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defaultThemeVersion="124226"/>
  <mc:AlternateContent xmlns:mc="http://schemas.openxmlformats.org/markup-compatibility/2006">
    <mc:Choice Requires="x15">
      <x15ac:absPath xmlns:x15ac="http://schemas.microsoft.com/office/spreadsheetml/2010/11/ac" url="\\172.16.8.11\main\業務17期\CG21-0127 （防府土木）令和4年度　主要県道山口宇部線（高場山トンネル）トンネル（長寿命化メンテ点検）工事に伴うトンネル点検業務委託　第1工区\00_報告書\成果\"/>
    </mc:Choice>
  </mc:AlternateContent>
  <bookViews>
    <workbookView xWindow="0" yWindow="0" windowWidth="28800" windowHeight="12180" tabRatio="985" activeTab="2"/>
  </bookViews>
  <sheets>
    <sheet name="点検様式作成フロー" sheetId="75" r:id="rId1"/>
    <sheet name="変状面積算出方法" sheetId="77" r:id="rId2"/>
    <sheet name="様式A-1" sheetId="57" r:id="rId3"/>
    <sheet name="様式A-2" sheetId="58" r:id="rId4"/>
    <sheet name="様式A-3" sheetId="59" r:id="rId5"/>
    <sheet name="様式B(トンネル様式1P001)" sheetId="217" r:id="rId6"/>
    <sheet name="様式B(トンネル様式1P002)" sheetId="218" r:id="rId7"/>
    <sheet name="様式B(トンネル様式1P003)" sheetId="219" r:id="rId8"/>
    <sheet name="様式B(トンネル様式1P004)" sheetId="220" r:id="rId9"/>
    <sheet name="様式B(トンネル様式1P005)" sheetId="221" r:id="rId10"/>
    <sheet name="様式B(トンネル様式1P006)" sheetId="222" r:id="rId11"/>
    <sheet name="様式B(トンネル様式1P007)" sheetId="223" r:id="rId12"/>
    <sheet name="様式C-1-1" sheetId="60" r:id="rId13"/>
    <sheet name="様式C-1-2" sheetId="61" r:id="rId14"/>
    <sheet name="様式C-2" sheetId="63" r:id="rId15"/>
    <sheet name="様式D-1-1(トンネル様式2P001)" sheetId="144" r:id="rId16"/>
    <sheet name="様式D-1-1(トンネル様式2P002)" sheetId="145" r:id="rId17"/>
    <sheet name="様式D-1-1(トンネル様式2P003)" sheetId="146" r:id="rId18"/>
    <sheet name="様式D-1-1(トンネル様式2P004)" sheetId="147" r:id="rId19"/>
    <sheet name="様式D-1-1(トンネル様式2P005)" sheetId="148" r:id="rId20"/>
    <sheet name="様式D-1-1(トンネル様式2P006)" sheetId="149" r:id="rId21"/>
    <sheet name="様式D-1-1(トンネル様式2P007)" sheetId="150" r:id="rId22"/>
    <sheet name="様式D-1-2" sheetId="65" r:id="rId23"/>
    <sheet name="様式D-2-1" sheetId="42" r:id="rId24"/>
    <sheet name="様式D-2-1´" sheetId="55" r:id="rId25"/>
    <sheet name="様式D-3_PS" sheetId="224" r:id="rId26"/>
    <sheet name="様式D-3_001" sheetId="225" r:id="rId27"/>
    <sheet name="様式D-3_002" sheetId="226" r:id="rId28"/>
    <sheet name="様式D-3_003" sheetId="227" r:id="rId29"/>
    <sheet name="様式D-3_004" sheetId="228" r:id="rId30"/>
    <sheet name="様式D-3_005" sheetId="229" r:id="rId31"/>
    <sheet name="様式D-3_006" sheetId="230" r:id="rId32"/>
    <sheet name="様式D-3_007" sheetId="231" r:id="rId33"/>
    <sheet name="様式D-3_008" sheetId="232" r:id="rId34"/>
    <sheet name="様式D-3_009" sheetId="233" r:id="rId35"/>
    <sheet name="様式D-3_010" sheetId="234" r:id="rId36"/>
    <sheet name="様式D-3_011" sheetId="235" r:id="rId37"/>
    <sheet name="様式D-3_012" sheetId="236" r:id="rId38"/>
    <sheet name="様式D-3_013" sheetId="237" r:id="rId39"/>
    <sheet name="様式D-3_014" sheetId="238" r:id="rId40"/>
    <sheet name="様式D-3_015" sheetId="239" r:id="rId41"/>
    <sheet name="様式D-3_016" sheetId="240" r:id="rId42"/>
    <sheet name="様式D-3_017" sheetId="241" r:id="rId43"/>
    <sheet name="様式D-3_018" sheetId="242" r:id="rId44"/>
    <sheet name="様式D-3_019" sheetId="243" r:id="rId45"/>
    <sheet name="様式D-3_020" sheetId="244" r:id="rId46"/>
    <sheet name="様式D-3_021" sheetId="245" r:id="rId47"/>
    <sheet name="様式D-3_022" sheetId="246" r:id="rId48"/>
    <sheet name="様式D-3_023" sheetId="247" r:id="rId49"/>
    <sheet name="様式D-3_024" sheetId="248" r:id="rId50"/>
    <sheet name="様式D-3_025" sheetId="249" r:id="rId51"/>
    <sheet name="様式D-3_026" sheetId="250" r:id="rId52"/>
    <sheet name="様式D-3_027" sheetId="251" r:id="rId53"/>
    <sheet name="様式D-3_028" sheetId="252" r:id="rId54"/>
    <sheet name="様式D-3_029" sheetId="253" r:id="rId55"/>
    <sheet name="様式D-3_030" sheetId="254" r:id="rId56"/>
    <sheet name="様式D-3_031" sheetId="255" r:id="rId57"/>
    <sheet name="様式D-3_032" sheetId="256" r:id="rId58"/>
    <sheet name="様式D-3_033" sheetId="257" r:id="rId59"/>
    <sheet name="様式D-3_034" sheetId="258" r:id="rId60"/>
    <sheet name="様式D-3_035" sheetId="259" r:id="rId61"/>
    <sheet name="様式D-3_PE" sheetId="260" r:id="rId62"/>
    <sheet name="様式E" sheetId="64" r:id="rId63"/>
    <sheet name="様式F" sheetId="56" r:id="rId64"/>
    <sheet name="(参考)リスト" sheetId="74" r:id="rId65"/>
  </sheets>
  <definedNames>
    <definedName name="_xlnm._FilterDatabase" localSheetId="12" hidden="1">'様式C-1-1'!$A$9:$Z$45</definedName>
    <definedName name="_xlnm._FilterDatabase" localSheetId="63" hidden="1">様式F!$A$9:$AU$53</definedName>
    <definedName name="_xlnm.Print_Area" localSheetId="64">'(参考)リスト'!$A$3:$J$80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'様式A-2'!$B$3:$AN$81</definedName>
    <definedName name="_xlnm.Print_Area" localSheetId="4">'様式A-3'!$B$3:$AI$53</definedName>
    <definedName name="_xlnm.Print_Area" localSheetId="5">'様式B(トンネル様式1P001)'!$A$2:$Z$32</definedName>
    <definedName name="_xlnm.Print_Area" localSheetId="6">'様式B(トンネル様式1P002)'!$A$2:$Z$32</definedName>
    <definedName name="_xlnm.Print_Area" localSheetId="7">'様式B(トンネル様式1P003)'!$A$2:$Z$32</definedName>
    <definedName name="_xlnm.Print_Area" localSheetId="8">'様式B(トンネル様式1P004)'!$A$2:$Z$32</definedName>
    <definedName name="_xlnm.Print_Area" localSheetId="9">'様式B(トンネル様式1P005)'!$A$2:$Z$32</definedName>
    <definedName name="_xlnm.Print_Area" localSheetId="10">'様式B(トンネル様式1P006)'!$A$2:$Z$32</definedName>
    <definedName name="_xlnm.Print_Area" localSheetId="11">'様式B(トンネル様式1P007)'!$A$2:$Z$32</definedName>
    <definedName name="_xlnm.Print_Area" localSheetId="12">'様式C-1-1'!$B$2:$Z$45</definedName>
    <definedName name="_xlnm.Print_Area" localSheetId="13">'様式C-1-2'!$B$1:$Z$43</definedName>
    <definedName name="_xlnm.Print_Area" localSheetId="14">'様式C-2'!$B$2:$Z$23</definedName>
    <definedName name="_xlnm.Print_Area" localSheetId="15">'様式D-1-1(トンネル様式2P001)'!$B$2:$W$45</definedName>
    <definedName name="_xlnm.Print_Area" localSheetId="16">'様式D-1-1(トンネル様式2P002)'!$B$2:$W$45</definedName>
    <definedName name="_xlnm.Print_Area" localSheetId="17">'様式D-1-1(トンネル様式2P003)'!$B$2:$W$45</definedName>
    <definedName name="_xlnm.Print_Area" localSheetId="18">'様式D-1-1(トンネル様式2P004)'!$B$2:$W$45</definedName>
    <definedName name="_xlnm.Print_Area" localSheetId="19">'様式D-1-1(トンネル様式2P005)'!$B$2:$W$45</definedName>
    <definedName name="_xlnm.Print_Area" localSheetId="20">'様式D-1-1(トンネル様式2P006)'!$B$2:$W$45</definedName>
    <definedName name="_xlnm.Print_Area" localSheetId="21">'様式D-1-1(トンネル様式2P007)'!$B$2:$W$45</definedName>
    <definedName name="_xlnm.Print_Area" localSheetId="22">'様式D-1-2'!$B$2:$Y$58</definedName>
    <definedName name="_xlnm.Print_Area" localSheetId="23">'様式D-2-1'!$B$3:$AI$103</definedName>
    <definedName name="_xlnm.Print_Area" localSheetId="24">'様式D-2-1´'!$B$3:$AI$19</definedName>
    <definedName name="_xlnm.Print_Area" localSheetId="26">'様式D-3_001'!$A$1:$AO$52</definedName>
    <definedName name="_xlnm.Print_Area" localSheetId="27">'様式D-3_002'!$A$1:$AO$52</definedName>
    <definedName name="_xlnm.Print_Area" localSheetId="28">'様式D-3_003'!$A$1:$AO$52</definedName>
    <definedName name="_xlnm.Print_Area" localSheetId="29">'様式D-3_004'!$A$1:$AO$52</definedName>
    <definedName name="_xlnm.Print_Area" localSheetId="30">'様式D-3_005'!$A$1:$AO$52</definedName>
    <definedName name="_xlnm.Print_Area" localSheetId="31">'様式D-3_006'!$A$1:$AO$52</definedName>
    <definedName name="_xlnm.Print_Area" localSheetId="32">'様式D-3_007'!$A$1:$AO$52</definedName>
    <definedName name="_xlnm.Print_Area" localSheetId="33">'様式D-3_008'!$A$1:$AO$52</definedName>
    <definedName name="_xlnm.Print_Area" localSheetId="34">'様式D-3_009'!$A$1:$AO$52</definedName>
    <definedName name="_xlnm.Print_Area" localSheetId="35">'様式D-3_010'!$A$1:$AO$52</definedName>
    <definedName name="_xlnm.Print_Area" localSheetId="36">'様式D-3_011'!$A$1:$AO$52</definedName>
    <definedName name="_xlnm.Print_Area" localSheetId="37">'様式D-3_012'!$A$1:$AO$52</definedName>
    <definedName name="_xlnm.Print_Area" localSheetId="38">'様式D-3_013'!$A$1:$AO$52</definedName>
    <definedName name="_xlnm.Print_Area" localSheetId="39">'様式D-3_014'!$A$1:$AO$52</definedName>
    <definedName name="_xlnm.Print_Area" localSheetId="40">'様式D-3_015'!$A$1:$AO$52</definedName>
    <definedName name="_xlnm.Print_Area" localSheetId="41">'様式D-3_016'!$A$1:$AO$52</definedName>
    <definedName name="_xlnm.Print_Area" localSheetId="42">'様式D-3_017'!$A$1:$AO$52</definedName>
    <definedName name="_xlnm.Print_Area" localSheetId="43">'様式D-3_018'!$A$1:$AO$52</definedName>
    <definedName name="_xlnm.Print_Area" localSheetId="44">'様式D-3_019'!$A$1:$AO$52</definedName>
    <definedName name="_xlnm.Print_Area" localSheetId="45">'様式D-3_020'!$A$1:$AO$52</definedName>
    <definedName name="_xlnm.Print_Area" localSheetId="46">'様式D-3_021'!$A$1:$AO$52</definedName>
    <definedName name="_xlnm.Print_Area" localSheetId="47">'様式D-3_022'!$A$1:$AO$52</definedName>
    <definedName name="_xlnm.Print_Area" localSheetId="48">'様式D-3_023'!$A$1:$AO$52</definedName>
    <definedName name="_xlnm.Print_Area" localSheetId="49">'様式D-3_024'!$A$1:$AO$52</definedName>
    <definedName name="_xlnm.Print_Area" localSheetId="50">'様式D-3_025'!$A$1:$AO$52</definedName>
    <definedName name="_xlnm.Print_Area" localSheetId="51">'様式D-3_026'!$A$1:$AO$52</definedName>
    <definedName name="_xlnm.Print_Area" localSheetId="52">'様式D-3_027'!$A$1:$AO$52</definedName>
    <definedName name="_xlnm.Print_Area" localSheetId="53">'様式D-3_028'!$A$1:$AO$52</definedName>
    <definedName name="_xlnm.Print_Area" localSheetId="54">'様式D-3_029'!$A$1:$AO$52</definedName>
    <definedName name="_xlnm.Print_Area" localSheetId="55">'様式D-3_030'!$A$1:$AO$52</definedName>
    <definedName name="_xlnm.Print_Area" localSheetId="56">'様式D-3_031'!$A$1:$AO$52</definedName>
    <definedName name="_xlnm.Print_Area" localSheetId="57">'様式D-3_032'!$A$1:$AO$52</definedName>
    <definedName name="_xlnm.Print_Area" localSheetId="58">'様式D-3_033'!$A$1:$AO$52</definedName>
    <definedName name="_xlnm.Print_Area" localSheetId="59">'様式D-3_034'!$A$1:$AO$52</definedName>
    <definedName name="_xlnm.Print_Area" localSheetId="60">'様式D-3_035'!$A$1:$AO$52</definedName>
    <definedName name="_xlnm.Print_Area" localSheetId="61">'様式D-3_PE'!$A$1:$AO$52</definedName>
    <definedName name="_xlnm.Print_Area" localSheetId="25">'様式D-3_PS'!$A$1:$AO$52</definedName>
    <definedName name="_xlnm.Print_Area" localSheetId="63">様式F!$B$1:$AN$53</definedName>
    <definedName name="_xlnm.Print_Titles" localSheetId="3">'様式A-2'!$3:$9</definedName>
    <definedName name="_xlnm.Print_Titles" localSheetId="22">'様式D-1-2'!$B:$Y,'様式D-1-2'!$2:$4</definedName>
    <definedName name="_xlnm.Print_Titles" localSheetId="23">'様式D-2-1'!$3:$5</definedName>
    <definedName name="_xlnm.Print_Titles" localSheetId="26">'様式D-3_001'!$B:$AO,'様式D-3_001'!$3:$5</definedName>
    <definedName name="_xlnm.Print_Titles" localSheetId="27">'様式D-3_002'!$B:$AO,'様式D-3_002'!$3:$5</definedName>
    <definedName name="_xlnm.Print_Titles" localSheetId="28">'様式D-3_003'!$B:$AO,'様式D-3_003'!$3:$5</definedName>
    <definedName name="_xlnm.Print_Titles" localSheetId="29">'様式D-3_004'!$B:$AO,'様式D-3_004'!$3:$5</definedName>
    <definedName name="_xlnm.Print_Titles" localSheetId="30">'様式D-3_005'!$B:$AO,'様式D-3_005'!$3:$5</definedName>
    <definedName name="_xlnm.Print_Titles" localSheetId="31">'様式D-3_006'!$B:$AO,'様式D-3_006'!$3:$5</definedName>
    <definedName name="_xlnm.Print_Titles" localSheetId="32">'様式D-3_007'!$B:$AO,'様式D-3_007'!$3:$5</definedName>
    <definedName name="_xlnm.Print_Titles" localSheetId="33">'様式D-3_008'!$B:$AO,'様式D-3_008'!$3:$5</definedName>
    <definedName name="_xlnm.Print_Titles" localSheetId="34">'様式D-3_009'!$B:$AO,'様式D-3_009'!$3:$5</definedName>
    <definedName name="_xlnm.Print_Titles" localSheetId="35">'様式D-3_010'!$B:$AO,'様式D-3_010'!$3:$5</definedName>
    <definedName name="_xlnm.Print_Titles" localSheetId="36">'様式D-3_011'!$B:$AO,'様式D-3_011'!$3:$5</definedName>
    <definedName name="_xlnm.Print_Titles" localSheetId="37">'様式D-3_012'!$B:$AO,'様式D-3_012'!$3:$5</definedName>
    <definedName name="_xlnm.Print_Titles" localSheetId="38">'様式D-3_013'!$B:$AO,'様式D-3_013'!$3:$5</definedName>
    <definedName name="_xlnm.Print_Titles" localSheetId="39">'様式D-3_014'!$B:$AO,'様式D-3_014'!$3:$5</definedName>
    <definedName name="_xlnm.Print_Titles" localSheetId="40">'様式D-3_015'!$B:$AO,'様式D-3_015'!$3:$5</definedName>
    <definedName name="_xlnm.Print_Titles" localSheetId="41">'様式D-3_016'!$B:$AO,'様式D-3_016'!$3:$5</definedName>
    <definedName name="_xlnm.Print_Titles" localSheetId="42">'様式D-3_017'!$B:$AO,'様式D-3_017'!$3:$5</definedName>
    <definedName name="_xlnm.Print_Titles" localSheetId="43">'様式D-3_018'!$B:$AO,'様式D-3_018'!$3:$5</definedName>
    <definedName name="_xlnm.Print_Titles" localSheetId="44">'様式D-3_019'!$B:$AO,'様式D-3_019'!$3:$5</definedName>
    <definedName name="_xlnm.Print_Titles" localSheetId="45">'様式D-3_020'!$B:$AO,'様式D-3_020'!$3:$5</definedName>
    <definedName name="_xlnm.Print_Titles" localSheetId="46">'様式D-3_021'!$B:$AO,'様式D-3_021'!$3:$5</definedName>
    <definedName name="_xlnm.Print_Titles" localSheetId="47">'様式D-3_022'!$B:$AO,'様式D-3_022'!$3:$5</definedName>
    <definedName name="_xlnm.Print_Titles" localSheetId="48">'様式D-3_023'!$B:$AO,'様式D-3_023'!$3:$5</definedName>
    <definedName name="_xlnm.Print_Titles" localSheetId="49">'様式D-3_024'!$B:$AO,'様式D-3_024'!$3:$5</definedName>
    <definedName name="_xlnm.Print_Titles" localSheetId="50">'様式D-3_025'!$B:$AO,'様式D-3_025'!$3:$5</definedName>
    <definedName name="_xlnm.Print_Titles" localSheetId="51">'様式D-3_026'!$B:$AO,'様式D-3_026'!$3:$5</definedName>
    <definedName name="_xlnm.Print_Titles" localSheetId="52">'様式D-3_027'!$B:$AO,'様式D-3_027'!$3:$5</definedName>
    <definedName name="_xlnm.Print_Titles" localSheetId="53">'様式D-3_028'!$B:$AO,'様式D-3_028'!$3:$5</definedName>
    <definedName name="_xlnm.Print_Titles" localSheetId="54">'様式D-3_029'!$B:$AO,'様式D-3_029'!$3:$5</definedName>
    <definedName name="_xlnm.Print_Titles" localSheetId="55">'様式D-3_030'!$B:$AO,'様式D-3_030'!$3:$5</definedName>
    <definedName name="_xlnm.Print_Titles" localSheetId="56">'様式D-3_031'!$B:$AO,'様式D-3_031'!$3:$5</definedName>
    <definedName name="_xlnm.Print_Titles" localSheetId="57">'様式D-3_032'!$B:$AO,'様式D-3_032'!$3:$5</definedName>
    <definedName name="_xlnm.Print_Titles" localSheetId="58">'様式D-3_033'!$B:$AO,'様式D-3_033'!$3:$5</definedName>
    <definedName name="_xlnm.Print_Titles" localSheetId="59">'様式D-3_034'!$B:$AO,'様式D-3_034'!$3:$5</definedName>
    <definedName name="_xlnm.Print_Titles" localSheetId="60">'様式D-3_035'!$B:$AO,'様式D-3_035'!$3:$5</definedName>
    <definedName name="_xlnm.Print_Titles" localSheetId="61">'様式D-3_PE'!$B:$AO,'様式D-3_PE'!$3:$5</definedName>
    <definedName name="_xlnm.Print_Titles" localSheetId="25">'様式D-3_PS'!$B:$AO,'様式D-3_PS'!$3:$5</definedName>
    <definedName name="Z_D77EBD73_782E_4A63_AC37_29D349B4D009_.wvu.Cols" localSheetId="12" hidden="1">'様式C-1-1'!#REF!</definedName>
    <definedName name="Z_D77EBD73_782E_4A63_AC37_29D349B4D009_.wvu.Cols" localSheetId="13" hidden="1">'様式C-1-2'!#REF!</definedName>
    <definedName name="Z_D77EBD73_782E_4A63_AC37_29D349B4D009_.wvu.Cols" localSheetId="14"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'様式B(トンネル様式1P001)'!$B$2:$Y$27</definedName>
    <definedName name="Z_D77EBD73_782E_4A63_AC37_29D349B4D009_.wvu.PrintArea" localSheetId="6" hidden="1">'様式B(トンネル様式1P002)'!$B$2:$Y$27</definedName>
    <definedName name="Z_D77EBD73_782E_4A63_AC37_29D349B4D009_.wvu.PrintArea" localSheetId="7" hidden="1">'様式B(トンネル様式1P003)'!$B$2:$Y$27</definedName>
    <definedName name="Z_D77EBD73_782E_4A63_AC37_29D349B4D009_.wvu.PrintArea" localSheetId="8" hidden="1">'様式B(トンネル様式1P004)'!$B$2:$Y$27</definedName>
    <definedName name="Z_D77EBD73_782E_4A63_AC37_29D349B4D009_.wvu.PrintArea" localSheetId="9" hidden="1">'様式B(トンネル様式1P005)'!$B$2:$Y$27</definedName>
    <definedName name="Z_D77EBD73_782E_4A63_AC37_29D349B4D009_.wvu.PrintArea" localSheetId="10" hidden="1">'様式B(トンネル様式1P006)'!$B$2:$Y$27</definedName>
    <definedName name="Z_D77EBD73_782E_4A63_AC37_29D349B4D009_.wvu.PrintArea" localSheetId="11" hidden="1">'様式B(トンネル様式1P007)'!$B$2:$Y$27</definedName>
    <definedName name="Z_D77EBD73_782E_4A63_AC37_29D349B4D009_.wvu.PrintArea" localSheetId="12" hidden="1">'様式C-1-1'!$B$2:$Y$43</definedName>
    <definedName name="Z_D77EBD73_782E_4A63_AC37_29D349B4D009_.wvu.PrintArea" localSheetId="13" hidden="1">'様式C-1-2'!#REF!</definedName>
    <definedName name="Z_D77EBD73_782E_4A63_AC37_29D349B4D009_.wvu.PrintArea" localSheetId="14" hidden="1">'様式C-2'!$B$2:$Z$21</definedName>
    <definedName name="Z_D77EBD73_782E_4A63_AC37_29D349B4D009_.wvu.PrintArea" localSheetId="15" hidden="1">'様式D-1-1(トンネル様式2P001)'!$B$2:$W$40</definedName>
    <definedName name="Z_D77EBD73_782E_4A63_AC37_29D349B4D009_.wvu.PrintArea" localSheetId="16" hidden="1">'様式D-1-1(トンネル様式2P002)'!$B$2:$W$40</definedName>
    <definedName name="Z_D77EBD73_782E_4A63_AC37_29D349B4D009_.wvu.PrintArea" localSheetId="17" hidden="1">'様式D-1-1(トンネル様式2P003)'!$B$2:$W$40</definedName>
    <definedName name="Z_D77EBD73_782E_4A63_AC37_29D349B4D009_.wvu.PrintArea" localSheetId="18" hidden="1">'様式D-1-1(トンネル様式2P004)'!$B$2:$W$40</definedName>
    <definedName name="Z_D77EBD73_782E_4A63_AC37_29D349B4D009_.wvu.PrintArea" localSheetId="19" hidden="1">'様式D-1-1(トンネル様式2P005)'!$B$2:$W$40</definedName>
    <definedName name="Z_D77EBD73_782E_4A63_AC37_29D349B4D009_.wvu.PrintArea" localSheetId="20" hidden="1">'様式D-1-1(トンネル様式2P006)'!$B$2:$W$40</definedName>
    <definedName name="Z_D77EBD73_782E_4A63_AC37_29D349B4D009_.wvu.PrintArea" localSheetId="21" hidden="1">'様式D-1-1(トンネル様式2P007)'!$B$2:$W$40</definedName>
    <definedName name="Z_D77EBD73_782E_4A63_AC37_29D349B4D009_.wvu.PrintArea" localSheetId="23" hidden="1">'様式D-2-1'!$B$3:$AI$18</definedName>
    <definedName name="Z_D77EBD73_782E_4A63_AC37_29D349B4D009_.wvu.PrintArea" localSheetId="24" hidden="1">'様式D-2-1´'!$B$3:$AI$18</definedName>
    <definedName name="Z_D77EBD73_782E_4A63_AC37_29D349B4D009_.wvu.PrintArea" localSheetId="26" hidden="1">'様式D-3_001'!$B$3:$AO$46</definedName>
    <definedName name="Z_D77EBD73_782E_4A63_AC37_29D349B4D009_.wvu.PrintArea" localSheetId="27" hidden="1">'様式D-3_002'!$B$3:$AO$46</definedName>
    <definedName name="Z_D77EBD73_782E_4A63_AC37_29D349B4D009_.wvu.PrintArea" localSheetId="28" hidden="1">'様式D-3_003'!$B$3:$AO$46</definedName>
    <definedName name="Z_D77EBD73_782E_4A63_AC37_29D349B4D009_.wvu.PrintArea" localSheetId="29" hidden="1">'様式D-3_004'!$B$3:$AO$46</definedName>
    <definedName name="Z_D77EBD73_782E_4A63_AC37_29D349B4D009_.wvu.PrintArea" localSheetId="30" hidden="1">'様式D-3_005'!$B$3:$AO$46</definedName>
    <definedName name="Z_D77EBD73_782E_4A63_AC37_29D349B4D009_.wvu.PrintArea" localSheetId="31" hidden="1">'様式D-3_006'!$B$3:$AO$46</definedName>
    <definedName name="Z_D77EBD73_782E_4A63_AC37_29D349B4D009_.wvu.PrintArea" localSheetId="32" hidden="1">'様式D-3_007'!$B$3:$AO$46</definedName>
    <definedName name="Z_D77EBD73_782E_4A63_AC37_29D349B4D009_.wvu.PrintArea" localSheetId="33" hidden="1">'様式D-3_008'!$B$3:$AO$46</definedName>
    <definedName name="Z_D77EBD73_782E_4A63_AC37_29D349B4D009_.wvu.PrintArea" localSheetId="34" hidden="1">'様式D-3_009'!$B$3:$AO$46</definedName>
    <definedName name="Z_D77EBD73_782E_4A63_AC37_29D349B4D009_.wvu.PrintArea" localSheetId="35" hidden="1">'様式D-3_010'!$B$3:$AO$46</definedName>
    <definedName name="Z_D77EBD73_782E_4A63_AC37_29D349B4D009_.wvu.PrintArea" localSheetId="36" hidden="1">'様式D-3_011'!$B$3:$AO$46</definedName>
    <definedName name="Z_D77EBD73_782E_4A63_AC37_29D349B4D009_.wvu.PrintArea" localSheetId="37" hidden="1">'様式D-3_012'!$B$3:$AO$46</definedName>
    <definedName name="Z_D77EBD73_782E_4A63_AC37_29D349B4D009_.wvu.PrintArea" localSheetId="38" hidden="1">'様式D-3_013'!$B$3:$AO$46</definedName>
    <definedName name="Z_D77EBD73_782E_4A63_AC37_29D349B4D009_.wvu.PrintArea" localSheetId="39" hidden="1">'様式D-3_014'!$B$3:$AO$46</definedName>
    <definedName name="Z_D77EBD73_782E_4A63_AC37_29D349B4D009_.wvu.PrintArea" localSheetId="40" hidden="1">'様式D-3_015'!$B$3:$AO$46</definedName>
    <definedName name="Z_D77EBD73_782E_4A63_AC37_29D349B4D009_.wvu.PrintArea" localSheetId="41" hidden="1">'様式D-3_016'!$B$3:$AO$46</definedName>
    <definedName name="Z_D77EBD73_782E_4A63_AC37_29D349B4D009_.wvu.PrintArea" localSheetId="42" hidden="1">'様式D-3_017'!$B$3:$AO$46</definedName>
    <definedName name="Z_D77EBD73_782E_4A63_AC37_29D349B4D009_.wvu.PrintArea" localSheetId="43" hidden="1">'様式D-3_018'!$B$3:$AO$46</definedName>
    <definedName name="Z_D77EBD73_782E_4A63_AC37_29D349B4D009_.wvu.PrintArea" localSheetId="44" hidden="1">'様式D-3_019'!$B$3:$AO$46</definedName>
    <definedName name="Z_D77EBD73_782E_4A63_AC37_29D349B4D009_.wvu.PrintArea" localSheetId="45" hidden="1">'様式D-3_020'!$B$3:$AO$46</definedName>
    <definedName name="Z_D77EBD73_782E_4A63_AC37_29D349B4D009_.wvu.PrintArea" localSheetId="46" hidden="1">'様式D-3_021'!$B$3:$AO$46</definedName>
    <definedName name="Z_D77EBD73_782E_4A63_AC37_29D349B4D009_.wvu.PrintArea" localSheetId="47" hidden="1">'様式D-3_022'!$B$3:$AO$46</definedName>
    <definedName name="Z_D77EBD73_782E_4A63_AC37_29D349B4D009_.wvu.PrintArea" localSheetId="48" hidden="1">'様式D-3_023'!$B$3:$AO$46</definedName>
    <definedName name="Z_D77EBD73_782E_4A63_AC37_29D349B4D009_.wvu.PrintArea" localSheetId="49" hidden="1">'様式D-3_024'!$B$3:$AO$46</definedName>
    <definedName name="Z_D77EBD73_782E_4A63_AC37_29D349B4D009_.wvu.PrintArea" localSheetId="50" hidden="1">'様式D-3_025'!$B$3:$AO$46</definedName>
    <definedName name="Z_D77EBD73_782E_4A63_AC37_29D349B4D009_.wvu.PrintArea" localSheetId="51" hidden="1">'様式D-3_026'!$B$3:$AO$46</definedName>
    <definedName name="Z_D77EBD73_782E_4A63_AC37_29D349B4D009_.wvu.PrintArea" localSheetId="52" hidden="1">'様式D-3_027'!$B$3:$AO$46</definedName>
    <definedName name="Z_D77EBD73_782E_4A63_AC37_29D349B4D009_.wvu.PrintArea" localSheetId="53" hidden="1">'様式D-3_028'!$B$3:$AO$46</definedName>
    <definedName name="Z_D77EBD73_782E_4A63_AC37_29D349B4D009_.wvu.PrintArea" localSheetId="54" hidden="1">'様式D-3_029'!$B$3:$AO$46</definedName>
    <definedName name="Z_D77EBD73_782E_4A63_AC37_29D349B4D009_.wvu.PrintArea" localSheetId="55" hidden="1">'様式D-3_030'!$B$3:$AO$46</definedName>
    <definedName name="Z_D77EBD73_782E_4A63_AC37_29D349B4D009_.wvu.PrintArea" localSheetId="56" hidden="1">'様式D-3_031'!$B$3:$AO$46</definedName>
    <definedName name="Z_D77EBD73_782E_4A63_AC37_29D349B4D009_.wvu.PrintArea" localSheetId="57" hidden="1">'様式D-3_032'!$B$3:$AO$46</definedName>
    <definedName name="Z_D77EBD73_782E_4A63_AC37_29D349B4D009_.wvu.PrintArea" localSheetId="58" hidden="1">'様式D-3_033'!$B$3:$AO$46</definedName>
    <definedName name="Z_D77EBD73_782E_4A63_AC37_29D349B4D009_.wvu.PrintArea" localSheetId="59" hidden="1">'様式D-3_034'!$B$3:$AO$46</definedName>
    <definedName name="Z_D77EBD73_782E_4A63_AC37_29D349B4D009_.wvu.PrintArea" localSheetId="60" hidden="1">'様式D-3_035'!$B$3:$AO$46</definedName>
    <definedName name="Z_D77EBD73_782E_4A63_AC37_29D349B4D009_.wvu.PrintArea" localSheetId="61" hidden="1">'様式D-3_PE'!$B$3:$AO$46</definedName>
    <definedName name="Z_D77EBD73_782E_4A63_AC37_29D349B4D009_.wvu.PrintArea" localSheetId="25" hidden="1">'様式D-3_PS'!$B$3:$AO$46</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1">テーブル1[対象箇所]</definedName>
    <definedName name="対象箇所" localSheetId="5">テーブル1[対象箇所]</definedName>
    <definedName name="対象箇所" localSheetId="6">テーブル1[対象箇所]</definedName>
    <definedName name="対象箇所" localSheetId="7">テーブル1[対象箇所]</definedName>
    <definedName name="対象箇所" localSheetId="8">テーブル1[対象箇所]</definedName>
    <definedName name="対象箇所" localSheetId="9">テーブル1[対象箇所]</definedName>
    <definedName name="対象箇所" localSheetId="10">テーブル1[対象箇所]</definedName>
    <definedName name="対象箇所" localSheetId="11">テーブル1[対象箇所]</definedName>
    <definedName name="対象箇所" localSheetId="15">テーブル1[対象箇所]</definedName>
    <definedName name="対象箇所" localSheetId="16">テーブル1[対象箇所]</definedName>
    <definedName name="対象箇所" localSheetId="17">テーブル1[対象箇所]</definedName>
    <definedName name="対象箇所" localSheetId="18">テーブル1[対象箇所]</definedName>
    <definedName name="対象箇所" localSheetId="19">テーブル1[対象箇所]</definedName>
    <definedName name="対象箇所" localSheetId="20">テーブル1[対象箇所]</definedName>
    <definedName name="対象箇所" localSheetId="21">テーブル1[対象箇所]</definedName>
    <definedName name="対象箇所" localSheetId="26">テーブル1[対象箇所]</definedName>
    <definedName name="対象箇所" localSheetId="27">テーブル1[対象箇所]</definedName>
    <definedName name="対象箇所" localSheetId="28">テーブル1[対象箇所]</definedName>
    <definedName name="対象箇所" localSheetId="29">テーブル1[対象箇所]</definedName>
    <definedName name="対象箇所" localSheetId="30">テーブル1[対象箇所]</definedName>
    <definedName name="対象箇所" localSheetId="31">テーブル1[対象箇所]</definedName>
    <definedName name="対象箇所" localSheetId="32">テーブル1[対象箇所]</definedName>
    <definedName name="対象箇所" localSheetId="33">テーブル1[対象箇所]</definedName>
    <definedName name="対象箇所" localSheetId="34">テーブル1[対象箇所]</definedName>
    <definedName name="対象箇所" localSheetId="35">テーブル1[対象箇所]</definedName>
    <definedName name="対象箇所" localSheetId="36">テーブル1[対象箇所]</definedName>
    <definedName name="対象箇所" localSheetId="37">テーブル1[対象箇所]</definedName>
    <definedName name="対象箇所" localSheetId="38">テーブル1[対象箇所]</definedName>
    <definedName name="対象箇所" localSheetId="39">テーブル1[対象箇所]</definedName>
    <definedName name="対象箇所" localSheetId="40">テーブル1[対象箇所]</definedName>
    <definedName name="対象箇所" localSheetId="41">テーブル1[対象箇所]</definedName>
    <definedName name="対象箇所" localSheetId="42">テーブル1[対象箇所]</definedName>
    <definedName name="対象箇所" localSheetId="43">テーブル1[対象箇所]</definedName>
    <definedName name="対象箇所" localSheetId="44">テーブル1[対象箇所]</definedName>
    <definedName name="対象箇所" localSheetId="45">テーブル1[対象箇所]</definedName>
    <definedName name="対象箇所" localSheetId="46">テーブル1[対象箇所]</definedName>
    <definedName name="対象箇所" localSheetId="47">テーブル1[対象箇所]</definedName>
    <definedName name="対象箇所" localSheetId="48">テーブル1[対象箇所]</definedName>
    <definedName name="対象箇所" localSheetId="49">テーブル1[対象箇所]</definedName>
    <definedName name="対象箇所" localSheetId="50">テーブル1[対象箇所]</definedName>
    <definedName name="対象箇所" localSheetId="51">テーブル1[対象箇所]</definedName>
    <definedName name="対象箇所" localSheetId="52">テーブル1[対象箇所]</definedName>
    <definedName name="対象箇所" localSheetId="53">テーブル1[対象箇所]</definedName>
    <definedName name="対象箇所" localSheetId="54">テーブル1[対象箇所]</definedName>
    <definedName name="対象箇所" localSheetId="55">テーブル1[対象箇所]</definedName>
    <definedName name="対象箇所" localSheetId="56">テーブル1[対象箇所]</definedName>
    <definedName name="対象箇所" localSheetId="57">テーブル1[対象箇所]</definedName>
    <definedName name="対象箇所" localSheetId="58">テーブル1[対象箇所]</definedName>
    <definedName name="対象箇所" localSheetId="59">テーブル1[対象箇所]</definedName>
    <definedName name="対象箇所" localSheetId="60">テーブル1[対象箇所]</definedName>
    <definedName name="対象箇所" localSheetId="61">テーブル1[対象箇所]</definedName>
    <definedName name="対象箇所" localSheetId="25">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E47" i="56" l="1"/>
  <c r="AF47" i="56"/>
  <c r="AJ2" i="56" l="1"/>
  <c r="BC3" i="64"/>
  <c r="AK4" i="225"/>
  <c r="AK4" i="226"/>
  <c r="AK4" i="227"/>
  <c r="AK4" i="228"/>
  <c r="AK4" i="229"/>
  <c r="AK4" i="230"/>
  <c r="AK4" i="231"/>
  <c r="AK4" i="232"/>
  <c r="AK4" i="233"/>
  <c r="AK4" i="234"/>
  <c r="AK4" i="235"/>
  <c r="AK4" i="236"/>
  <c r="AK4" i="237"/>
  <c r="AK4" i="238"/>
  <c r="AK4" i="239"/>
  <c r="AK4" i="240"/>
  <c r="AK4" i="241"/>
  <c r="AK4" i="242"/>
  <c r="AK4" i="243"/>
  <c r="AK4" i="244"/>
  <c r="AK4" i="245"/>
  <c r="AK4" i="246"/>
  <c r="AK4" i="247"/>
  <c r="AK4" i="248"/>
  <c r="AK4" i="249"/>
  <c r="AK4" i="250"/>
  <c r="AK4" i="251"/>
  <c r="AK4" i="252"/>
  <c r="AK4" i="253"/>
  <c r="AK4" i="254"/>
  <c r="AK4" i="255"/>
  <c r="AK4" i="256"/>
  <c r="AK4" i="257"/>
  <c r="AK4" i="258"/>
  <c r="AK4" i="259"/>
  <c r="AK4" i="260"/>
  <c r="AK4" i="224"/>
  <c r="AF4" i="55"/>
  <c r="AF4" i="42"/>
  <c r="W3" i="65"/>
  <c r="U3" i="145"/>
  <c r="U3" i="146"/>
  <c r="U3" i="147"/>
  <c r="U3" i="148"/>
  <c r="U3" i="149"/>
  <c r="U3" i="150"/>
  <c r="U3" i="144"/>
  <c r="X3" i="63"/>
  <c r="Y3" i="61"/>
  <c r="Y3" i="60"/>
  <c r="Y3" i="56"/>
  <c r="AO4" i="64"/>
  <c r="Y5" i="225"/>
  <c r="Y5" i="226"/>
  <c r="Y5" i="227"/>
  <c r="Y5" i="228"/>
  <c r="Y5" i="229"/>
  <c r="Y5" i="230"/>
  <c r="Y5" i="231"/>
  <c r="Y5" i="232"/>
  <c r="Y5" i="233"/>
  <c r="Y5" i="234"/>
  <c r="Y5" i="235"/>
  <c r="Y5" i="236"/>
  <c r="Y5" i="237"/>
  <c r="Y5" i="238"/>
  <c r="Y5" i="239"/>
  <c r="Y5" i="240"/>
  <c r="Y5" i="241"/>
  <c r="Y5" i="242"/>
  <c r="Y5" i="243"/>
  <c r="Y5" i="244"/>
  <c r="Y5" i="245"/>
  <c r="Y5" i="246"/>
  <c r="Y5" i="247"/>
  <c r="Y5" i="248"/>
  <c r="Y5" i="249"/>
  <c r="Y5" i="250"/>
  <c r="Y5" i="251"/>
  <c r="Y5" i="252"/>
  <c r="Y5" i="253"/>
  <c r="Y5" i="254"/>
  <c r="Y5" i="255"/>
  <c r="Y5" i="256"/>
  <c r="Y5" i="257"/>
  <c r="Y5" i="258"/>
  <c r="Y5" i="259"/>
  <c r="Y5" i="260"/>
  <c r="Y5" i="224"/>
  <c r="W5" i="55"/>
  <c r="W5" i="42"/>
  <c r="R4" i="65"/>
  <c r="P4" i="145"/>
  <c r="P4" i="146"/>
  <c r="P4" i="147"/>
  <c r="P4" i="148"/>
  <c r="P4" i="149"/>
  <c r="P4" i="150"/>
  <c r="P4" i="144"/>
  <c r="R4" i="63"/>
  <c r="Q4" i="61"/>
  <c r="Q4" i="60"/>
  <c r="Y2" i="56"/>
  <c r="AO3" i="64"/>
  <c r="Y4" i="226"/>
  <c r="Y4" i="227"/>
  <c r="Y4" i="228"/>
  <c r="Y4" i="229"/>
  <c r="Y4" i="230"/>
  <c r="Y4" i="231"/>
  <c r="Y4" i="232"/>
  <c r="Y4" i="233"/>
  <c r="Y4" i="234"/>
  <c r="Y4" i="235"/>
  <c r="Y4" i="236"/>
  <c r="Y4" i="237"/>
  <c r="Y4" i="238"/>
  <c r="Y4" i="239"/>
  <c r="Y4" i="240"/>
  <c r="Y4" i="241"/>
  <c r="Y4" i="242"/>
  <c r="Y4" i="243"/>
  <c r="Y4" i="244"/>
  <c r="Y4" i="245"/>
  <c r="Y4" i="246"/>
  <c r="Y4" i="247"/>
  <c r="Y4" i="248"/>
  <c r="Y4" i="249"/>
  <c r="Y4" i="250"/>
  <c r="Y4" i="251"/>
  <c r="Y4" i="252"/>
  <c r="Y4" i="253"/>
  <c r="Y4" i="254"/>
  <c r="Y4" i="255"/>
  <c r="Y4" i="256"/>
  <c r="Y4" i="257"/>
  <c r="Y4" i="258"/>
  <c r="Y4" i="259"/>
  <c r="Y4" i="260"/>
  <c r="Y4" i="225"/>
  <c r="Y4" i="224"/>
  <c r="W4" i="55"/>
  <c r="W4" i="42"/>
  <c r="R3" i="65"/>
  <c r="P3" i="145"/>
  <c r="P3" i="146"/>
  <c r="P3" i="147"/>
  <c r="P3" i="148"/>
  <c r="P3" i="149"/>
  <c r="P3" i="150"/>
  <c r="P3" i="144"/>
  <c r="R3" i="63"/>
  <c r="Q3" i="61"/>
  <c r="Q3" i="60"/>
  <c r="AF31" i="257"/>
  <c r="Y37" i="260"/>
  <c r="Y37" i="259"/>
  <c r="Y37" i="258"/>
  <c r="Y37" i="256"/>
  <c r="Y37" i="255"/>
  <c r="Y37" i="254"/>
  <c r="Y37" i="253"/>
  <c r="Y37" i="252"/>
  <c r="Y37" i="250"/>
  <c r="Y37" i="249"/>
  <c r="Y37" i="248"/>
  <c r="Y37" i="247"/>
  <c r="Y37" i="246"/>
  <c r="Y37" i="245"/>
  <c r="Y37" i="244"/>
  <c r="Y37" i="243"/>
  <c r="Y37" i="242"/>
  <c r="Y37" i="241"/>
  <c r="Y37" i="240"/>
  <c r="Y37" i="239"/>
  <c r="Y37" i="238"/>
  <c r="Y37" i="237"/>
  <c r="Y37" i="236"/>
  <c r="Y37" i="235"/>
  <c r="Y37" i="234"/>
  <c r="Y37" i="233"/>
  <c r="Y37" i="232"/>
  <c r="Y37" i="231"/>
  <c r="Y37" i="230"/>
  <c r="Y37" i="229"/>
  <c r="Y37" i="228"/>
  <c r="Y37" i="227"/>
  <c r="Y37" i="225"/>
  <c r="Y37" i="224"/>
  <c r="Y37" i="226"/>
  <c r="AG36" i="260" l="1"/>
  <c r="AG36" i="259"/>
  <c r="AG36" i="258"/>
  <c r="AG36" i="257"/>
  <c r="AG36" i="256"/>
  <c r="AG36" i="255"/>
  <c r="AG36" i="254"/>
  <c r="AG36" i="253"/>
  <c r="AG36" i="252"/>
  <c r="AG36" i="251"/>
  <c r="AG36" i="250"/>
  <c r="AG36" i="249"/>
  <c r="AG36" i="248"/>
  <c r="AG36" i="247"/>
  <c r="AG36" i="246"/>
  <c r="AG36" i="245"/>
  <c r="AG36" i="244"/>
  <c r="AG36" i="243"/>
  <c r="AG36" i="242"/>
  <c r="AG36" i="241"/>
  <c r="AG36" i="240"/>
  <c r="AG36" i="239"/>
  <c r="AG36" i="238"/>
  <c r="AG36" i="237"/>
  <c r="AG36" i="236"/>
  <c r="AG36" i="235"/>
  <c r="AG36" i="234"/>
  <c r="AG36" i="233"/>
  <c r="AG36" i="232"/>
  <c r="AG36" i="230"/>
  <c r="AG36" i="229"/>
  <c r="AG36" i="228"/>
  <c r="AG36" i="227"/>
  <c r="AG36" i="225"/>
  <c r="AG36" i="224"/>
  <c r="AC36" i="260"/>
  <c r="AC36" i="259"/>
  <c r="AC36" i="258"/>
  <c r="AC36" i="256"/>
  <c r="AC36" i="255"/>
  <c r="AC36" i="254"/>
  <c r="AC36" i="253"/>
  <c r="AC36" i="252"/>
  <c r="AC36" i="250"/>
  <c r="AC36" i="249"/>
  <c r="AC36" i="248"/>
  <c r="AC36" i="247"/>
  <c r="AC36" i="246"/>
  <c r="AC36" i="245"/>
  <c r="AC36" i="244"/>
  <c r="AC36" i="243"/>
  <c r="AC36" i="242"/>
  <c r="AC36" i="241"/>
  <c r="AC36" i="240"/>
  <c r="AC36" i="239"/>
  <c r="AC36" i="238"/>
  <c r="AC36" i="237"/>
  <c r="AC36" i="236"/>
  <c r="AC36" i="235"/>
  <c r="AC36" i="234"/>
  <c r="AC36" i="233"/>
  <c r="AC36" i="232"/>
  <c r="AC36" i="231"/>
  <c r="AC36" i="230"/>
  <c r="AC36" i="229"/>
  <c r="AC36" i="228"/>
  <c r="AC36" i="227"/>
  <c r="AC36" i="225"/>
  <c r="AC36" i="224"/>
  <c r="Y36" i="260"/>
  <c r="Y36" i="259"/>
  <c r="Y36" i="258"/>
  <c r="Y36" i="256"/>
  <c r="Y36" i="255"/>
  <c r="Y36" i="254"/>
  <c r="Y36" i="253"/>
  <c r="Y36" i="252"/>
  <c r="Y36" i="250"/>
  <c r="Y36" i="249"/>
  <c r="Y36" i="248"/>
  <c r="Y36" i="247"/>
  <c r="Y36" i="246"/>
  <c r="Y36" i="245"/>
  <c r="Y36" i="244"/>
  <c r="Y36" i="243"/>
  <c r="Y36" i="242"/>
  <c r="Y36" i="241"/>
  <c r="Y36" i="240"/>
  <c r="Y36" i="239"/>
  <c r="Y36" i="238"/>
  <c r="Y36" i="237"/>
  <c r="Y36" i="236"/>
  <c r="Y36" i="235"/>
  <c r="Y36" i="234"/>
  <c r="Y36" i="233"/>
  <c r="Y36" i="232"/>
  <c r="Y36" i="231"/>
  <c r="Y36" i="230"/>
  <c r="Y36" i="229"/>
  <c r="Y36" i="228"/>
  <c r="Y36" i="227"/>
  <c r="Y36" i="224"/>
  <c r="AG36" i="226"/>
  <c r="Y36" i="226"/>
  <c r="AC36" i="226"/>
  <c r="Y36" i="225" l="1"/>
  <c r="AI35" i="260"/>
  <c r="AJ32" i="260"/>
  <c r="AI32" i="260"/>
  <c r="AH32" i="260"/>
  <c r="AH35" i="260" s="1"/>
  <c r="BQ5" i="260" s="1"/>
  <c r="AG32" i="260"/>
  <c r="AG35" i="260" s="1"/>
  <c r="BP5" i="260" s="1"/>
  <c r="AF32" i="260"/>
  <c r="AE32" i="260"/>
  <c r="AE35" i="260" s="1"/>
  <c r="BO5" i="260" s="1"/>
  <c r="AD32" i="260"/>
  <c r="AD35" i="260" s="1"/>
  <c r="BN5" i="260" s="1"/>
  <c r="AC32" i="260"/>
  <c r="AC33" i="260" s="1"/>
  <c r="AB32" i="260"/>
  <c r="AA32" i="260"/>
  <c r="AS34" i="260" s="1"/>
  <c r="AS35" i="260" s="1"/>
  <c r="Z32" i="260"/>
  <c r="AR35" i="260" s="1"/>
  <c r="Y32" i="260"/>
  <c r="Y35" i="260" s="1"/>
  <c r="BJ5" i="260" s="1"/>
  <c r="AJ31" i="260"/>
  <c r="AI31" i="260"/>
  <c r="AH31" i="260"/>
  <c r="AG31" i="260"/>
  <c r="AF31" i="260"/>
  <c r="AE31" i="260"/>
  <c r="AD31" i="260"/>
  <c r="AC31" i="260"/>
  <c r="AQ30" i="260"/>
  <c r="AQ29" i="260"/>
  <c r="AQ28" i="260"/>
  <c r="AQ27" i="260"/>
  <c r="AQ26" i="260"/>
  <c r="AQ25" i="260"/>
  <c r="AQ24" i="260"/>
  <c r="AQ23" i="260"/>
  <c r="AQ22" i="260"/>
  <c r="AQ21" i="260"/>
  <c r="AQ20" i="260"/>
  <c r="AQ19" i="260"/>
  <c r="AQ18" i="260"/>
  <c r="AQ17" i="260"/>
  <c r="AQ16" i="260"/>
  <c r="AQ15" i="260"/>
  <c r="AQ14" i="260"/>
  <c r="AQ13" i="260"/>
  <c r="AQ12" i="260"/>
  <c r="AQ11" i="260"/>
  <c r="CH5" i="260"/>
  <c r="CG5" i="260"/>
  <c r="CF5" i="260"/>
  <c r="CE5" i="260"/>
  <c r="CD5" i="260"/>
  <c r="CC5" i="260"/>
  <c r="CB5" i="260"/>
  <c r="CA5" i="260"/>
  <c r="BZ5" i="260"/>
  <c r="BY5" i="260"/>
  <c r="BX5" i="260"/>
  <c r="BW5" i="260"/>
  <c r="BV5" i="260"/>
  <c r="BU5" i="260"/>
  <c r="BT5" i="260"/>
  <c r="BS5" i="260"/>
  <c r="BR5" i="260"/>
  <c r="BI5" i="260"/>
  <c r="BH5" i="260"/>
  <c r="BG5" i="260"/>
  <c r="BF5" i="260"/>
  <c r="BE5" i="260"/>
  <c r="BD5" i="260"/>
  <c r="BC5" i="260"/>
  <c r="BB5" i="260"/>
  <c r="BA5" i="260"/>
  <c r="AZ5" i="260"/>
  <c r="AY5" i="260"/>
  <c r="AX5" i="260"/>
  <c r="AW5" i="260"/>
  <c r="AV5" i="260"/>
  <c r="N5" i="260"/>
  <c r="E5" i="260"/>
  <c r="N4" i="260"/>
  <c r="E4" i="260"/>
  <c r="AJ32" i="259"/>
  <c r="AI32" i="259"/>
  <c r="AI35" i="259" s="1"/>
  <c r="BR5" i="259" s="1"/>
  <c r="AH32" i="259"/>
  <c r="AH35" i="259" s="1"/>
  <c r="BQ5" i="259" s="1"/>
  <c r="AG32" i="259"/>
  <c r="AG35" i="259" s="1"/>
  <c r="BP5" i="259" s="1"/>
  <c r="AF32" i="259"/>
  <c r="AE32" i="259"/>
  <c r="AD32" i="259"/>
  <c r="AD35" i="259" s="1"/>
  <c r="BN5" i="259" s="1"/>
  <c r="AC32" i="259"/>
  <c r="AB32" i="259"/>
  <c r="AA32" i="259"/>
  <c r="AS34" i="259" s="1"/>
  <c r="Z32" i="259"/>
  <c r="AR35" i="259" s="1"/>
  <c r="Y32" i="259"/>
  <c r="Y35" i="259" s="1"/>
  <c r="BJ5" i="259" s="1"/>
  <c r="AJ31" i="259"/>
  <c r="AI31" i="259"/>
  <c r="AH31" i="259"/>
  <c r="AG31" i="259"/>
  <c r="AF31" i="259"/>
  <c r="AE31" i="259"/>
  <c r="AD31" i="259"/>
  <c r="AC31" i="259"/>
  <c r="AQ30" i="259"/>
  <c r="AQ29" i="259"/>
  <c r="AQ28" i="259"/>
  <c r="AQ27" i="259"/>
  <c r="AQ26" i="259"/>
  <c r="AQ25" i="259"/>
  <c r="AQ24" i="259"/>
  <c r="AQ23" i="259"/>
  <c r="AQ22" i="259"/>
  <c r="AQ21" i="259"/>
  <c r="AQ20" i="259"/>
  <c r="AQ19" i="259"/>
  <c r="AQ18" i="259"/>
  <c r="AQ17" i="259"/>
  <c r="AQ16" i="259"/>
  <c r="AQ15" i="259"/>
  <c r="AQ14" i="259"/>
  <c r="AQ13" i="259"/>
  <c r="AQ12" i="259"/>
  <c r="AQ11" i="259"/>
  <c r="CH5" i="259"/>
  <c r="CG5" i="259"/>
  <c r="CF5" i="259"/>
  <c r="CE5" i="259"/>
  <c r="CD5" i="259"/>
  <c r="CC5" i="259"/>
  <c r="CB5" i="259"/>
  <c r="CA5" i="259"/>
  <c r="BZ5" i="259"/>
  <c r="BY5" i="259"/>
  <c r="BX5" i="259"/>
  <c r="BW5" i="259"/>
  <c r="BV5" i="259"/>
  <c r="BU5" i="259"/>
  <c r="BT5" i="259"/>
  <c r="BS5" i="259"/>
  <c r="BI5" i="259"/>
  <c r="BH5" i="259"/>
  <c r="BG5" i="259"/>
  <c r="BF5" i="259"/>
  <c r="BE5" i="259"/>
  <c r="BD5" i="259"/>
  <c r="BC5" i="259"/>
  <c r="BB5" i="259"/>
  <c r="BA5" i="259"/>
  <c r="AZ5" i="259"/>
  <c r="AY5" i="259"/>
  <c r="AX5" i="259"/>
  <c r="AW5" i="259"/>
  <c r="AV5" i="259"/>
  <c r="N5" i="259"/>
  <c r="E5" i="259"/>
  <c r="N4" i="259"/>
  <c r="E4" i="259"/>
  <c r="AJ32" i="258"/>
  <c r="AI32" i="258"/>
  <c r="AI35" i="258" s="1"/>
  <c r="BR5" i="258" s="1"/>
  <c r="AH32" i="258"/>
  <c r="AH35" i="258" s="1"/>
  <c r="BQ5" i="258" s="1"/>
  <c r="AG32" i="258"/>
  <c r="AG35" i="258" s="1"/>
  <c r="BP5" i="258" s="1"/>
  <c r="AF32" i="258"/>
  <c r="AE32" i="258"/>
  <c r="AE35" i="258" s="1"/>
  <c r="BO5" i="258" s="1"/>
  <c r="AD32" i="258"/>
  <c r="AD35" i="258" s="1"/>
  <c r="BN5" i="258" s="1"/>
  <c r="AC32" i="258"/>
  <c r="AC33" i="258" s="1"/>
  <c r="AB32" i="258"/>
  <c r="AA32" i="258"/>
  <c r="AS34" i="258" s="1"/>
  <c r="AS35" i="258" s="1"/>
  <c r="Z32" i="258"/>
  <c r="AR35" i="258" s="1"/>
  <c r="Y32" i="258"/>
  <c r="Y35" i="258" s="1"/>
  <c r="BJ5" i="258" s="1"/>
  <c r="AJ31" i="258"/>
  <c r="AI31" i="258"/>
  <c r="AH31" i="258"/>
  <c r="AG31" i="258"/>
  <c r="AF31" i="258"/>
  <c r="AE31" i="258"/>
  <c r="AD31" i="258"/>
  <c r="AC31" i="258"/>
  <c r="AQ30" i="258"/>
  <c r="AQ29" i="258"/>
  <c r="AQ28" i="258"/>
  <c r="AQ27" i="258"/>
  <c r="AQ26" i="258"/>
  <c r="AQ25" i="258"/>
  <c r="AQ24" i="258"/>
  <c r="AQ23" i="258"/>
  <c r="AQ22" i="258"/>
  <c r="AQ21" i="258"/>
  <c r="AQ20" i="258"/>
  <c r="AQ19" i="258"/>
  <c r="AQ18" i="258"/>
  <c r="AQ17" i="258"/>
  <c r="AQ16" i="258"/>
  <c r="AQ15" i="258"/>
  <c r="AQ14" i="258"/>
  <c r="AQ13" i="258"/>
  <c r="AQ12" i="258"/>
  <c r="AQ11" i="258"/>
  <c r="CH5" i="258"/>
  <c r="CG5" i="258"/>
  <c r="CF5" i="258"/>
  <c r="CE5" i="258"/>
  <c r="CD5" i="258"/>
  <c r="CC5" i="258"/>
  <c r="CB5" i="258"/>
  <c r="CA5" i="258"/>
  <c r="BZ5" i="258"/>
  <c r="BY5" i="258"/>
  <c r="BX5" i="258"/>
  <c r="BW5" i="258"/>
  <c r="BV5" i="258"/>
  <c r="BU5" i="258"/>
  <c r="BT5" i="258"/>
  <c r="BS5" i="258"/>
  <c r="BI5" i="258"/>
  <c r="BH5" i="258"/>
  <c r="BG5" i="258"/>
  <c r="BF5" i="258"/>
  <c r="BE5" i="258"/>
  <c r="BD5" i="258"/>
  <c r="BC5" i="258"/>
  <c r="BB5" i="258"/>
  <c r="BA5" i="258"/>
  <c r="AZ5" i="258"/>
  <c r="AY5" i="258"/>
  <c r="AX5" i="258"/>
  <c r="AW5" i="258"/>
  <c r="AV5" i="258"/>
  <c r="N5" i="258"/>
  <c r="E5" i="258"/>
  <c r="N4" i="258"/>
  <c r="E4" i="258"/>
  <c r="AJ32" i="257"/>
  <c r="AI32" i="257"/>
  <c r="AI35" i="257" s="1"/>
  <c r="BR5" i="257" s="1"/>
  <c r="AH32" i="257"/>
  <c r="AH35" i="257" s="1"/>
  <c r="BQ5" i="257" s="1"/>
  <c r="AG32" i="257"/>
  <c r="AG35" i="257" s="1"/>
  <c r="BP5" i="257" s="1"/>
  <c r="AF32" i="257"/>
  <c r="AE32" i="257"/>
  <c r="AD32" i="257"/>
  <c r="AD35" i="257" s="1"/>
  <c r="BN5" i="257" s="1"/>
  <c r="AC32" i="257"/>
  <c r="AB32" i="257"/>
  <c r="Y36" i="257" s="1"/>
  <c r="BS5" i="257" s="1"/>
  <c r="AA32" i="257"/>
  <c r="Z32" i="257"/>
  <c r="AR35" i="257" s="1"/>
  <c r="Y32" i="257"/>
  <c r="Y35" i="257" s="1"/>
  <c r="BJ5" i="257" s="1"/>
  <c r="AJ31" i="257"/>
  <c r="AI31" i="257"/>
  <c r="AH31" i="257"/>
  <c r="AG31" i="257"/>
  <c r="AE31" i="257"/>
  <c r="AD31" i="257"/>
  <c r="AC31" i="257"/>
  <c r="AQ30" i="257"/>
  <c r="AQ29" i="257"/>
  <c r="AQ28" i="257"/>
  <c r="AQ27" i="257"/>
  <c r="AQ26" i="257"/>
  <c r="AQ25" i="257"/>
  <c r="AQ24" i="257"/>
  <c r="AQ23" i="257"/>
  <c r="AQ22" i="257"/>
  <c r="AQ21" i="257"/>
  <c r="AQ20" i="257"/>
  <c r="AQ19" i="257"/>
  <c r="AQ18" i="257"/>
  <c r="AQ17" i="257"/>
  <c r="AQ16" i="257"/>
  <c r="AQ15" i="257"/>
  <c r="AQ14" i="257"/>
  <c r="AQ13" i="257"/>
  <c r="AQ12" i="257"/>
  <c r="AQ11" i="257"/>
  <c r="CH5" i="257"/>
  <c r="CG5" i="257"/>
  <c r="CF5" i="257"/>
  <c r="CE5" i="257"/>
  <c r="CD5" i="257"/>
  <c r="CC5" i="257"/>
  <c r="CB5" i="257"/>
  <c r="CA5" i="257"/>
  <c r="BY5" i="257"/>
  <c r="BX5" i="257"/>
  <c r="BW5" i="257"/>
  <c r="BU5" i="257"/>
  <c r="BI5" i="257"/>
  <c r="BH5" i="257"/>
  <c r="BG5" i="257"/>
  <c r="BF5" i="257"/>
  <c r="BD5" i="257"/>
  <c r="BC5" i="257"/>
  <c r="BB5" i="257"/>
  <c r="AZ5" i="257"/>
  <c r="AY5" i="257"/>
  <c r="AX5" i="257"/>
  <c r="AW5" i="257"/>
  <c r="AV5" i="257"/>
  <c r="N5" i="257"/>
  <c r="E5" i="257"/>
  <c r="N4" i="257"/>
  <c r="E4" i="257"/>
  <c r="Z35" i="256"/>
  <c r="BK5" i="256" s="1"/>
  <c r="AJ32" i="256"/>
  <c r="AI32" i="256"/>
  <c r="AI35" i="256" s="1"/>
  <c r="BR5" i="256" s="1"/>
  <c r="AH32" i="256"/>
  <c r="AH35" i="256" s="1"/>
  <c r="BQ5" i="256" s="1"/>
  <c r="AG32" i="256"/>
  <c r="AG35" i="256" s="1"/>
  <c r="BP5" i="256" s="1"/>
  <c r="AF32" i="256"/>
  <c r="AE32" i="256"/>
  <c r="BD5" i="256" s="1"/>
  <c r="AD32" i="256"/>
  <c r="AD35" i="256" s="1"/>
  <c r="BN5" i="256" s="1"/>
  <c r="AC32" i="256"/>
  <c r="AC33" i="256" s="1"/>
  <c r="AB32" i="256"/>
  <c r="AA32" i="256"/>
  <c r="BX5" i="256" s="1"/>
  <c r="Z32" i="256"/>
  <c r="Y32" i="256"/>
  <c r="Y35" i="256" s="1"/>
  <c r="BJ5" i="256" s="1"/>
  <c r="AJ31" i="256"/>
  <c r="AI31" i="256"/>
  <c r="AH31" i="256"/>
  <c r="AG31" i="256"/>
  <c r="AF31" i="256"/>
  <c r="AE31" i="256"/>
  <c r="AD31" i="256"/>
  <c r="AC31" i="256"/>
  <c r="AQ30" i="256"/>
  <c r="AQ29" i="256"/>
  <c r="AQ28" i="256"/>
  <c r="AQ27" i="256"/>
  <c r="AQ26" i="256"/>
  <c r="AQ25" i="256"/>
  <c r="AQ24" i="256"/>
  <c r="AQ23" i="256"/>
  <c r="AQ22" i="256"/>
  <c r="AQ21" i="256"/>
  <c r="AQ20" i="256"/>
  <c r="AQ19" i="256"/>
  <c r="AQ18" i="256"/>
  <c r="AQ17" i="256"/>
  <c r="AQ16" i="256"/>
  <c r="AQ15" i="256"/>
  <c r="AQ14" i="256"/>
  <c r="AQ13" i="256"/>
  <c r="AQ12" i="256"/>
  <c r="AQ11" i="256"/>
  <c r="CH5" i="256"/>
  <c r="CG5" i="256"/>
  <c r="CF5" i="256"/>
  <c r="CE5" i="256"/>
  <c r="CD5" i="256"/>
  <c r="CC5" i="256"/>
  <c r="CB5" i="256"/>
  <c r="CA5" i="256"/>
  <c r="BW5" i="256"/>
  <c r="BV5" i="256"/>
  <c r="BU5" i="256"/>
  <c r="BT5" i="256"/>
  <c r="BS5" i="256"/>
  <c r="BI5" i="256"/>
  <c r="BG5" i="256"/>
  <c r="BF5" i="256"/>
  <c r="BE5" i="256"/>
  <c r="BC5" i="256"/>
  <c r="BB5" i="256"/>
  <c r="BA5" i="256"/>
  <c r="AY5" i="256"/>
  <c r="AX5" i="256"/>
  <c r="AW5" i="256"/>
  <c r="AV5" i="256"/>
  <c r="N5" i="256"/>
  <c r="E5" i="256"/>
  <c r="N4" i="256"/>
  <c r="E4" i="256"/>
  <c r="AJ32" i="255"/>
  <c r="AI32" i="255"/>
  <c r="AI35" i="255" s="1"/>
  <c r="BR5" i="255" s="1"/>
  <c r="AH32" i="255"/>
  <c r="AH35" i="255" s="1"/>
  <c r="BQ5" i="255" s="1"/>
  <c r="AG32" i="255"/>
  <c r="AG35" i="255" s="1"/>
  <c r="BP5" i="255" s="1"/>
  <c r="AF32" i="255"/>
  <c r="AE32" i="255"/>
  <c r="AE35" i="255" s="1"/>
  <c r="BO5" i="255" s="1"/>
  <c r="AD32" i="255"/>
  <c r="AD35" i="255" s="1"/>
  <c r="BN5" i="255" s="1"/>
  <c r="AC32" i="255"/>
  <c r="AC33" i="255" s="1"/>
  <c r="AB32" i="255"/>
  <c r="AA32" i="255"/>
  <c r="AS34" i="255" s="1"/>
  <c r="AS35" i="255" s="1"/>
  <c r="Z32" i="255"/>
  <c r="AR35" i="255" s="1"/>
  <c r="Y32" i="255"/>
  <c r="Y35" i="255" s="1"/>
  <c r="BJ5" i="255" s="1"/>
  <c r="AJ31" i="255"/>
  <c r="AI31" i="255"/>
  <c r="AH31" i="255"/>
  <c r="AG31" i="255"/>
  <c r="AF31" i="255"/>
  <c r="AE31" i="255"/>
  <c r="AD31" i="255"/>
  <c r="AC31" i="255"/>
  <c r="AQ30" i="255"/>
  <c r="AQ29" i="255"/>
  <c r="AQ28" i="255"/>
  <c r="AQ27" i="255"/>
  <c r="AQ26" i="255"/>
  <c r="AQ25" i="255"/>
  <c r="AQ24" i="255"/>
  <c r="AQ23" i="255"/>
  <c r="AQ22" i="255"/>
  <c r="AQ21" i="255"/>
  <c r="AQ20" i="255"/>
  <c r="AQ19" i="255"/>
  <c r="AQ18" i="255"/>
  <c r="AQ17" i="255"/>
  <c r="AQ16" i="255"/>
  <c r="AQ15" i="255"/>
  <c r="AQ14" i="255"/>
  <c r="AQ13" i="255"/>
  <c r="AQ12" i="255"/>
  <c r="AQ11" i="255"/>
  <c r="CH5" i="255"/>
  <c r="CG5" i="255"/>
  <c r="CF5" i="255"/>
  <c r="CE5" i="255"/>
  <c r="CD5" i="255"/>
  <c r="CC5" i="255"/>
  <c r="CB5" i="255"/>
  <c r="CA5" i="255"/>
  <c r="BZ5" i="255"/>
  <c r="BY5" i="255"/>
  <c r="BX5" i="255"/>
  <c r="BW5" i="255"/>
  <c r="BV5" i="255"/>
  <c r="BU5" i="255"/>
  <c r="BT5" i="255"/>
  <c r="BS5" i="255"/>
  <c r="BI5" i="255"/>
  <c r="BH5" i="255"/>
  <c r="BG5" i="255"/>
  <c r="BF5" i="255"/>
  <c r="BE5" i="255"/>
  <c r="BD5" i="255"/>
  <c r="BC5" i="255"/>
  <c r="BB5" i="255"/>
  <c r="BA5" i="255"/>
  <c r="AZ5" i="255"/>
  <c r="AY5" i="255"/>
  <c r="AX5" i="255"/>
  <c r="AW5" i="255"/>
  <c r="AV5" i="255"/>
  <c r="N5" i="255"/>
  <c r="E5" i="255"/>
  <c r="N4" i="255"/>
  <c r="E4" i="255"/>
  <c r="AJ32" i="254"/>
  <c r="AI32" i="254"/>
  <c r="AI35" i="254" s="1"/>
  <c r="BR5" i="254" s="1"/>
  <c r="AH32" i="254"/>
  <c r="AH35" i="254" s="1"/>
  <c r="BQ5" i="254" s="1"/>
  <c r="AG32" i="254"/>
  <c r="AG35" i="254" s="1"/>
  <c r="BP5" i="254" s="1"/>
  <c r="AF32" i="254"/>
  <c r="AE32" i="254"/>
  <c r="AD32" i="254"/>
  <c r="AD35" i="254" s="1"/>
  <c r="BN5" i="254" s="1"/>
  <c r="AC32" i="254"/>
  <c r="AB32" i="254"/>
  <c r="AA32" i="254"/>
  <c r="AS34" i="254" s="1"/>
  <c r="Z32" i="254"/>
  <c r="AR35" i="254" s="1"/>
  <c r="Y32" i="254"/>
  <c r="Y35" i="254" s="1"/>
  <c r="BJ5" i="254" s="1"/>
  <c r="AJ31" i="254"/>
  <c r="AI31" i="254"/>
  <c r="AH31" i="254"/>
  <c r="AG31" i="254"/>
  <c r="AF31" i="254"/>
  <c r="AE31" i="254"/>
  <c r="AD31" i="254"/>
  <c r="AC31" i="254"/>
  <c r="AQ30" i="254"/>
  <c r="AQ29" i="254"/>
  <c r="AQ28" i="254"/>
  <c r="AQ27" i="254"/>
  <c r="AQ26" i="254"/>
  <c r="AQ25" i="254"/>
  <c r="AQ24" i="254"/>
  <c r="AQ23" i="254"/>
  <c r="AQ22" i="254"/>
  <c r="AQ21" i="254"/>
  <c r="AQ20" i="254"/>
  <c r="AQ19" i="254"/>
  <c r="AQ18" i="254"/>
  <c r="AQ17" i="254"/>
  <c r="AQ16" i="254"/>
  <c r="AQ15" i="254"/>
  <c r="AQ14" i="254"/>
  <c r="AQ13" i="254"/>
  <c r="AQ12" i="254"/>
  <c r="AQ11" i="254"/>
  <c r="CH5" i="254"/>
  <c r="CG5" i="254"/>
  <c r="CF5" i="254"/>
  <c r="CE5" i="254"/>
  <c r="CD5" i="254"/>
  <c r="CC5" i="254"/>
  <c r="CB5" i="254"/>
  <c r="CA5" i="254"/>
  <c r="BZ5" i="254"/>
  <c r="BY5" i="254"/>
  <c r="BX5" i="254"/>
  <c r="BW5" i="254"/>
  <c r="BV5" i="254"/>
  <c r="BU5" i="254"/>
  <c r="BT5" i="254"/>
  <c r="BS5" i="254"/>
  <c r="BI5" i="254"/>
  <c r="BH5" i="254"/>
  <c r="BG5" i="254"/>
  <c r="BF5" i="254"/>
  <c r="BE5" i="254"/>
  <c r="BD5" i="254"/>
  <c r="BC5" i="254"/>
  <c r="BB5" i="254"/>
  <c r="BA5" i="254"/>
  <c r="AZ5" i="254"/>
  <c r="AY5" i="254"/>
  <c r="AX5" i="254"/>
  <c r="AW5" i="254"/>
  <c r="AV5" i="254"/>
  <c r="N5" i="254"/>
  <c r="E5" i="254"/>
  <c r="N4" i="254"/>
  <c r="E4" i="254"/>
  <c r="AJ32" i="253"/>
  <c r="AI32" i="253"/>
  <c r="AI35" i="253" s="1"/>
  <c r="BR5" i="253" s="1"/>
  <c r="AH32" i="253"/>
  <c r="AH35" i="253" s="1"/>
  <c r="BQ5" i="253" s="1"/>
  <c r="AG32" i="253"/>
  <c r="AG35" i="253" s="1"/>
  <c r="BP5" i="253" s="1"/>
  <c r="AF32" i="253"/>
  <c r="AE32" i="253"/>
  <c r="AD32" i="253"/>
  <c r="AD35" i="253" s="1"/>
  <c r="BN5" i="253" s="1"/>
  <c r="AC32" i="253"/>
  <c r="AC33" i="253" s="1"/>
  <c r="AB32" i="253"/>
  <c r="AA32" i="253"/>
  <c r="AS34" i="253" s="1"/>
  <c r="Z32" i="253"/>
  <c r="AR35" i="253" s="1"/>
  <c r="Y32" i="253"/>
  <c r="Y35" i="253" s="1"/>
  <c r="BJ5" i="253" s="1"/>
  <c r="AJ31" i="253"/>
  <c r="AI31" i="253"/>
  <c r="AH31" i="253"/>
  <c r="AG31" i="253"/>
  <c r="AF31" i="253"/>
  <c r="AE31" i="253"/>
  <c r="AD31" i="253"/>
  <c r="AC31" i="253"/>
  <c r="AQ30" i="253"/>
  <c r="AQ29" i="253"/>
  <c r="AQ28" i="253"/>
  <c r="AQ27" i="253"/>
  <c r="AQ26" i="253"/>
  <c r="AQ25" i="253"/>
  <c r="AQ24" i="253"/>
  <c r="AQ23" i="253"/>
  <c r="AQ22" i="253"/>
  <c r="AQ21" i="253"/>
  <c r="AQ20" i="253"/>
  <c r="AQ19" i="253"/>
  <c r="AQ18" i="253"/>
  <c r="AQ17" i="253"/>
  <c r="AQ16" i="253"/>
  <c r="AQ15" i="253"/>
  <c r="AQ14" i="253"/>
  <c r="AQ13" i="253"/>
  <c r="AQ12" i="253"/>
  <c r="AQ11" i="253"/>
  <c r="CH5" i="253"/>
  <c r="CG5" i="253"/>
  <c r="CF5" i="253"/>
  <c r="CE5" i="253"/>
  <c r="CD5" i="253"/>
  <c r="CC5" i="253"/>
  <c r="CB5" i="253"/>
  <c r="CA5" i="253"/>
  <c r="BZ5" i="253"/>
  <c r="BY5" i="253"/>
  <c r="BX5" i="253"/>
  <c r="BW5" i="253"/>
  <c r="BV5" i="253"/>
  <c r="BU5" i="253"/>
  <c r="BT5" i="253"/>
  <c r="BS5" i="253"/>
  <c r="BI5" i="253"/>
  <c r="BH5" i="253"/>
  <c r="BG5" i="253"/>
  <c r="BF5" i="253"/>
  <c r="BE5" i="253"/>
  <c r="BD5" i="253"/>
  <c r="BC5" i="253"/>
  <c r="BB5" i="253"/>
  <c r="BA5" i="253"/>
  <c r="AZ5" i="253"/>
  <c r="AY5" i="253"/>
  <c r="AX5" i="253"/>
  <c r="AW5" i="253"/>
  <c r="AV5" i="253"/>
  <c r="N5" i="253"/>
  <c r="E5" i="253"/>
  <c r="N4" i="253"/>
  <c r="E4" i="253"/>
  <c r="AJ32" i="252"/>
  <c r="AI32" i="252"/>
  <c r="AI35" i="252" s="1"/>
  <c r="BR5" i="252" s="1"/>
  <c r="AH32" i="252"/>
  <c r="AH35" i="252" s="1"/>
  <c r="BQ5" i="252" s="1"/>
  <c r="AG32" i="252"/>
  <c r="AG35" i="252" s="1"/>
  <c r="BP5" i="252" s="1"/>
  <c r="AF32" i="252"/>
  <c r="AE32" i="252"/>
  <c r="AD32" i="252"/>
  <c r="AD35" i="252" s="1"/>
  <c r="BN5" i="252" s="1"/>
  <c r="AC32" i="252"/>
  <c r="AB32" i="252"/>
  <c r="AA32" i="252"/>
  <c r="AS34" i="252" s="1"/>
  <c r="Z32" i="252"/>
  <c r="AR35" i="252" s="1"/>
  <c r="Y32" i="252"/>
  <c r="Y35" i="252" s="1"/>
  <c r="BJ5" i="252" s="1"/>
  <c r="AJ31" i="252"/>
  <c r="AI31" i="252"/>
  <c r="AH31" i="252"/>
  <c r="AG31" i="252"/>
  <c r="AF31" i="252"/>
  <c r="AE31" i="252"/>
  <c r="AD31" i="252"/>
  <c r="AC31" i="252"/>
  <c r="AQ30" i="252"/>
  <c r="AQ29" i="252"/>
  <c r="AQ28" i="252"/>
  <c r="AQ27" i="252"/>
  <c r="AQ26" i="252"/>
  <c r="AQ25" i="252"/>
  <c r="AQ24" i="252"/>
  <c r="AQ23" i="252"/>
  <c r="AQ22" i="252"/>
  <c r="AQ21" i="252"/>
  <c r="AQ20" i="252"/>
  <c r="AQ19" i="252"/>
  <c r="AQ18" i="252"/>
  <c r="AQ17" i="252"/>
  <c r="AQ16" i="252"/>
  <c r="AQ15" i="252"/>
  <c r="AQ14" i="252"/>
  <c r="AQ13" i="252"/>
  <c r="AQ12" i="252"/>
  <c r="AQ11" i="252"/>
  <c r="CH5" i="252"/>
  <c r="CG5" i="252"/>
  <c r="CF5" i="252"/>
  <c r="CE5" i="252"/>
  <c r="CD5" i="252"/>
  <c r="CC5" i="252"/>
  <c r="CB5" i="252"/>
  <c r="CA5" i="252"/>
  <c r="BZ5" i="252"/>
  <c r="BY5" i="252"/>
  <c r="BX5" i="252"/>
  <c r="BW5" i="252"/>
  <c r="BV5" i="252"/>
  <c r="BU5" i="252"/>
  <c r="BT5" i="252"/>
  <c r="BS5" i="252"/>
  <c r="BI5" i="252"/>
  <c r="BH5" i="252"/>
  <c r="BG5" i="252"/>
  <c r="BF5" i="252"/>
  <c r="BE5" i="252"/>
  <c r="BD5" i="252"/>
  <c r="BC5" i="252"/>
  <c r="BB5" i="252"/>
  <c r="BA5" i="252"/>
  <c r="AZ5" i="252"/>
  <c r="AY5" i="252"/>
  <c r="AX5" i="252"/>
  <c r="AW5" i="252"/>
  <c r="AV5" i="252"/>
  <c r="N5" i="252"/>
  <c r="E5" i="252"/>
  <c r="N4" i="252"/>
  <c r="E4" i="252"/>
  <c r="AJ32" i="251"/>
  <c r="AI32" i="251"/>
  <c r="AI35" i="251" s="1"/>
  <c r="BR5" i="251" s="1"/>
  <c r="AH32" i="251"/>
  <c r="AH35" i="251" s="1"/>
  <c r="BQ5" i="251" s="1"/>
  <c r="AG32" i="251"/>
  <c r="AG35" i="251" s="1"/>
  <c r="BP5" i="251" s="1"/>
  <c r="AF32" i="251"/>
  <c r="AC36" i="251" s="1"/>
  <c r="AE32" i="251"/>
  <c r="AD32" i="251"/>
  <c r="AD35" i="251" s="1"/>
  <c r="BN5" i="251" s="1"/>
  <c r="AC32" i="251"/>
  <c r="AB32" i="251"/>
  <c r="AA32" i="251"/>
  <c r="Z32" i="251"/>
  <c r="AR35" i="251" s="1"/>
  <c r="Y32" i="251"/>
  <c r="Y35" i="251" s="1"/>
  <c r="BJ5" i="251" s="1"/>
  <c r="AJ31" i="251"/>
  <c r="AI31" i="251"/>
  <c r="AH31" i="251"/>
  <c r="AG31" i="251"/>
  <c r="AF31" i="251"/>
  <c r="AE31" i="251"/>
  <c r="AD31" i="251"/>
  <c r="AC31" i="251"/>
  <c r="AQ30" i="251"/>
  <c r="AQ29" i="251"/>
  <c r="AQ28" i="251"/>
  <c r="AQ27" i="251"/>
  <c r="AQ26" i="251"/>
  <c r="AQ25" i="251"/>
  <c r="AQ24" i="251"/>
  <c r="AQ23" i="251"/>
  <c r="AQ22" i="251"/>
  <c r="AQ21" i="251"/>
  <c r="AQ20" i="251"/>
  <c r="AQ19" i="251"/>
  <c r="AQ18" i="251"/>
  <c r="AQ17" i="251"/>
  <c r="AQ16" i="251"/>
  <c r="AQ15" i="251"/>
  <c r="AQ14" i="251"/>
  <c r="AQ13" i="251"/>
  <c r="AQ12" i="251"/>
  <c r="AQ11" i="251"/>
  <c r="CH5" i="251"/>
  <c r="CG5" i="251"/>
  <c r="CF5" i="251"/>
  <c r="CE5" i="251"/>
  <c r="CD5" i="251"/>
  <c r="CC5" i="251"/>
  <c r="CB5" i="251"/>
  <c r="CA5" i="251"/>
  <c r="BY5" i="251"/>
  <c r="BX5" i="251"/>
  <c r="BW5" i="251"/>
  <c r="BU5" i="251"/>
  <c r="BT5" i="251"/>
  <c r="BI5" i="251"/>
  <c r="BH5" i="251"/>
  <c r="BG5" i="251"/>
  <c r="BF5" i="251"/>
  <c r="BD5" i="251"/>
  <c r="BC5" i="251"/>
  <c r="BB5" i="251"/>
  <c r="AZ5" i="251"/>
  <c r="AY5" i="251"/>
  <c r="AX5" i="251"/>
  <c r="AW5" i="251"/>
  <c r="AV5" i="251"/>
  <c r="N5" i="251"/>
  <c r="E5" i="251"/>
  <c r="N4" i="251"/>
  <c r="E4" i="251"/>
  <c r="AJ32" i="250"/>
  <c r="AI32" i="250"/>
  <c r="AI35" i="250" s="1"/>
  <c r="BR5" i="250" s="1"/>
  <c r="AH32" i="250"/>
  <c r="AH35" i="250" s="1"/>
  <c r="BQ5" i="250" s="1"/>
  <c r="AG32" i="250"/>
  <c r="AG35" i="250" s="1"/>
  <c r="BP5" i="250" s="1"/>
  <c r="AF32" i="250"/>
  <c r="BE5" i="250" s="1"/>
  <c r="AE32" i="250"/>
  <c r="AD32" i="250"/>
  <c r="AD35" i="250" s="1"/>
  <c r="BN5" i="250" s="1"/>
  <c r="AC32" i="250"/>
  <c r="AB32" i="250"/>
  <c r="AA32" i="250"/>
  <c r="AS34" i="250" s="1"/>
  <c r="Z32" i="250"/>
  <c r="AR35" i="250" s="1"/>
  <c r="Y32" i="250"/>
  <c r="Y35" i="250" s="1"/>
  <c r="BJ5" i="250" s="1"/>
  <c r="AJ31" i="250"/>
  <c r="AI31" i="250"/>
  <c r="AH31" i="250"/>
  <c r="AG31" i="250"/>
  <c r="AF31" i="250"/>
  <c r="CD5" i="250" s="1"/>
  <c r="AE31" i="250"/>
  <c r="AD31" i="250"/>
  <c r="AC31" i="250"/>
  <c r="AQ30" i="250"/>
  <c r="AQ29" i="250"/>
  <c r="AQ28" i="250"/>
  <c r="AQ27" i="250"/>
  <c r="AQ26" i="250"/>
  <c r="AQ25" i="250"/>
  <c r="AQ24" i="250"/>
  <c r="AQ23" i="250"/>
  <c r="AQ22" i="250"/>
  <c r="AQ21" i="250"/>
  <c r="AQ20" i="250"/>
  <c r="AQ19" i="250"/>
  <c r="AQ18" i="250"/>
  <c r="AQ17" i="250"/>
  <c r="AQ16" i="250"/>
  <c r="AQ15" i="250"/>
  <c r="AQ14" i="250"/>
  <c r="AQ13" i="250"/>
  <c r="AQ12" i="250"/>
  <c r="AQ11" i="250"/>
  <c r="CH5" i="250"/>
  <c r="CG5" i="250"/>
  <c r="CF5" i="250"/>
  <c r="CE5" i="250"/>
  <c r="CC5" i="250"/>
  <c r="CB5" i="250"/>
  <c r="CA5" i="250"/>
  <c r="BZ5" i="250"/>
  <c r="BY5" i="250"/>
  <c r="BX5" i="250"/>
  <c r="BW5" i="250"/>
  <c r="BV5" i="250"/>
  <c r="BU5" i="250"/>
  <c r="BT5" i="250"/>
  <c r="BS5" i="250"/>
  <c r="BI5" i="250"/>
  <c r="BH5" i="250"/>
  <c r="BG5" i="250"/>
  <c r="BF5" i="250"/>
  <c r="BD5" i="250"/>
  <c r="BC5" i="250"/>
  <c r="BB5" i="250"/>
  <c r="BA5" i="250"/>
  <c r="AZ5" i="250"/>
  <c r="AY5" i="250"/>
  <c r="AX5" i="250"/>
  <c r="AW5" i="250"/>
  <c r="AV5" i="250"/>
  <c r="N5" i="250"/>
  <c r="E5" i="250"/>
  <c r="N4" i="250"/>
  <c r="E4" i="250"/>
  <c r="AJ32" i="249"/>
  <c r="AI32" i="249"/>
  <c r="AI35" i="249" s="1"/>
  <c r="BR5" i="249" s="1"/>
  <c r="AH32" i="249"/>
  <c r="AH35" i="249" s="1"/>
  <c r="BQ5" i="249" s="1"/>
  <c r="AG32" i="249"/>
  <c r="AG35" i="249" s="1"/>
  <c r="BP5" i="249" s="1"/>
  <c r="AF32" i="249"/>
  <c r="AE32" i="249"/>
  <c r="AD32" i="249"/>
  <c r="AD35" i="249" s="1"/>
  <c r="BN5" i="249" s="1"/>
  <c r="AC32" i="249"/>
  <c r="AB32" i="249"/>
  <c r="AA32" i="249"/>
  <c r="AS34" i="249" s="1"/>
  <c r="Z32" i="249"/>
  <c r="AR35" i="249" s="1"/>
  <c r="Y32" i="249"/>
  <c r="Y35" i="249" s="1"/>
  <c r="BJ5" i="249" s="1"/>
  <c r="AJ31" i="249"/>
  <c r="AI31" i="249"/>
  <c r="AH31" i="249"/>
  <c r="AG31" i="249"/>
  <c r="AF31" i="249"/>
  <c r="AE31" i="249"/>
  <c r="AD31" i="249"/>
  <c r="AC31" i="249"/>
  <c r="AQ30" i="249"/>
  <c r="AQ29" i="249"/>
  <c r="AQ28" i="249"/>
  <c r="AQ27" i="249"/>
  <c r="AQ26" i="249"/>
  <c r="AQ25" i="249"/>
  <c r="AQ24" i="249"/>
  <c r="AQ23" i="249"/>
  <c r="AQ22" i="249"/>
  <c r="AQ21" i="249"/>
  <c r="AQ20" i="249"/>
  <c r="AQ19" i="249"/>
  <c r="AQ18" i="249"/>
  <c r="AQ17" i="249"/>
  <c r="AQ16" i="249"/>
  <c r="AQ15" i="249"/>
  <c r="AQ14" i="249"/>
  <c r="AQ13" i="249"/>
  <c r="AQ12" i="249"/>
  <c r="AQ11" i="249"/>
  <c r="CH5" i="249"/>
  <c r="CG5" i="249"/>
  <c r="CF5" i="249"/>
  <c r="CE5" i="249"/>
  <c r="CD5" i="249"/>
  <c r="CC5" i="249"/>
  <c r="CB5" i="249"/>
  <c r="CA5" i="249"/>
  <c r="BZ5" i="249"/>
  <c r="BY5" i="249"/>
  <c r="BX5" i="249"/>
  <c r="BW5" i="249"/>
  <c r="BV5" i="249"/>
  <c r="BU5" i="249"/>
  <c r="BT5" i="249"/>
  <c r="BS5" i="249"/>
  <c r="BI5" i="249"/>
  <c r="BH5" i="249"/>
  <c r="BG5" i="249"/>
  <c r="BF5" i="249"/>
  <c r="BE5" i="249"/>
  <c r="BD5" i="249"/>
  <c r="BC5" i="249"/>
  <c r="BB5" i="249"/>
  <c r="BA5" i="249"/>
  <c r="AZ5" i="249"/>
  <c r="AY5" i="249"/>
  <c r="AX5" i="249"/>
  <c r="AW5" i="249"/>
  <c r="AV5" i="249"/>
  <c r="N5" i="249"/>
  <c r="E5" i="249"/>
  <c r="N4" i="249"/>
  <c r="E4" i="249"/>
  <c r="AH35" i="248"/>
  <c r="BQ5" i="248" s="1"/>
  <c r="AS34" i="248"/>
  <c r="AJ32" i="248"/>
  <c r="AI32" i="248"/>
  <c r="AI35" i="248" s="1"/>
  <c r="BR5" i="248" s="1"/>
  <c r="AH32" i="248"/>
  <c r="AG32" i="248"/>
  <c r="AG35" i="248" s="1"/>
  <c r="BP5" i="248" s="1"/>
  <c r="AF32" i="248"/>
  <c r="AE32" i="248"/>
  <c r="AD32" i="248"/>
  <c r="AD35" i="248" s="1"/>
  <c r="BN5" i="248" s="1"/>
  <c r="AC32" i="248"/>
  <c r="AB32" i="248"/>
  <c r="AA32" i="248"/>
  <c r="Z32" i="248"/>
  <c r="AR35" i="248" s="1"/>
  <c r="Y32" i="248"/>
  <c r="Y35" i="248" s="1"/>
  <c r="BJ5" i="248" s="1"/>
  <c r="AJ31" i="248"/>
  <c r="AI31" i="248"/>
  <c r="AH31" i="248"/>
  <c r="AG31" i="248"/>
  <c r="AF31" i="248"/>
  <c r="AE31" i="248"/>
  <c r="AD31" i="248"/>
  <c r="AC31" i="248"/>
  <c r="AQ30" i="248"/>
  <c r="AQ29" i="248"/>
  <c r="AQ28" i="248"/>
  <c r="AQ27" i="248"/>
  <c r="AQ26" i="248"/>
  <c r="AQ25" i="248"/>
  <c r="AQ24" i="248"/>
  <c r="AQ23" i="248"/>
  <c r="AQ22" i="248"/>
  <c r="AQ21" i="248"/>
  <c r="AQ20" i="248"/>
  <c r="AQ19" i="248"/>
  <c r="AQ18" i="248"/>
  <c r="AQ17" i="248"/>
  <c r="AQ16" i="248"/>
  <c r="AQ15" i="248"/>
  <c r="AQ14" i="248"/>
  <c r="AQ13" i="248"/>
  <c r="AQ12" i="248"/>
  <c r="AQ11" i="248"/>
  <c r="CH5" i="248"/>
  <c r="CG5" i="248"/>
  <c r="CF5" i="248"/>
  <c r="CE5" i="248"/>
  <c r="CD5" i="248"/>
  <c r="CC5" i="248"/>
  <c r="CB5" i="248"/>
  <c r="CA5" i="248"/>
  <c r="BX5" i="248"/>
  <c r="BV5" i="248"/>
  <c r="BU5" i="248"/>
  <c r="BT5" i="248"/>
  <c r="BS5" i="248"/>
  <c r="BI5" i="248"/>
  <c r="BH5" i="248"/>
  <c r="BG5" i="248"/>
  <c r="BE5" i="248"/>
  <c r="BD5" i="248"/>
  <c r="BC5" i="248"/>
  <c r="BA5" i="248"/>
  <c r="AZ5" i="248"/>
  <c r="AY5" i="248"/>
  <c r="AW5" i="248"/>
  <c r="AV5" i="248"/>
  <c r="N5" i="248"/>
  <c r="E5" i="248"/>
  <c r="N4" i="248"/>
  <c r="E4" i="248"/>
  <c r="Z35" i="247"/>
  <c r="BK5" i="247" s="1"/>
  <c r="AJ32" i="247"/>
  <c r="AI32" i="247"/>
  <c r="AI35" i="247" s="1"/>
  <c r="BR5" i="247" s="1"/>
  <c r="AH32" i="247"/>
  <c r="AH35" i="247" s="1"/>
  <c r="BQ5" i="247" s="1"/>
  <c r="AG32" i="247"/>
  <c r="AG35" i="247" s="1"/>
  <c r="BP5" i="247" s="1"/>
  <c r="AF32" i="247"/>
  <c r="AE32" i="247"/>
  <c r="BD5" i="247" s="1"/>
  <c r="AD32" i="247"/>
  <c r="AD35" i="247" s="1"/>
  <c r="BN5" i="247" s="1"/>
  <c r="AC32" i="247"/>
  <c r="AB32" i="247"/>
  <c r="AA32" i="247"/>
  <c r="BX5" i="247" s="1"/>
  <c r="Z32" i="247"/>
  <c r="Y32" i="247"/>
  <c r="Y35" i="247" s="1"/>
  <c r="BJ5" i="247" s="1"/>
  <c r="AJ31" i="247"/>
  <c r="AI31" i="247"/>
  <c r="AH31" i="247"/>
  <c r="AG31" i="247"/>
  <c r="AF31" i="247"/>
  <c r="AE31" i="247"/>
  <c r="AD31" i="247"/>
  <c r="AC31" i="247"/>
  <c r="AQ30" i="247"/>
  <c r="AQ29" i="247"/>
  <c r="AQ28" i="247"/>
  <c r="AQ27" i="247"/>
  <c r="AQ26" i="247"/>
  <c r="AQ25" i="247"/>
  <c r="AQ24" i="247"/>
  <c r="AQ23" i="247"/>
  <c r="AQ22" i="247"/>
  <c r="AQ21" i="247"/>
  <c r="AQ20" i="247"/>
  <c r="AQ19" i="247"/>
  <c r="AQ18" i="247"/>
  <c r="AQ17" i="247"/>
  <c r="AQ16" i="247"/>
  <c r="AQ15" i="247"/>
  <c r="AQ14" i="247"/>
  <c r="AQ13" i="247"/>
  <c r="AQ12" i="247"/>
  <c r="AQ11" i="247"/>
  <c r="CH5" i="247"/>
  <c r="CG5" i="247"/>
  <c r="CF5" i="247"/>
  <c r="CE5" i="247"/>
  <c r="CD5" i="247"/>
  <c r="CC5" i="247"/>
  <c r="CB5" i="247"/>
  <c r="CA5" i="247"/>
  <c r="BW5" i="247"/>
  <c r="BV5" i="247"/>
  <c r="BU5" i="247"/>
  <c r="BT5" i="247"/>
  <c r="BS5" i="247"/>
  <c r="BI5" i="247"/>
  <c r="BG5" i="247"/>
  <c r="BF5" i="247"/>
  <c r="BE5" i="247"/>
  <c r="BC5" i="247"/>
  <c r="BB5" i="247"/>
  <c r="BA5" i="247"/>
  <c r="AY5" i="247"/>
  <c r="AX5" i="247"/>
  <c r="AW5" i="247"/>
  <c r="AV5" i="247"/>
  <c r="N5" i="247"/>
  <c r="E5" i="247"/>
  <c r="N4" i="247"/>
  <c r="E4" i="247"/>
  <c r="AJ32" i="246"/>
  <c r="AI32" i="246"/>
  <c r="AI35" i="246" s="1"/>
  <c r="BR5" i="246" s="1"/>
  <c r="AH32" i="246"/>
  <c r="AH35" i="246" s="1"/>
  <c r="BQ5" i="246" s="1"/>
  <c r="AG32" i="246"/>
  <c r="AG35" i="246" s="1"/>
  <c r="BP5" i="246" s="1"/>
  <c r="AF32" i="246"/>
  <c r="AE32" i="246"/>
  <c r="AE35" i="246" s="1"/>
  <c r="BO5" i="246" s="1"/>
  <c r="AD32" i="246"/>
  <c r="AD35" i="246" s="1"/>
  <c r="BN5" i="246" s="1"/>
  <c r="AC32" i="246"/>
  <c r="AC33" i="246" s="1"/>
  <c r="AB32" i="246"/>
  <c r="AA32" i="246"/>
  <c r="AS34" i="246" s="1"/>
  <c r="AS35" i="246" s="1"/>
  <c r="Z32" i="246"/>
  <c r="AR35" i="246" s="1"/>
  <c r="Y32" i="246"/>
  <c r="Y35" i="246" s="1"/>
  <c r="BJ5" i="246" s="1"/>
  <c r="AJ31" i="246"/>
  <c r="AI31" i="246"/>
  <c r="AH31" i="246"/>
  <c r="AG31" i="246"/>
  <c r="AF31" i="246"/>
  <c r="AE31" i="246"/>
  <c r="AD31" i="246"/>
  <c r="AC31" i="246"/>
  <c r="AQ30" i="246"/>
  <c r="AQ29" i="246"/>
  <c r="AQ28" i="246"/>
  <c r="AQ27" i="246"/>
  <c r="AQ26" i="246"/>
  <c r="AQ25" i="246"/>
  <c r="AQ24" i="246"/>
  <c r="AQ23" i="246"/>
  <c r="AQ22" i="246"/>
  <c r="AQ21" i="246"/>
  <c r="AQ20" i="246"/>
  <c r="AQ19" i="246"/>
  <c r="AQ18" i="246"/>
  <c r="AQ17" i="246"/>
  <c r="AQ16" i="246"/>
  <c r="AQ15" i="246"/>
  <c r="AQ14" i="246"/>
  <c r="AQ13" i="246"/>
  <c r="AQ12" i="246"/>
  <c r="AQ11" i="246"/>
  <c r="CH5" i="246"/>
  <c r="CG5" i="246"/>
  <c r="CF5" i="246"/>
  <c r="CE5" i="246"/>
  <c r="CD5" i="246"/>
  <c r="CC5" i="246"/>
  <c r="CB5" i="246"/>
  <c r="CA5" i="246"/>
  <c r="BZ5" i="246"/>
  <c r="BY5" i="246"/>
  <c r="BX5" i="246"/>
  <c r="BW5" i="246"/>
  <c r="BV5" i="246"/>
  <c r="BU5" i="246"/>
  <c r="BT5" i="246"/>
  <c r="BS5" i="246"/>
  <c r="BI5" i="246"/>
  <c r="BH5" i="246"/>
  <c r="BG5" i="246"/>
  <c r="BF5" i="246"/>
  <c r="BE5" i="246"/>
  <c r="BD5" i="246"/>
  <c r="BC5" i="246"/>
  <c r="BB5" i="246"/>
  <c r="BA5" i="246"/>
  <c r="AZ5" i="246"/>
  <c r="AY5" i="246"/>
  <c r="AX5" i="246"/>
  <c r="AW5" i="246"/>
  <c r="AV5" i="246"/>
  <c r="N5" i="246"/>
  <c r="E5" i="246"/>
  <c r="N4" i="246"/>
  <c r="E4" i="246"/>
  <c r="AJ32" i="245"/>
  <c r="AI32" i="245"/>
  <c r="AI35" i="245" s="1"/>
  <c r="BR5" i="245" s="1"/>
  <c r="AH32" i="245"/>
  <c r="AH35" i="245" s="1"/>
  <c r="BQ5" i="245" s="1"/>
  <c r="AG32" i="245"/>
  <c r="AG35" i="245" s="1"/>
  <c r="BP5" i="245" s="1"/>
  <c r="AF32" i="245"/>
  <c r="AE32" i="245"/>
  <c r="AE35" i="245" s="1"/>
  <c r="BO5" i="245" s="1"/>
  <c r="AD32" i="245"/>
  <c r="AD35" i="245" s="1"/>
  <c r="BN5" i="245" s="1"/>
  <c r="AC32" i="245"/>
  <c r="AC33" i="245" s="1"/>
  <c r="AB32" i="245"/>
  <c r="AA32" i="245"/>
  <c r="AS34" i="245" s="1"/>
  <c r="AS35" i="245" s="1"/>
  <c r="Z32" i="245"/>
  <c r="AR35" i="245" s="1"/>
  <c r="Y32" i="245"/>
  <c r="Y35" i="245" s="1"/>
  <c r="BJ5" i="245" s="1"/>
  <c r="AJ31" i="245"/>
  <c r="AI31" i="245"/>
  <c r="AH31" i="245"/>
  <c r="AG31" i="245"/>
  <c r="AF31" i="245"/>
  <c r="AE31" i="245"/>
  <c r="AD31" i="245"/>
  <c r="AC31" i="245"/>
  <c r="AQ30" i="245"/>
  <c r="AQ29" i="245"/>
  <c r="AQ28" i="245"/>
  <c r="AQ27" i="245"/>
  <c r="AQ26" i="245"/>
  <c r="AQ25" i="245"/>
  <c r="AQ24" i="245"/>
  <c r="AQ23" i="245"/>
  <c r="AQ22" i="245"/>
  <c r="AQ21" i="245"/>
  <c r="AQ20" i="245"/>
  <c r="AQ19" i="245"/>
  <c r="AQ18" i="245"/>
  <c r="AQ17" i="245"/>
  <c r="AQ16" i="245"/>
  <c r="AQ15" i="245"/>
  <c r="AQ14" i="245"/>
  <c r="AQ13" i="245"/>
  <c r="AQ12" i="245"/>
  <c r="AQ11" i="245"/>
  <c r="CH5" i="245"/>
  <c r="CG5" i="245"/>
  <c r="CF5" i="245"/>
  <c r="CE5" i="245"/>
  <c r="CD5" i="245"/>
  <c r="CC5" i="245"/>
  <c r="CB5" i="245"/>
  <c r="CA5" i="245"/>
  <c r="BZ5" i="245"/>
  <c r="BY5" i="245"/>
  <c r="BX5" i="245"/>
  <c r="BW5" i="245"/>
  <c r="BV5" i="245"/>
  <c r="BU5" i="245"/>
  <c r="BT5" i="245"/>
  <c r="BS5" i="245"/>
  <c r="BI5" i="245"/>
  <c r="BH5" i="245"/>
  <c r="BG5" i="245"/>
  <c r="BF5" i="245"/>
  <c r="BE5" i="245"/>
  <c r="BD5" i="245"/>
  <c r="BC5" i="245"/>
  <c r="BB5" i="245"/>
  <c r="BA5" i="245"/>
  <c r="AZ5" i="245"/>
  <c r="AY5" i="245"/>
  <c r="AX5" i="245"/>
  <c r="AW5" i="245"/>
  <c r="AV5" i="245"/>
  <c r="N5" i="245"/>
  <c r="E5" i="245"/>
  <c r="N4" i="245"/>
  <c r="E4" i="245"/>
  <c r="AJ32" i="244"/>
  <c r="AI32" i="244"/>
  <c r="AI35" i="244" s="1"/>
  <c r="BR5" i="244" s="1"/>
  <c r="AH32" i="244"/>
  <c r="AH35" i="244" s="1"/>
  <c r="BQ5" i="244" s="1"/>
  <c r="AG32" i="244"/>
  <c r="AG35" i="244" s="1"/>
  <c r="BP5" i="244" s="1"/>
  <c r="AF32" i="244"/>
  <c r="AE32" i="244"/>
  <c r="AE35" i="244" s="1"/>
  <c r="BO5" i="244" s="1"/>
  <c r="AD32" i="244"/>
  <c r="AD35" i="244" s="1"/>
  <c r="BN5" i="244" s="1"/>
  <c r="AC32" i="244"/>
  <c r="AC33" i="244" s="1"/>
  <c r="AB32" i="244"/>
  <c r="AA32" i="244"/>
  <c r="AS34" i="244" s="1"/>
  <c r="AS35" i="244" s="1"/>
  <c r="Z32" i="244"/>
  <c r="AR35" i="244" s="1"/>
  <c r="Y32" i="244"/>
  <c r="Y35" i="244" s="1"/>
  <c r="BJ5" i="244" s="1"/>
  <c r="AJ31" i="244"/>
  <c r="AI31" i="244"/>
  <c r="AH31" i="244"/>
  <c r="AG31" i="244"/>
  <c r="AF31" i="244"/>
  <c r="AE31" i="244"/>
  <c r="AD31" i="244"/>
  <c r="AC31" i="244"/>
  <c r="AQ30" i="244"/>
  <c r="AQ29" i="244"/>
  <c r="AQ28" i="244"/>
  <c r="AQ27" i="244"/>
  <c r="AQ26" i="244"/>
  <c r="AQ25" i="244"/>
  <c r="AQ24" i="244"/>
  <c r="AQ23" i="244"/>
  <c r="AQ22" i="244"/>
  <c r="AQ21" i="244"/>
  <c r="AQ20" i="244"/>
  <c r="AQ19" i="244"/>
  <c r="AQ18" i="244"/>
  <c r="AQ17" i="244"/>
  <c r="AQ16" i="244"/>
  <c r="AQ15" i="244"/>
  <c r="AQ14" i="244"/>
  <c r="AQ13" i="244"/>
  <c r="AQ12" i="244"/>
  <c r="AQ11" i="244"/>
  <c r="CH5" i="244"/>
  <c r="CG5" i="244"/>
  <c r="CF5" i="244"/>
  <c r="CE5" i="244"/>
  <c r="CD5" i="244"/>
  <c r="CC5" i="244"/>
  <c r="CB5" i="244"/>
  <c r="CA5" i="244"/>
  <c r="BZ5" i="244"/>
  <c r="BY5" i="244"/>
  <c r="BX5" i="244"/>
  <c r="BW5" i="244"/>
  <c r="BV5" i="244"/>
  <c r="BU5" i="244"/>
  <c r="BT5" i="244"/>
  <c r="BS5" i="244"/>
  <c r="BI5" i="244"/>
  <c r="BH5" i="244"/>
  <c r="BG5" i="244"/>
  <c r="BF5" i="244"/>
  <c r="BE5" i="244"/>
  <c r="BD5" i="244"/>
  <c r="BC5" i="244"/>
  <c r="BB5" i="244"/>
  <c r="BA5" i="244"/>
  <c r="AZ5" i="244"/>
  <c r="AY5" i="244"/>
  <c r="AX5" i="244"/>
  <c r="AW5" i="244"/>
  <c r="AV5" i="244"/>
  <c r="N5" i="244"/>
  <c r="E5" i="244"/>
  <c r="N4" i="244"/>
  <c r="E4" i="244"/>
  <c r="AJ32" i="243"/>
  <c r="AI32" i="243"/>
  <c r="AI35" i="243" s="1"/>
  <c r="BR5" i="243" s="1"/>
  <c r="AH32" i="243"/>
  <c r="AH35" i="243" s="1"/>
  <c r="BQ5" i="243" s="1"/>
  <c r="AG32" i="243"/>
  <c r="AG35" i="243" s="1"/>
  <c r="BP5" i="243" s="1"/>
  <c r="AF32" i="243"/>
  <c r="AE32" i="243"/>
  <c r="AE35" i="243" s="1"/>
  <c r="BO5" i="243" s="1"/>
  <c r="AD32" i="243"/>
  <c r="AD35" i="243" s="1"/>
  <c r="BN5" i="243" s="1"/>
  <c r="AC32" i="243"/>
  <c r="AC33" i="243" s="1"/>
  <c r="AB32" i="243"/>
  <c r="AA32" i="243"/>
  <c r="AS34" i="243" s="1"/>
  <c r="AS35" i="243" s="1"/>
  <c r="Z32" i="243"/>
  <c r="AR35" i="243" s="1"/>
  <c r="Y32" i="243"/>
  <c r="Y35" i="243" s="1"/>
  <c r="BJ5" i="243" s="1"/>
  <c r="AJ31" i="243"/>
  <c r="AI31" i="243"/>
  <c r="AH31" i="243"/>
  <c r="AG31" i="243"/>
  <c r="AF31" i="243"/>
  <c r="AE31" i="243"/>
  <c r="AD31" i="243"/>
  <c r="AC31" i="243"/>
  <c r="AQ30" i="243"/>
  <c r="AQ29" i="243"/>
  <c r="AQ28" i="243"/>
  <c r="AQ27" i="243"/>
  <c r="AQ26" i="243"/>
  <c r="AQ25" i="243"/>
  <c r="AQ24" i="243"/>
  <c r="AQ23" i="243"/>
  <c r="AQ22" i="243"/>
  <c r="AQ21" i="243"/>
  <c r="AQ20" i="243"/>
  <c r="AQ19" i="243"/>
  <c r="AQ18" i="243"/>
  <c r="AQ17" i="243"/>
  <c r="AQ16" i="243"/>
  <c r="AQ15" i="243"/>
  <c r="AQ14" i="243"/>
  <c r="AQ13" i="243"/>
  <c r="AQ12" i="243"/>
  <c r="AQ11" i="243"/>
  <c r="CH5" i="243"/>
  <c r="CG5" i="243"/>
  <c r="CF5" i="243"/>
  <c r="CE5" i="243"/>
  <c r="CD5" i="243"/>
  <c r="CC5" i="243"/>
  <c r="CB5" i="243"/>
  <c r="CA5" i="243"/>
  <c r="BZ5" i="243"/>
  <c r="BY5" i="243"/>
  <c r="BX5" i="243"/>
  <c r="BW5" i="243"/>
  <c r="BV5" i="243"/>
  <c r="BU5" i="243"/>
  <c r="BT5" i="243"/>
  <c r="BS5" i="243"/>
  <c r="BI5" i="243"/>
  <c r="BH5" i="243"/>
  <c r="BG5" i="243"/>
  <c r="BF5" i="243"/>
  <c r="BE5" i="243"/>
  <c r="BD5" i="243"/>
  <c r="BC5" i="243"/>
  <c r="BB5" i="243"/>
  <c r="BA5" i="243"/>
  <c r="AZ5" i="243"/>
  <c r="AY5" i="243"/>
  <c r="AX5" i="243"/>
  <c r="AW5" i="243"/>
  <c r="AV5" i="243"/>
  <c r="N5" i="243"/>
  <c r="E5" i="243"/>
  <c r="N4" i="243"/>
  <c r="E4" i="243"/>
  <c r="AJ32" i="242"/>
  <c r="AI32" i="242"/>
  <c r="AI35" i="242" s="1"/>
  <c r="BR5" i="242" s="1"/>
  <c r="AH32" i="242"/>
  <c r="AH35" i="242" s="1"/>
  <c r="BQ5" i="242" s="1"/>
  <c r="AG32" i="242"/>
  <c r="AG35" i="242" s="1"/>
  <c r="BP5" i="242" s="1"/>
  <c r="AF32" i="242"/>
  <c r="AE32" i="242"/>
  <c r="AE35" i="242" s="1"/>
  <c r="BO5" i="242" s="1"/>
  <c r="AD32" i="242"/>
  <c r="AD35" i="242" s="1"/>
  <c r="BN5" i="242" s="1"/>
  <c r="AC32" i="242"/>
  <c r="AC33" i="242" s="1"/>
  <c r="AB32" i="242"/>
  <c r="AA32" i="242"/>
  <c r="AS34" i="242" s="1"/>
  <c r="AS35" i="242" s="1"/>
  <c r="Z32" i="242"/>
  <c r="AR35" i="242" s="1"/>
  <c r="Y32" i="242"/>
  <c r="Y35" i="242" s="1"/>
  <c r="BJ5" i="242" s="1"/>
  <c r="AJ31" i="242"/>
  <c r="AI31" i="242"/>
  <c r="AH31" i="242"/>
  <c r="AG31" i="242"/>
  <c r="AF31" i="242"/>
  <c r="AE31" i="242"/>
  <c r="AD31" i="242"/>
  <c r="AC31" i="242"/>
  <c r="AQ30" i="242"/>
  <c r="AQ29" i="242"/>
  <c r="AQ28" i="242"/>
  <c r="AQ27" i="242"/>
  <c r="AQ26" i="242"/>
  <c r="AQ25" i="242"/>
  <c r="AQ24" i="242"/>
  <c r="AQ23" i="242"/>
  <c r="AQ22" i="242"/>
  <c r="AQ21" i="242"/>
  <c r="AQ20" i="242"/>
  <c r="AQ19" i="242"/>
  <c r="AQ18" i="242"/>
  <c r="AQ17" i="242"/>
  <c r="AQ16" i="242"/>
  <c r="AQ15" i="242"/>
  <c r="AQ14" i="242"/>
  <c r="AQ13" i="242"/>
  <c r="AQ12" i="242"/>
  <c r="AQ11" i="242"/>
  <c r="CH5" i="242"/>
  <c r="CG5" i="242"/>
  <c r="CF5" i="242"/>
  <c r="CE5" i="242"/>
  <c r="CD5" i="242"/>
  <c r="CC5" i="242"/>
  <c r="CB5" i="242"/>
  <c r="CA5" i="242"/>
  <c r="BZ5" i="242"/>
  <c r="BY5" i="242"/>
  <c r="BX5" i="242"/>
  <c r="BW5" i="242"/>
  <c r="BV5" i="242"/>
  <c r="BU5" i="242"/>
  <c r="BT5" i="242"/>
  <c r="BS5" i="242"/>
  <c r="BI5" i="242"/>
  <c r="BH5" i="242"/>
  <c r="BG5" i="242"/>
  <c r="BF5" i="242"/>
  <c r="BE5" i="242"/>
  <c r="BD5" i="242"/>
  <c r="BC5" i="242"/>
  <c r="BB5" i="242"/>
  <c r="BA5" i="242"/>
  <c r="AZ5" i="242"/>
  <c r="AY5" i="242"/>
  <c r="AX5" i="242"/>
  <c r="AW5" i="242"/>
  <c r="AV5" i="242"/>
  <c r="N5" i="242"/>
  <c r="E5" i="242"/>
  <c r="N4" i="242"/>
  <c r="E4" i="242"/>
  <c r="AJ32" i="241"/>
  <c r="AI32" i="241"/>
  <c r="AI35" i="241" s="1"/>
  <c r="BR5" i="241" s="1"/>
  <c r="AH32" i="241"/>
  <c r="AH35" i="241" s="1"/>
  <c r="BQ5" i="241" s="1"/>
  <c r="AG32" i="241"/>
  <c r="AG35" i="241" s="1"/>
  <c r="BP5" i="241" s="1"/>
  <c r="AF32" i="241"/>
  <c r="AE32" i="241"/>
  <c r="AE35" i="241" s="1"/>
  <c r="BO5" i="241" s="1"/>
  <c r="AD32" i="241"/>
  <c r="AD35" i="241" s="1"/>
  <c r="BN5" i="241" s="1"/>
  <c r="AC32" i="241"/>
  <c r="AC33" i="241" s="1"/>
  <c r="AB32" i="241"/>
  <c r="AA32" i="241"/>
  <c r="AS34" i="241" s="1"/>
  <c r="AS35" i="241" s="1"/>
  <c r="Z32" i="241"/>
  <c r="AR35" i="241" s="1"/>
  <c r="Y32" i="241"/>
  <c r="Y35" i="241" s="1"/>
  <c r="BJ5" i="241" s="1"/>
  <c r="AJ31" i="241"/>
  <c r="AI31" i="241"/>
  <c r="AH31" i="241"/>
  <c r="AG31" i="241"/>
  <c r="AF31" i="241"/>
  <c r="AE31" i="241"/>
  <c r="AD31" i="241"/>
  <c r="AC31" i="241"/>
  <c r="AQ30" i="241"/>
  <c r="AQ29" i="241"/>
  <c r="AQ28" i="241"/>
  <c r="AQ27" i="241"/>
  <c r="AQ26" i="241"/>
  <c r="AQ25" i="241"/>
  <c r="AQ24" i="241"/>
  <c r="AQ23" i="241"/>
  <c r="AQ22" i="241"/>
  <c r="AQ21" i="241"/>
  <c r="AQ20" i="241"/>
  <c r="AQ19" i="241"/>
  <c r="AQ18" i="241"/>
  <c r="AQ17" i="241"/>
  <c r="AQ16" i="241"/>
  <c r="AQ15" i="241"/>
  <c r="AQ14" i="241"/>
  <c r="AQ13" i="241"/>
  <c r="AQ12" i="241"/>
  <c r="AQ11" i="241"/>
  <c r="CH5" i="241"/>
  <c r="CG5" i="241"/>
  <c r="CF5" i="241"/>
  <c r="CE5" i="241"/>
  <c r="CD5" i="241"/>
  <c r="CC5" i="241"/>
  <c r="CB5" i="241"/>
  <c r="CA5" i="241"/>
  <c r="BZ5" i="241"/>
  <c r="BY5" i="241"/>
  <c r="BX5" i="241"/>
  <c r="BW5" i="241"/>
  <c r="BV5" i="241"/>
  <c r="BU5" i="241"/>
  <c r="BT5" i="241"/>
  <c r="BS5" i="241"/>
  <c r="BI5" i="241"/>
  <c r="BH5" i="241"/>
  <c r="BG5" i="241"/>
  <c r="BF5" i="241"/>
  <c r="BE5" i="241"/>
  <c r="BD5" i="241"/>
  <c r="BC5" i="241"/>
  <c r="BB5" i="241"/>
  <c r="BA5" i="241"/>
  <c r="AZ5" i="241"/>
  <c r="AY5" i="241"/>
  <c r="AX5" i="241"/>
  <c r="AW5" i="241"/>
  <c r="AV5" i="241"/>
  <c r="N5" i="241"/>
  <c r="E5" i="241"/>
  <c r="N4" i="241"/>
  <c r="E4" i="241"/>
  <c r="AJ32" i="240"/>
  <c r="AI32" i="240"/>
  <c r="AI35" i="240" s="1"/>
  <c r="BR5" i="240" s="1"/>
  <c r="AH32" i="240"/>
  <c r="AH35" i="240" s="1"/>
  <c r="BQ5" i="240" s="1"/>
  <c r="AG32" i="240"/>
  <c r="AG35" i="240" s="1"/>
  <c r="BP5" i="240" s="1"/>
  <c r="AF32" i="240"/>
  <c r="AE32" i="240"/>
  <c r="AE35" i="240" s="1"/>
  <c r="BO5" i="240" s="1"/>
  <c r="AD32" i="240"/>
  <c r="AD35" i="240" s="1"/>
  <c r="BN5" i="240" s="1"/>
  <c r="AC32" i="240"/>
  <c r="AC33" i="240" s="1"/>
  <c r="AB32" i="240"/>
  <c r="AA32" i="240"/>
  <c r="AS34" i="240" s="1"/>
  <c r="AS35" i="240" s="1"/>
  <c r="Z32" i="240"/>
  <c r="AR35" i="240" s="1"/>
  <c r="Y32" i="240"/>
  <c r="Y35" i="240" s="1"/>
  <c r="BJ5" i="240" s="1"/>
  <c r="AJ31" i="240"/>
  <c r="AI31" i="240"/>
  <c r="AH31" i="240"/>
  <c r="AG31" i="240"/>
  <c r="AF31" i="240"/>
  <c r="AE31" i="240"/>
  <c r="AD31" i="240"/>
  <c r="AC31" i="240"/>
  <c r="AQ30" i="240"/>
  <c r="AQ29" i="240"/>
  <c r="AQ28" i="240"/>
  <c r="AQ27" i="240"/>
  <c r="AQ26" i="240"/>
  <c r="AQ25" i="240"/>
  <c r="AQ24" i="240"/>
  <c r="AQ23" i="240"/>
  <c r="AQ22" i="240"/>
  <c r="AQ21" i="240"/>
  <c r="AQ20" i="240"/>
  <c r="AQ19" i="240"/>
  <c r="AQ18" i="240"/>
  <c r="AQ17" i="240"/>
  <c r="AQ16" i="240"/>
  <c r="AQ15" i="240"/>
  <c r="AQ14" i="240"/>
  <c r="AQ13" i="240"/>
  <c r="AQ12" i="240"/>
  <c r="AQ11" i="240"/>
  <c r="CH5" i="240"/>
  <c r="CG5" i="240"/>
  <c r="CF5" i="240"/>
  <c r="CE5" i="240"/>
  <c r="CD5" i="240"/>
  <c r="CC5" i="240"/>
  <c r="CB5" i="240"/>
  <c r="CA5" i="240"/>
  <c r="BZ5" i="240"/>
  <c r="BY5" i="240"/>
  <c r="BX5" i="240"/>
  <c r="BW5" i="240"/>
  <c r="BV5" i="240"/>
  <c r="BU5" i="240"/>
  <c r="BT5" i="240"/>
  <c r="BS5" i="240"/>
  <c r="BI5" i="240"/>
  <c r="BH5" i="240"/>
  <c r="BG5" i="240"/>
  <c r="BF5" i="240"/>
  <c r="BE5" i="240"/>
  <c r="BD5" i="240"/>
  <c r="BC5" i="240"/>
  <c r="BB5" i="240"/>
  <c r="BA5" i="240"/>
  <c r="AZ5" i="240"/>
  <c r="AY5" i="240"/>
  <c r="AX5" i="240"/>
  <c r="AW5" i="240"/>
  <c r="AV5" i="240"/>
  <c r="N5" i="240"/>
  <c r="E5" i="240"/>
  <c r="N4" i="240"/>
  <c r="E4" i="240"/>
  <c r="AJ32" i="239"/>
  <c r="AI32" i="239"/>
  <c r="AI35" i="239" s="1"/>
  <c r="BR5" i="239" s="1"/>
  <c r="AH32" i="239"/>
  <c r="AH35" i="239" s="1"/>
  <c r="BQ5" i="239" s="1"/>
  <c r="AG32" i="239"/>
  <c r="AG35" i="239" s="1"/>
  <c r="BP5" i="239" s="1"/>
  <c r="AF32" i="239"/>
  <c r="AE32" i="239"/>
  <c r="AE35" i="239" s="1"/>
  <c r="BO5" i="239" s="1"/>
  <c r="AD32" i="239"/>
  <c r="AD35" i="239" s="1"/>
  <c r="BN5" i="239" s="1"/>
  <c r="AC32" i="239"/>
  <c r="AC33" i="239" s="1"/>
  <c r="AB32" i="239"/>
  <c r="AA32" i="239"/>
  <c r="AS34" i="239" s="1"/>
  <c r="AS35" i="239" s="1"/>
  <c r="Z32" i="239"/>
  <c r="AR35" i="239" s="1"/>
  <c r="Y32" i="239"/>
  <c r="Y35" i="239" s="1"/>
  <c r="BJ5" i="239" s="1"/>
  <c r="AJ31" i="239"/>
  <c r="AI31" i="239"/>
  <c r="AH31" i="239"/>
  <c r="AG31" i="239"/>
  <c r="AF31" i="239"/>
  <c r="AE31" i="239"/>
  <c r="AD31" i="239"/>
  <c r="AC31" i="239"/>
  <c r="AQ30" i="239"/>
  <c r="AQ29" i="239"/>
  <c r="AQ28" i="239"/>
  <c r="AQ27" i="239"/>
  <c r="AQ26" i="239"/>
  <c r="AQ25" i="239"/>
  <c r="AQ24" i="239"/>
  <c r="AQ23" i="239"/>
  <c r="AQ22" i="239"/>
  <c r="AQ21" i="239"/>
  <c r="AQ20" i="239"/>
  <c r="AQ19" i="239"/>
  <c r="AQ18" i="239"/>
  <c r="AQ17" i="239"/>
  <c r="AQ16" i="239"/>
  <c r="AQ15" i="239"/>
  <c r="AQ14" i="239"/>
  <c r="AQ13" i="239"/>
  <c r="AQ12" i="239"/>
  <c r="AQ11" i="239"/>
  <c r="CH5" i="239"/>
  <c r="CG5" i="239"/>
  <c r="CF5" i="239"/>
  <c r="CE5" i="239"/>
  <c r="CD5" i="239"/>
  <c r="CC5" i="239"/>
  <c r="CB5" i="239"/>
  <c r="CA5" i="239"/>
  <c r="BZ5" i="239"/>
  <c r="BY5" i="239"/>
  <c r="BX5" i="239"/>
  <c r="BW5" i="239"/>
  <c r="BV5" i="239"/>
  <c r="BU5" i="239"/>
  <c r="BT5" i="239"/>
  <c r="BS5" i="239"/>
  <c r="BI5" i="239"/>
  <c r="BH5" i="239"/>
  <c r="BG5" i="239"/>
  <c r="BF5" i="239"/>
  <c r="BE5" i="239"/>
  <c r="BD5" i="239"/>
  <c r="BC5" i="239"/>
  <c r="BB5" i="239"/>
  <c r="BA5" i="239"/>
  <c r="AZ5" i="239"/>
  <c r="AY5" i="239"/>
  <c r="AX5" i="239"/>
  <c r="AW5" i="239"/>
  <c r="AV5" i="239"/>
  <c r="N5" i="239"/>
  <c r="E5" i="239"/>
  <c r="N4" i="239"/>
  <c r="E4" i="239"/>
  <c r="Z35" i="238"/>
  <c r="BK5" i="238" s="1"/>
  <c r="AJ32" i="238"/>
  <c r="AI32" i="238"/>
  <c r="AI35" i="238" s="1"/>
  <c r="BR5" i="238" s="1"/>
  <c r="AH32" i="238"/>
  <c r="AH35" i="238" s="1"/>
  <c r="BQ5" i="238" s="1"/>
  <c r="AG32" i="238"/>
  <c r="AG35" i="238" s="1"/>
  <c r="BP5" i="238" s="1"/>
  <c r="AF32" i="238"/>
  <c r="AE32" i="238"/>
  <c r="BD5" i="238" s="1"/>
  <c r="AD32" i="238"/>
  <c r="AD35" i="238" s="1"/>
  <c r="BN5" i="238" s="1"/>
  <c r="AC32" i="238"/>
  <c r="AC33" i="238" s="1"/>
  <c r="AB32" i="238"/>
  <c r="AA32" i="238"/>
  <c r="BX5" i="238" s="1"/>
  <c r="Z32" i="238"/>
  <c r="Y32" i="238"/>
  <c r="Y35" i="238" s="1"/>
  <c r="BJ5" i="238" s="1"/>
  <c r="AJ31" i="238"/>
  <c r="AI31" i="238"/>
  <c r="AH31" i="238"/>
  <c r="AG31" i="238"/>
  <c r="AF31" i="238"/>
  <c r="AE31" i="238"/>
  <c r="AD31" i="238"/>
  <c r="AC31" i="238"/>
  <c r="AQ30" i="238"/>
  <c r="AQ29" i="238"/>
  <c r="AQ28" i="238"/>
  <c r="AQ27" i="238"/>
  <c r="AQ26" i="238"/>
  <c r="AQ25" i="238"/>
  <c r="AQ24" i="238"/>
  <c r="AQ23" i="238"/>
  <c r="AQ22" i="238"/>
  <c r="AQ21" i="238"/>
  <c r="AQ20" i="238"/>
  <c r="AQ19" i="238"/>
  <c r="AQ18" i="238"/>
  <c r="AQ17" i="238"/>
  <c r="AQ16" i="238"/>
  <c r="AQ15" i="238"/>
  <c r="AQ14" i="238"/>
  <c r="AQ13" i="238"/>
  <c r="AQ12" i="238"/>
  <c r="AQ11" i="238"/>
  <c r="CH5" i="238"/>
  <c r="CG5" i="238"/>
  <c r="CF5" i="238"/>
  <c r="CE5" i="238"/>
  <c r="CD5" i="238"/>
  <c r="CC5" i="238"/>
  <c r="CB5" i="238"/>
  <c r="CA5" i="238"/>
  <c r="BW5" i="238"/>
  <c r="BV5" i="238"/>
  <c r="BU5" i="238"/>
  <c r="BT5" i="238"/>
  <c r="BS5" i="238"/>
  <c r="BI5" i="238"/>
  <c r="BG5" i="238"/>
  <c r="BF5" i="238"/>
  <c r="BE5" i="238"/>
  <c r="BC5" i="238"/>
  <c r="BB5" i="238"/>
  <c r="BA5" i="238"/>
  <c r="AY5" i="238"/>
  <c r="AX5" i="238"/>
  <c r="AW5" i="238"/>
  <c r="AV5" i="238"/>
  <c r="N5" i="238"/>
  <c r="E5" i="238"/>
  <c r="N4" i="238"/>
  <c r="E4" i="238"/>
  <c r="AJ32" i="237"/>
  <c r="AI32" i="237"/>
  <c r="AI35" i="237" s="1"/>
  <c r="BR5" i="237" s="1"/>
  <c r="AH32" i="237"/>
  <c r="AH35" i="237" s="1"/>
  <c r="BQ5" i="237" s="1"/>
  <c r="AG32" i="237"/>
  <c r="AG35" i="237" s="1"/>
  <c r="BP5" i="237" s="1"/>
  <c r="AF32" i="237"/>
  <c r="AE32" i="237"/>
  <c r="AE35" i="237" s="1"/>
  <c r="BO5" i="237" s="1"/>
  <c r="AD32" i="237"/>
  <c r="AD35" i="237" s="1"/>
  <c r="BN5" i="237" s="1"/>
  <c r="AC32" i="237"/>
  <c r="AC33" i="237" s="1"/>
  <c r="AB32" i="237"/>
  <c r="AA32" i="237"/>
  <c r="AS34" i="237" s="1"/>
  <c r="AS35" i="237" s="1"/>
  <c r="Z32" i="237"/>
  <c r="AR35" i="237" s="1"/>
  <c r="Y32" i="237"/>
  <c r="Y35" i="237" s="1"/>
  <c r="BJ5" i="237" s="1"/>
  <c r="AJ31" i="237"/>
  <c r="AI31" i="237"/>
  <c r="AH31" i="237"/>
  <c r="AG31" i="237"/>
  <c r="AF31" i="237"/>
  <c r="AE31" i="237"/>
  <c r="AD31" i="237"/>
  <c r="AC31" i="237"/>
  <c r="AQ30" i="237"/>
  <c r="AQ29" i="237"/>
  <c r="AQ28" i="237"/>
  <c r="AQ27" i="237"/>
  <c r="AQ26" i="237"/>
  <c r="AQ25" i="237"/>
  <c r="AQ24" i="237"/>
  <c r="AQ23" i="237"/>
  <c r="AQ22" i="237"/>
  <c r="AQ21" i="237"/>
  <c r="AQ20" i="237"/>
  <c r="AQ19" i="237"/>
  <c r="AQ18" i="237"/>
  <c r="AQ17" i="237"/>
  <c r="AQ16" i="237"/>
  <c r="AQ15" i="237"/>
  <c r="AQ14" i="237"/>
  <c r="AQ13" i="237"/>
  <c r="AQ12" i="237"/>
  <c r="AQ11" i="237"/>
  <c r="CH5" i="237"/>
  <c r="CG5" i="237"/>
  <c r="CF5" i="237"/>
  <c r="CE5" i="237"/>
  <c r="CD5" i="237"/>
  <c r="CC5" i="237"/>
  <c r="CB5" i="237"/>
  <c r="CA5" i="237"/>
  <c r="BZ5" i="237"/>
  <c r="BY5" i="237"/>
  <c r="BX5" i="237"/>
  <c r="BW5" i="237"/>
  <c r="BV5" i="237"/>
  <c r="BU5" i="237"/>
  <c r="BT5" i="237"/>
  <c r="BS5" i="237"/>
  <c r="BI5" i="237"/>
  <c r="BH5" i="237"/>
  <c r="BG5" i="237"/>
  <c r="BF5" i="237"/>
  <c r="BE5" i="237"/>
  <c r="BD5" i="237"/>
  <c r="BC5" i="237"/>
  <c r="BB5" i="237"/>
  <c r="BA5" i="237"/>
  <c r="AZ5" i="237"/>
  <c r="AY5" i="237"/>
  <c r="AX5" i="237"/>
  <c r="AW5" i="237"/>
  <c r="AV5" i="237"/>
  <c r="N5" i="237"/>
  <c r="E5" i="237"/>
  <c r="N4" i="237"/>
  <c r="E4" i="237"/>
  <c r="AJ32" i="236"/>
  <c r="AI32" i="236"/>
  <c r="AI35" i="236" s="1"/>
  <c r="BR5" i="236" s="1"/>
  <c r="AH32" i="236"/>
  <c r="AH35" i="236" s="1"/>
  <c r="BQ5" i="236" s="1"/>
  <c r="AG32" i="236"/>
  <c r="AG35" i="236" s="1"/>
  <c r="BP5" i="236" s="1"/>
  <c r="AF32" i="236"/>
  <c r="AE32" i="236"/>
  <c r="AD32" i="236"/>
  <c r="AD35" i="236" s="1"/>
  <c r="BN5" i="236" s="1"/>
  <c r="AC32" i="236"/>
  <c r="AB32" i="236"/>
  <c r="AA32" i="236"/>
  <c r="AS34" i="236" s="1"/>
  <c r="Z32" i="236"/>
  <c r="AR35" i="236" s="1"/>
  <c r="Y32" i="236"/>
  <c r="Y35" i="236" s="1"/>
  <c r="BJ5" i="236" s="1"/>
  <c r="AJ31" i="236"/>
  <c r="AI31" i="236"/>
  <c r="AH31" i="236"/>
  <c r="AG31" i="236"/>
  <c r="AF31" i="236"/>
  <c r="AE31" i="236"/>
  <c r="AD31" i="236"/>
  <c r="AC31" i="236"/>
  <c r="AQ30" i="236"/>
  <c r="AQ29" i="236"/>
  <c r="AQ28" i="236"/>
  <c r="AQ27" i="236"/>
  <c r="AQ26" i="236"/>
  <c r="AQ25" i="236"/>
  <c r="AQ24" i="236"/>
  <c r="AQ23" i="236"/>
  <c r="AQ22" i="236"/>
  <c r="AQ21" i="236"/>
  <c r="AQ20" i="236"/>
  <c r="AQ19" i="236"/>
  <c r="AQ18" i="236"/>
  <c r="AQ17" i="236"/>
  <c r="AQ16" i="236"/>
  <c r="AQ15" i="236"/>
  <c r="AQ14" i="236"/>
  <c r="AQ13" i="236"/>
  <c r="AQ12" i="236"/>
  <c r="AQ11" i="236"/>
  <c r="CH5" i="236"/>
  <c r="CG5" i="236"/>
  <c r="CF5" i="236"/>
  <c r="CE5" i="236"/>
  <c r="CD5" i="236"/>
  <c r="CC5" i="236"/>
  <c r="CB5" i="236"/>
  <c r="CA5" i="236"/>
  <c r="BZ5" i="236"/>
  <c r="BY5" i="236"/>
  <c r="BX5" i="236"/>
  <c r="BW5" i="236"/>
  <c r="BV5" i="236"/>
  <c r="BU5" i="236"/>
  <c r="BT5" i="236"/>
  <c r="BS5" i="236"/>
  <c r="BI5" i="236"/>
  <c r="BH5" i="236"/>
  <c r="BG5" i="236"/>
  <c r="BF5" i="236"/>
  <c r="BE5" i="236"/>
  <c r="BD5" i="236"/>
  <c r="BC5" i="236"/>
  <c r="BB5" i="236"/>
  <c r="BA5" i="236"/>
  <c r="AZ5" i="236"/>
  <c r="AY5" i="236"/>
  <c r="AX5" i="236"/>
  <c r="AW5" i="236"/>
  <c r="AV5" i="236"/>
  <c r="N5" i="236"/>
  <c r="E5" i="236"/>
  <c r="N4" i="236"/>
  <c r="E4" i="236"/>
  <c r="AJ32" i="235"/>
  <c r="AI32" i="235"/>
  <c r="AI35" i="235" s="1"/>
  <c r="BR5" i="235" s="1"/>
  <c r="AH32" i="235"/>
  <c r="AH35" i="235" s="1"/>
  <c r="BQ5" i="235" s="1"/>
  <c r="AG32" i="235"/>
  <c r="AG35" i="235" s="1"/>
  <c r="BP5" i="235" s="1"/>
  <c r="AF32" i="235"/>
  <c r="AE32" i="235"/>
  <c r="AE35" i="235" s="1"/>
  <c r="BO5" i="235" s="1"/>
  <c r="AD32" i="235"/>
  <c r="AD35" i="235" s="1"/>
  <c r="BN5" i="235" s="1"/>
  <c r="AC32" i="235"/>
  <c r="AC33" i="235" s="1"/>
  <c r="AB32" i="235"/>
  <c r="AA32" i="235"/>
  <c r="AS34" i="235" s="1"/>
  <c r="AS35" i="235" s="1"/>
  <c r="Z32" i="235"/>
  <c r="AR35" i="235" s="1"/>
  <c r="Y32" i="235"/>
  <c r="Y35" i="235" s="1"/>
  <c r="BJ5" i="235" s="1"/>
  <c r="AJ31" i="235"/>
  <c r="AI31" i="235"/>
  <c r="AH31" i="235"/>
  <c r="AG31" i="235"/>
  <c r="AF31" i="235"/>
  <c r="AE31" i="235"/>
  <c r="AD31" i="235"/>
  <c r="AC31" i="235"/>
  <c r="AQ30" i="235"/>
  <c r="AQ29" i="235"/>
  <c r="AQ28" i="235"/>
  <c r="AQ27" i="235"/>
  <c r="AQ26" i="235"/>
  <c r="AQ25" i="235"/>
  <c r="AQ24" i="235"/>
  <c r="AQ23" i="235"/>
  <c r="AQ22" i="235"/>
  <c r="AQ21" i="235"/>
  <c r="AQ20" i="235"/>
  <c r="AQ19" i="235"/>
  <c r="AQ18" i="235"/>
  <c r="AQ17" i="235"/>
  <c r="AQ16" i="235"/>
  <c r="AQ15" i="235"/>
  <c r="AQ14" i="235"/>
  <c r="AQ13" i="235"/>
  <c r="AQ12" i="235"/>
  <c r="AQ11" i="235"/>
  <c r="CH5" i="235"/>
  <c r="CG5" i="235"/>
  <c r="CF5" i="235"/>
  <c r="CE5" i="235"/>
  <c r="CD5" i="235"/>
  <c r="CC5" i="235"/>
  <c r="CB5" i="235"/>
  <c r="CA5" i="235"/>
  <c r="BZ5" i="235"/>
  <c r="BY5" i="235"/>
  <c r="BX5" i="235"/>
  <c r="BW5" i="235"/>
  <c r="BV5" i="235"/>
  <c r="BU5" i="235"/>
  <c r="BT5" i="235"/>
  <c r="BS5" i="235"/>
  <c r="BI5" i="235"/>
  <c r="BH5" i="235"/>
  <c r="BG5" i="235"/>
  <c r="BF5" i="235"/>
  <c r="BE5" i="235"/>
  <c r="BD5" i="235"/>
  <c r="BC5" i="235"/>
  <c r="BB5" i="235"/>
  <c r="BA5" i="235"/>
  <c r="AZ5" i="235"/>
  <c r="AY5" i="235"/>
  <c r="AX5" i="235"/>
  <c r="AW5" i="235"/>
  <c r="AV5" i="235"/>
  <c r="N5" i="235"/>
  <c r="E5" i="235"/>
  <c r="N4" i="235"/>
  <c r="E4" i="235"/>
  <c r="AJ32" i="234"/>
  <c r="AI32" i="234"/>
  <c r="AI35" i="234" s="1"/>
  <c r="BR5" i="234" s="1"/>
  <c r="AH32" i="234"/>
  <c r="AH35" i="234" s="1"/>
  <c r="BQ5" i="234" s="1"/>
  <c r="AG32" i="234"/>
  <c r="AG35" i="234" s="1"/>
  <c r="BP5" i="234" s="1"/>
  <c r="AF32" i="234"/>
  <c r="AE32" i="234"/>
  <c r="AE35" i="234" s="1"/>
  <c r="BO5" i="234" s="1"/>
  <c r="AD32" i="234"/>
  <c r="AD35" i="234" s="1"/>
  <c r="BN5" i="234" s="1"/>
  <c r="AC32" i="234"/>
  <c r="AC33" i="234" s="1"/>
  <c r="AB32" i="234"/>
  <c r="AA32" i="234"/>
  <c r="AS34" i="234" s="1"/>
  <c r="AS35" i="234" s="1"/>
  <c r="Z32" i="234"/>
  <c r="AR35" i="234" s="1"/>
  <c r="Y32" i="234"/>
  <c r="Y35" i="234" s="1"/>
  <c r="BJ5" i="234" s="1"/>
  <c r="AJ31" i="234"/>
  <c r="AI31" i="234"/>
  <c r="AH31" i="234"/>
  <c r="AG31" i="234"/>
  <c r="AF31" i="234"/>
  <c r="AE31" i="234"/>
  <c r="AD31" i="234"/>
  <c r="AC31" i="234"/>
  <c r="AQ30" i="234"/>
  <c r="AQ29" i="234"/>
  <c r="AQ28" i="234"/>
  <c r="AQ27" i="234"/>
  <c r="AQ26" i="234"/>
  <c r="AQ25" i="234"/>
  <c r="AQ24" i="234"/>
  <c r="AQ23" i="234"/>
  <c r="AQ22" i="234"/>
  <c r="AQ21" i="234"/>
  <c r="AQ20" i="234"/>
  <c r="AQ19" i="234"/>
  <c r="AQ18" i="234"/>
  <c r="AQ17" i="234"/>
  <c r="AQ16" i="234"/>
  <c r="AQ15" i="234"/>
  <c r="AQ14" i="234"/>
  <c r="AQ13" i="234"/>
  <c r="AQ12" i="234"/>
  <c r="AQ11" i="234"/>
  <c r="CH5" i="234"/>
  <c r="CG5" i="234"/>
  <c r="CF5" i="234"/>
  <c r="CE5" i="234"/>
  <c r="CD5" i="234"/>
  <c r="CC5" i="234"/>
  <c r="CB5" i="234"/>
  <c r="CA5" i="234"/>
  <c r="BZ5" i="234"/>
  <c r="BY5" i="234"/>
  <c r="BX5" i="234"/>
  <c r="BW5" i="234"/>
  <c r="BV5" i="234"/>
  <c r="BU5" i="234"/>
  <c r="BT5" i="234"/>
  <c r="BS5" i="234"/>
  <c r="BI5" i="234"/>
  <c r="BH5" i="234"/>
  <c r="BG5" i="234"/>
  <c r="BF5" i="234"/>
  <c r="BE5" i="234"/>
  <c r="BD5" i="234"/>
  <c r="BC5" i="234"/>
  <c r="BB5" i="234"/>
  <c r="BA5" i="234"/>
  <c r="AZ5" i="234"/>
  <c r="AY5" i="234"/>
  <c r="AX5" i="234"/>
  <c r="AW5" i="234"/>
  <c r="AV5" i="234"/>
  <c r="N5" i="234"/>
  <c r="E5" i="234"/>
  <c r="N4" i="234"/>
  <c r="E4" i="234"/>
  <c r="AJ32" i="233"/>
  <c r="AI32" i="233"/>
  <c r="AI35" i="233" s="1"/>
  <c r="BR5" i="233" s="1"/>
  <c r="AH32" i="233"/>
  <c r="AH35" i="233" s="1"/>
  <c r="BQ5" i="233" s="1"/>
  <c r="AG32" i="233"/>
  <c r="AG35" i="233" s="1"/>
  <c r="BP5" i="233" s="1"/>
  <c r="AF32" i="233"/>
  <c r="AE32" i="233"/>
  <c r="AE35" i="233" s="1"/>
  <c r="BO5" i="233" s="1"/>
  <c r="AD32" i="233"/>
  <c r="AD35" i="233" s="1"/>
  <c r="BN5" i="233" s="1"/>
  <c r="AC32" i="233"/>
  <c r="AC33" i="233" s="1"/>
  <c r="AB32" i="233"/>
  <c r="AA32" i="233"/>
  <c r="AS34" i="233" s="1"/>
  <c r="AS35" i="233" s="1"/>
  <c r="Z32" i="233"/>
  <c r="AR35" i="233" s="1"/>
  <c r="Y32" i="233"/>
  <c r="Y35" i="233" s="1"/>
  <c r="BJ5" i="233" s="1"/>
  <c r="AJ31" i="233"/>
  <c r="AI31" i="233"/>
  <c r="AH31" i="233"/>
  <c r="AG31" i="233"/>
  <c r="AF31" i="233"/>
  <c r="AE31" i="233"/>
  <c r="AD31" i="233"/>
  <c r="AC31" i="233"/>
  <c r="AQ30" i="233"/>
  <c r="AQ29" i="233"/>
  <c r="AQ28" i="233"/>
  <c r="AQ27" i="233"/>
  <c r="AQ26" i="233"/>
  <c r="AQ25" i="233"/>
  <c r="AQ24" i="233"/>
  <c r="AQ23" i="233"/>
  <c r="AQ22" i="233"/>
  <c r="AQ21" i="233"/>
  <c r="AQ20" i="233"/>
  <c r="AQ19" i="233"/>
  <c r="AQ18" i="233"/>
  <c r="AQ17" i="233"/>
  <c r="AQ16" i="233"/>
  <c r="AQ15" i="233"/>
  <c r="AQ14" i="233"/>
  <c r="AQ13" i="233"/>
  <c r="AQ12" i="233"/>
  <c r="AQ11" i="233"/>
  <c r="CH5" i="233"/>
  <c r="CG5" i="233"/>
  <c r="CF5" i="233"/>
  <c r="CE5" i="233"/>
  <c r="CD5" i="233"/>
  <c r="CC5" i="233"/>
  <c r="CB5" i="233"/>
  <c r="CA5" i="233"/>
  <c r="BZ5" i="233"/>
  <c r="BY5" i="233"/>
  <c r="BX5" i="233"/>
  <c r="BW5" i="233"/>
  <c r="BV5" i="233"/>
  <c r="BU5" i="233"/>
  <c r="BT5" i="233"/>
  <c r="BS5" i="233"/>
  <c r="BI5" i="233"/>
  <c r="BH5" i="233"/>
  <c r="BG5" i="233"/>
  <c r="BF5" i="233"/>
  <c r="BE5" i="233"/>
  <c r="BD5" i="233"/>
  <c r="BC5" i="233"/>
  <c r="BB5" i="233"/>
  <c r="BA5" i="233"/>
  <c r="AZ5" i="233"/>
  <c r="AY5" i="233"/>
  <c r="AX5" i="233"/>
  <c r="AW5" i="233"/>
  <c r="AV5" i="233"/>
  <c r="N5" i="233"/>
  <c r="E5" i="233"/>
  <c r="N4" i="233"/>
  <c r="E4" i="233"/>
  <c r="AJ32" i="232"/>
  <c r="AI32" i="232"/>
  <c r="AI35" i="232" s="1"/>
  <c r="BR5" i="232" s="1"/>
  <c r="AH32" i="232"/>
  <c r="AH35" i="232" s="1"/>
  <c r="BQ5" i="232" s="1"/>
  <c r="AG32" i="232"/>
  <c r="AG35" i="232" s="1"/>
  <c r="BP5" i="232" s="1"/>
  <c r="AF32" i="232"/>
  <c r="AE32" i="232"/>
  <c r="AE35" i="232" s="1"/>
  <c r="BO5" i="232" s="1"/>
  <c r="AD32" i="232"/>
  <c r="AD35" i="232" s="1"/>
  <c r="BN5" i="232" s="1"/>
  <c r="AC32" i="232"/>
  <c r="AC33" i="232" s="1"/>
  <c r="AB32" i="232"/>
  <c r="AA32" i="232"/>
  <c r="AS34" i="232" s="1"/>
  <c r="AS35" i="232" s="1"/>
  <c r="Z32" i="232"/>
  <c r="AR35" i="232" s="1"/>
  <c r="Y32" i="232"/>
  <c r="Y35" i="232" s="1"/>
  <c r="BJ5" i="232" s="1"/>
  <c r="AJ31" i="232"/>
  <c r="AI31" i="232"/>
  <c r="AH31" i="232"/>
  <c r="AG31" i="232"/>
  <c r="AF31" i="232"/>
  <c r="AE31" i="232"/>
  <c r="AD31" i="232"/>
  <c r="AC31" i="232"/>
  <c r="AQ30" i="232"/>
  <c r="AQ29" i="232"/>
  <c r="AQ28" i="232"/>
  <c r="AQ27" i="232"/>
  <c r="AQ26" i="232"/>
  <c r="AQ25" i="232"/>
  <c r="AQ24" i="232"/>
  <c r="AQ23" i="232"/>
  <c r="AQ22" i="232"/>
  <c r="AQ21" i="232"/>
  <c r="AQ20" i="232"/>
  <c r="AQ19" i="232"/>
  <c r="AQ18" i="232"/>
  <c r="AQ17" i="232"/>
  <c r="AQ16" i="232"/>
  <c r="AQ15" i="232"/>
  <c r="AQ14" i="232"/>
  <c r="AQ13" i="232"/>
  <c r="AQ12" i="232"/>
  <c r="AQ11" i="232"/>
  <c r="CH5" i="232"/>
  <c r="CG5" i="232"/>
  <c r="CF5" i="232"/>
  <c r="CE5" i="232"/>
  <c r="CD5" i="232"/>
  <c r="CC5" i="232"/>
  <c r="CB5" i="232"/>
  <c r="CA5" i="232"/>
  <c r="BZ5" i="232"/>
  <c r="BY5" i="232"/>
  <c r="BX5" i="232"/>
  <c r="BW5" i="232"/>
  <c r="BV5" i="232"/>
  <c r="BU5" i="232"/>
  <c r="BT5" i="232"/>
  <c r="BS5" i="232"/>
  <c r="BI5" i="232"/>
  <c r="BH5" i="232"/>
  <c r="BG5" i="232"/>
  <c r="BF5" i="232"/>
  <c r="BE5" i="232"/>
  <c r="BD5" i="232"/>
  <c r="BC5" i="232"/>
  <c r="BB5" i="232"/>
  <c r="BA5" i="232"/>
  <c r="AZ5" i="232"/>
  <c r="AY5" i="232"/>
  <c r="AX5" i="232"/>
  <c r="AW5" i="232"/>
  <c r="AV5" i="232"/>
  <c r="N5" i="232"/>
  <c r="E5" i="232"/>
  <c r="N4" i="232"/>
  <c r="E4" i="232"/>
  <c r="AJ32" i="231"/>
  <c r="AI32" i="231"/>
  <c r="AI35" i="231" s="1"/>
  <c r="BR5" i="231" s="1"/>
  <c r="AH32" i="231"/>
  <c r="AH35" i="231" s="1"/>
  <c r="BQ5" i="231" s="1"/>
  <c r="AG32" i="231"/>
  <c r="AG35" i="231" s="1"/>
  <c r="BP5" i="231" s="1"/>
  <c r="AF32" i="231"/>
  <c r="AE32" i="231"/>
  <c r="AE35" i="231" s="1"/>
  <c r="BO5" i="231" s="1"/>
  <c r="AD32" i="231"/>
  <c r="AD35" i="231" s="1"/>
  <c r="BN5" i="231" s="1"/>
  <c r="AC32" i="231"/>
  <c r="AC33" i="231" s="1"/>
  <c r="AB32" i="231"/>
  <c r="AA32" i="231"/>
  <c r="AS34" i="231" s="1"/>
  <c r="AS35" i="231" s="1"/>
  <c r="Z32" i="231"/>
  <c r="AR35" i="231" s="1"/>
  <c r="Y32" i="231"/>
  <c r="Y35" i="231" s="1"/>
  <c r="BJ5" i="231" s="1"/>
  <c r="AJ31" i="231"/>
  <c r="AI31" i="231"/>
  <c r="AH31" i="231"/>
  <c r="AG31" i="231"/>
  <c r="AF31" i="231"/>
  <c r="AE31" i="231"/>
  <c r="AD31" i="231"/>
  <c r="AC31" i="231"/>
  <c r="AQ30" i="231"/>
  <c r="AQ29" i="231"/>
  <c r="AQ28" i="231"/>
  <c r="AQ27" i="231"/>
  <c r="AQ26" i="231"/>
  <c r="AQ25" i="231"/>
  <c r="AQ24" i="231"/>
  <c r="AQ23" i="231"/>
  <c r="AQ22" i="231"/>
  <c r="AQ21" i="231"/>
  <c r="AQ20" i="231"/>
  <c r="AQ19" i="231"/>
  <c r="AQ18" i="231"/>
  <c r="AQ17" i="231"/>
  <c r="AQ16" i="231"/>
  <c r="AQ15" i="231"/>
  <c r="AQ14" i="231"/>
  <c r="AQ13" i="231"/>
  <c r="AQ12" i="231"/>
  <c r="AQ11" i="231"/>
  <c r="CH5" i="231"/>
  <c r="CG5" i="231"/>
  <c r="CF5" i="231"/>
  <c r="CE5" i="231"/>
  <c r="CD5" i="231"/>
  <c r="CC5" i="231"/>
  <c r="CB5" i="231"/>
  <c r="CA5" i="231"/>
  <c r="BZ5" i="231"/>
  <c r="BY5" i="231"/>
  <c r="BX5" i="231"/>
  <c r="BW5" i="231"/>
  <c r="BV5" i="231"/>
  <c r="BU5" i="231"/>
  <c r="BT5" i="231"/>
  <c r="BS5" i="231"/>
  <c r="BI5" i="231"/>
  <c r="BH5" i="231"/>
  <c r="BG5" i="231"/>
  <c r="BF5" i="231"/>
  <c r="BE5" i="231"/>
  <c r="BD5" i="231"/>
  <c r="BC5" i="231"/>
  <c r="BB5" i="231"/>
  <c r="BA5" i="231"/>
  <c r="AZ5" i="231"/>
  <c r="AY5" i="231"/>
  <c r="AX5" i="231"/>
  <c r="AW5" i="231"/>
  <c r="AV5" i="231"/>
  <c r="N5" i="231"/>
  <c r="E5" i="231"/>
  <c r="N4" i="231"/>
  <c r="E4" i="231"/>
  <c r="AJ32" i="230"/>
  <c r="AI32" i="230"/>
  <c r="AI35" i="230" s="1"/>
  <c r="BR5" i="230" s="1"/>
  <c r="AH32" i="230"/>
  <c r="AH35" i="230" s="1"/>
  <c r="BQ5" i="230" s="1"/>
  <c r="AG32" i="230"/>
  <c r="AG35" i="230" s="1"/>
  <c r="BP5" i="230" s="1"/>
  <c r="AF32" i="230"/>
  <c r="AE32" i="230"/>
  <c r="AE35" i="230" s="1"/>
  <c r="BO5" i="230" s="1"/>
  <c r="AD32" i="230"/>
  <c r="AD35" i="230" s="1"/>
  <c r="BN5" i="230" s="1"/>
  <c r="AC32" i="230"/>
  <c r="AB32" i="230"/>
  <c r="AA32" i="230"/>
  <c r="AS34" i="230" s="1"/>
  <c r="AS35" i="230" s="1"/>
  <c r="Z32" i="230"/>
  <c r="AR35" i="230" s="1"/>
  <c r="Y32" i="230"/>
  <c r="Y35" i="230" s="1"/>
  <c r="BJ5" i="230" s="1"/>
  <c r="AJ31" i="230"/>
  <c r="AI31" i="230"/>
  <c r="AH31" i="230"/>
  <c r="AG31" i="230"/>
  <c r="AF31" i="230"/>
  <c r="AE31" i="230"/>
  <c r="AD31" i="230"/>
  <c r="AC31" i="230"/>
  <c r="AQ30" i="230"/>
  <c r="AQ29" i="230"/>
  <c r="AQ28" i="230"/>
  <c r="AQ27" i="230"/>
  <c r="AQ26" i="230"/>
  <c r="AQ25" i="230"/>
  <c r="AQ24" i="230"/>
  <c r="AQ23" i="230"/>
  <c r="AQ22" i="230"/>
  <c r="AQ21" i="230"/>
  <c r="AQ20" i="230"/>
  <c r="AQ19" i="230"/>
  <c r="AQ18" i="230"/>
  <c r="AQ17" i="230"/>
  <c r="AQ16" i="230"/>
  <c r="AQ15" i="230"/>
  <c r="AQ14" i="230"/>
  <c r="AQ13" i="230"/>
  <c r="AQ12" i="230"/>
  <c r="AQ11" i="230"/>
  <c r="CH5" i="230"/>
  <c r="CG5" i="230"/>
  <c r="CF5" i="230"/>
  <c r="CE5" i="230"/>
  <c r="CD5" i="230"/>
  <c r="CC5" i="230"/>
  <c r="CB5" i="230"/>
  <c r="CA5" i="230"/>
  <c r="BZ5" i="230"/>
  <c r="BY5" i="230"/>
  <c r="BX5" i="230"/>
  <c r="BW5" i="230"/>
  <c r="BV5" i="230"/>
  <c r="BU5" i="230"/>
  <c r="BT5" i="230"/>
  <c r="BS5" i="230"/>
  <c r="BI5" i="230"/>
  <c r="BH5" i="230"/>
  <c r="BG5" i="230"/>
  <c r="BF5" i="230"/>
  <c r="BE5" i="230"/>
  <c r="BD5" i="230"/>
  <c r="BC5" i="230"/>
  <c r="BB5" i="230"/>
  <c r="BA5" i="230"/>
  <c r="AZ5" i="230"/>
  <c r="AY5" i="230"/>
  <c r="AX5" i="230"/>
  <c r="AW5" i="230"/>
  <c r="AV5" i="230"/>
  <c r="N5" i="230"/>
  <c r="E5" i="230"/>
  <c r="N4" i="230"/>
  <c r="E4" i="230"/>
  <c r="AJ32" i="229"/>
  <c r="AI32" i="229"/>
  <c r="AI35" i="229" s="1"/>
  <c r="BR5" i="229" s="1"/>
  <c r="AH32" i="229"/>
  <c r="AH35" i="229" s="1"/>
  <c r="BQ5" i="229" s="1"/>
  <c r="AG32" i="229"/>
  <c r="AG35" i="229" s="1"/>
  <c r="BP5" i="229" s="1"/>
  <c r="AF32" i="229"/>
  <c r="AE32" i="229"/>
  <c r="AD32" i="229"/>
  <c r="AD35" i="229" s="1"/>
  <c r="BN5" i="229" s="1"/>
  <c r="AC32" i="229"/>
  <c r="AB32" i="229"/>
  <c r="AA32" i="229"/>
  <c r="AS34" i="229" s="1"/>
  <c r="Z32" i="229"/>
  <c r="AR35" i="229" s="1"/>
  <c r="Y32" i="229"/>
  <c r="Y35" i="229" s="1"/>
  <c r="BJ5" i="229" s="1"/>
  <c r="AJ31" i="229"/>
  <c r="AI31" i="229"/>
  <c r="AH31" i="229"/>
  <c r="AG31" i="229"/>
  <c r="AF31" i="229"/>
  <c r="AE31" i="229"/>
  <c r="AD31" i="229"/>
  <c r="AC31" i="229"/>
  <c r="AQ30" i="229"/>
  <c r="AQ29" i="229"/>
  <c r="AQ28" i="229"/>
  <c r="AQ27" i="229"/>
  <c r="AQ26" i="229"/>
  <c r="AQ25" i="229"/>
  <c r="AQ24" i="229"/>
  <c r="AQ23" i="229"/>
  <c r="AQ22" i="229"/>
  <c r="AQ21" i="229"/>
  <c r="AQ20" i="229"/>
  <c r="AQ19" i="229"/>
  <c r="AQ18" i="229"/>
  <c r="AQ17" i="229"/>
  <c r="AQ16" i="229"/>
  <c r="AQ15" i="229"/>
  <c r="AQ14" i="229"/>
  <c r="AQ13" i="229"/>
  <c r="AQ12" i="229"/>
  <c r="AQ11" i="229"/>
  <c r="CH5" i="229"/>
  <c r="CG5" i="229"/>
  <c r="CF5" i="229"/>
  <c r="CE5" i="229"/>
  <c r="CD5" i="229"/>
  <c r="CC5" i="229"/>
  <c r="CB5" i="229"/>
  <c r="CA5" i="229"/>
  <c r="BZ5" i="229"/>
  <c r="BY5" i="229"/>
  <c r="BX5" i="229"/>
  <c r="BW5" i="229"/>
  <c r="BV5" i="229"/>
  <c r="BU5" i="229"/>
  <c r="BT5" i="229"/>
  <c r="BS5" i="229"/>
  <c r="BI5" i="229"/>
  <c r="BH5" i="229"/>
  <c r="BG5" i="229"/>
  <c r="BF5" i="229"/>
  <c r="BE5" i="229"/>
  <c r="BD5" i="229"/>
  <c r="BC5" i="229"/>
  <c r="BB5" i="229"/>
  <c r="BA5" i="229"/>
  <c r="AZ5" i="229"/>
  <c r="AY5" i="229"/>
  <c r="AX5" i="229"/>
  <c r="AW5" i="229"/>
  <c r="AV5" i="229"/>
  <c r="N5" i="229"/>
  <c r="E5" i="229"/>
  <c r="N4" i="229"/>
  <c r="E4" i="229"/>
  <c r="AJ32" i="228"/>
  <c r="AI32" i="228"/>
  <c r="AI35" i="228" s="1"/>
  <c r="BR5" i="228" s="1"/>
  <c r="AH32" i="228"/>
  <c r="AH35" i="228" s="1"/>
  <c r="BQ5" i="228" s="1"/>
  <c r="AG32" i="228"/>
  <c r="AG35" i="228" s="1"/>
  <c r="BP5" i="228" s="1"/>
  <c r="AF32" i="228"/>
  <c r="AE32" i="228"/>
  <c r="AE35" i="228" s="1"/>
  <c r="BO5" i="228" s="1"/>
  <c r="AD32" i="228"/>
  <c r="AD35" i="228" s="1"/>
  <c r="BN5" i="228" s="1"/>
  <c r="AC32" i="228"/>
  <c r="AC33" i="228" s="1"/>
  <c r="AB32" i="228"/>
  <c r="AA32" i="228"/>
  <c r="AS34" i="228" s="1"/>
  <c r="AS35" i="228" s="1"/>
  <c r="Z32" i="228"/>
  <c r="AR35" i="228" s="1"/>
  <c r="Y32" i="228"/>
  <c r="Y35" i="228" s="1"/>
  <c r="BJ5" i="228" s="1"/>
  <c r="AJ31" i="228"/>
  <c r="AI31" i="228"/>
  <c r="AH31" i="228"/>
  <c r="AG31" i="228"/>
  <c r="AF31" i="228"/>
  <c r="AE31" i="228"/>
  <c r="AD31" i="228"/>
  <c r="AC31" i="228"/>
  <c r="AQ30" i="228"/>
  <c r="AQ29" i="228"/>
  <c r="AQ28" i="228"/>
  <c r="AQ27" i="228"/>
  <c r="AQ26" i="228"/>
  <c r="AQ25" i="228"/>
  <c r="AQ24" i="228"/>
  <c r="AQ23" i="228"/>
  <c r="AQ22" i="228"/>
  <c r="AQ21" i="228"/>
  <c r="AQ20" i="228"/>
  <c r="AQ19" i="228"/>
  <c r="AQ18" i="228"/>
  <c r="AQ17" i="228"/>
  <c r="AQ16" i="228"/>
  <c r="AQ15" i="228"/>
  <c r="AQ14" i="228"/>
  <c r="AQ13" i="228"/>
  <c r="AQ12" i="228"/>
  <c r="AQ11" i="228"/>
  <c r="CH5" i="228"/>
  <c r="CG5" i="228"/>
  <c r="CF5" i="228"/>
  <c r="CE5" i="228"/>
  <c r="CD5" i="228"/>
  <c r="CC5" i="228"/>
  <c r="CB5" i="228"/>
  <c r="CA5" i="228"/>
  <c r="BZ5" i="228"/>
  <c r="BY5" i="228"/>
  <c r="BX5" i="228"/>
  <c r="BW5" i="228"/>
  <c r="BV5" i="228"/>
  <c r="BU5" i="228"/>
  <c r="BT5" i="228"/>
  <c r="BS5" i="228"/>
  <c r="BI5" i="228"/>
  <c r="BH5" i="228"/>
  <c r="BG5" i="228"/>
  <c r="BF5" i="228"/>
  <c r="BE5" i="228"/>
  <c r="BD5" i="228"/>
  <c r="BC5" i="228"/>
  <c r="BB5" i="228"/>
  <c r="BA5" i="228"/>
  <c r="AZ5" i="228"/>
  <c r="AY5" i="228"/>
  <c r="AX5" i="228"/>
  <c r="AW5" i="228"/>
  <c r="AV5" i="228"/>
  <c r="N5" i="228"/>
  <c r="E5" i="228"/>
  <c r="N4" i="228"/>
  <c r="E4" i="228"/>
  <c r="Z35" i="227"/>
  <c r="BK5" i="227" s="1"/>
  <c r="AJ32" i="227"/>
  <c r="AI32" i="227"/>
  <c r="AI35" i="227" s="1"/>
  <c r="BR5" i="227" s="1"/>
  <c r="AH32" i="227"/>
  <c r="AH35" i="227" s="1"/>
  <c r="BQ5" i="227" s="1"/>
  <c r="AG32" i="227"/>
  <c r="AG35" i="227" s="1"/>
  <c r="BP5" i="227" s="1"/>
  <c r="AF32" i="227"/>
  <c r="AE32" i="227"/>
  <c r="BD5" i="227" s="1"/>
  <c r="AD32" i="227"/>
  <c r="AD35" i="227" s="1"/>
  <c r="BN5" i="227" s="1"/>
  <c r="AC32" i="227"/>
  <c r="AC33" i="227" s="1"/>
  <c r="AB32" i="227"/>
  <c r="AA32" i="227"/>
  <c r="BX5" i="227" s="1"/>
  <c r="Z32" i="227"/>
  <c r="AR35" i="227" s="1"/>
  <c r="Y32" i="227"/>
  <c r="Y35" i="227" s="1"/>
  <c r="BJ5" i="227" s="1"/>
  <c r="AJ31" i="227"/>
  <c r="AI31" i="227"/>
  <c r="AH31" i="227"/>
  <c r="AG31" i="227"/>
  <c r="AF31" i="227"/>
  <c r="AE31" i="227"/>
  <c r="AD31" i="227"/>
  <c r="AC31" i="227"/>
  <c r="AQ30" i="227"/>
  <c r="AQ29" i="227"/>
  <c r="AQ28" i="227"/>
  <c r="AQ27" i="227"/>
  <c r="AQ26" i="227"/>
  <c r="AQ25" i="227"/>
  <c r="AQ24" i="227"/>
  <c r="AQ23" i="227"/>
  <c r="AQ22" i="227"/>
  <c r="AQ21" i="227"/>
  <c r="AQ20" i="227"/>
  <c r="AQ19" i="227"/>
  <c r="AQ18" i="227"/>
  <c r="AQ17" i="227"/>
  <c r="AQ16" i="227"/>
  <c r="AQ15" i="227"/>
  <c r="AQ14" i="227"/>
  <c r="AQ13" i="227"/>
  <c r="AQ12" i="227"/>
  <c r="AQ11" i="227"/>
  <c r="CH5" i="227"/>
  <c r="CG5" i="227"/>
  <c r="CF5" i="227"/>
  <c r="CE5" i="227"/>
  <c r="CD5" i="227"/>
  <c r="CC5" i="227"/>
  <c r="CB5" i="227"/>
  <c r="CA5" i="227"/>
  <c r="BW5" i="227"/>
  <c r="BV5" i="227"/>
  <c r="BU5" i="227"/>
  <c r="BT5" i="227"/>
  <c r="BS5" i="227"/>
  <c r="BI5" i="227"/>
  <c r="BG5" i="227"/>
  <c r="BF5" i="227"/>
  <c r="BE5" i="227"/>
  <c r="BC5" i="227"/>
  <c r="BB5" i="227"/>
  <c r="BA5" i="227"/>
  <c r="AY5" i="227"/>
  <c r="AX5" i="227"/>
  <c r="AW5" i="227"/>
  <c r="AV5" i="227"/>
  <c r="N5" i="227"/>
  <c r="E5" i="227"/>
  <c r="N4" i="227"/>
  <c r="E4" i="227"/>
  <c r="AJ32" i="226"/>
  <c r="AI32" i="226"/>
  <c r="AI35" i="226" s="1"/>
  <c r="BR5" i="226" s="1"/>
  <c r="AH32" i="226"/>
  <c r="AH35" i="226" s="1"/>
  <c r="BQ5" i="226" s="1"/>
  <c r="AG32" i="226"/>
  <c r="AG35" i="226" s="1"/>
  <c r="BP5" i="226" s="1"/>
  <c r="AF32" i="226"/>
  <c r="AE32" i="226"/>
  <c r="AD32" i="226"/>
  <c r="AD35" i="226" s="1"/>
  <c r="BN5" i="226" s="1"/>
  <c r="AC32" i="226"/>
  <c r="AB32" i="226"/>
  <c r="AA32" i="226"/>
  <c r="AS34" i="226" s="1"/>
  <c r="Z32" i="226"/>
  <c r="AR35" i="226" s="1"/>
  <c r="Y32" i="226"/>
  <c r="Y35" i="226" s="1"/>
  <c r="BJ5" i="226" s="1"/>
  <c r="AJ31" i="226"/>
  <c r="AI31" i="226"/>
  <c r="AH31" i="226"/>
  <c r="AG31" i="226"/>
  <c r="AF31" i="226"/>
  <c r="AE31" i="226"/>
  <c r="AD31" i="226"/>
  <c r="AC31" i="226"/>
  <c r="AQ30" i="226"/>
  <c r="AQ29" i="226"/>
  <c r="AQ28" i="226"/>
  <c r="AQ27" i="226"/>
  <c r="AQ26" i="226"/>
  <c r="AQ25" i="226"/>
  <c r="AQ24" i="226"/>
  <c r="AQ23" i="226"/>
  <c r="AQ22" i="226"/>
  <c r="AQ21" i="226"/>
  <c r="AQ20" i="226"/>
  <c r="AQ19" i="226"/>
  <c r="AQ18" i="226"/>
  <c r="AQ17" i="226"/>
  <c r="AQ16" i="226"/>
  <c r="AQ15" i="226"/>
  <c r="AQ14" i="226"/>
  <c r="AQ13" i="226"/>
  <c r="AQ12" i="226"/>
  <c r="AQ11" i="226"/>
  <c r="CH5" i="226"/>
  <c r="CG5" i="226"/>
  <c r="CF5" i="226"/>
  <c r="CE5" i="226"/>
  <c r="CD5" i="226"/>
  <c r="CC5" i="226"/>
  <c r="CB5" i="226"/>
  <c r="CA5" i="226"/>
  <c r="BZ5" i="226"/>
  <c r="BY5" i="226"/>
  <c r="BX5" i="226"/>
  <c r="BW5" i="226"/>
  <c r="BV5" i="226"/>
  <c r="BU5" i="226"/>
  <c r="BT5" i="226"/>
  <c r="BS5" i="226"/>
  <c r="BI5" i="226"/>
  <c r="BH5" i="226"/>
  <c r="BG5" i="226"/>
  <c r="BF5" i="226"/>
  <c r="BE5" i="226"/>
  <c r="BD5" i="226"/>
  <c r="BC5" i="226"/>
  <c r="BB5" i="226"/>
  <c r="BA5" i="226"/>
  <c r="AZ5" i="226"/>
  <c r="AY5" i="226"/>
  <c r="AX5" i="226"/>
  <c r="AW5" i="226"/>
  <c r="AV5" i="226"/>
  <c r="N5" i="226"/>
  <c r="E5" i="226"/>
  <c r="N4" i="226"/>
  <c r="E4" i="226"/>
  <c r="AJ32" i="225"/>
  <c r="AI32" i="225"/>
  <c r="AI35" i="225" s="1"/>
  <c r="BR5" i="225" s="1"/>
  <c r="AH32" i="225"/>
  <c r="AH35" i="225" s="1"/>
  <c r="BQ5" i="225" s="1"/>
  <c r="AG32" i="225"/>
  <c r="AG35" i="225" s="1"/>
  <c r="BP5" i="225" s="1"/>
  <c r="AF32" i="225"/>
  <c r="AE32" i="225"/>
  <c r="AE35" i="225" s="1"/>
  <c r="BO5" i="225" s="1"/>
  <c r="AD32" i="225"/>
  <c r="AD35" i="225" s="1"/>
  <c r="BN5" i="225" s="1"/>
  <c r="AC32" i="225"/>
  <c r="AC33" i="225" s="1"/>
  <c r="AB32" i="225"/>
  <c r="AA32" i="225"/>
  <c r="AS34" i="225" s="1"/>
  <c r="AS35" i="225" s="1"/>
  <c r="Z32" i="225"/>
  <c r="AR35" i="225" s="1"/>
  <c r="Y32" i="225"/>
  <c r="Y35" i="225" s="1"/>
  <c r="BJ5" i="225" s="1"/>
  <c r="AJ31" i="225"/>
  <c r="AI31" i="225"/>
  <c r="AH31" i="225"/>
  <c r="AG31" i="225"/>
  <c r="AF31" i="225"/>
  <c r="AE31" i="225"/>
  <c r="AD31" i="225"/>
  <c r="AC31" i="225"/>
  <c r="AQ30" i="225"/>
  <c r="AQ29" i="225"/>
  <c r="AQ28" i="225"/>
  <c r="AQ27" i="225"/>
  <c r="AQ26" i="225"/>
  <c r="AQ25" i="225"/>
  <c r="AQ24" i="225"/>
  <c r="AQ23" i="225"/>
  <c r="AQ22" i="225"/>
  <c r="AQ21" i="225"/>
  <c r="AQ20" i="225"/>
  <c r="AQ19" i="225"/>
  <c r="AQ18" i="225"/>
  <c r="AQ17" i="225"/>
  <c r="AQ16" i="225"/>
  <c r="AQ15" i="225"/>
  <c r="AQ14" i="225"/>
  <c r="AQ13" i="225"/>
  <c r="AQ12" i="225"/>
  <c r="AQ11" i="225"/>
  <c r="CH5" i="225"/>
  <c r="CG5" i="225"/>
  <c r="CF5" i="225"/>
  <c r="CE5" i="225"/>
  <c r="CD5" i="225"/>
  <c r="CC5" i="225"/>
  <c r="CB5" i="225"/>
  <c r="CA5" i="225"/>
  <c r="BZ5" i="225"/>
  <c r="BY5" i="225"/>
  <c r="BX5" i="225"/>
  <c r="BW5" i="225"/>
  <c r="BV5" i="225"/>
  <c r="BU5" i="225"/>
  <c r="BT5" i="225"/>
  <c r="BS5" i="225"/>
  <c r="BI5" i="225"/>
  <c r="BH5" i="225"/>
  <c r="BG5" i="225"/>
  <c r="BF5" i="225"/>
  <c r="BE5" i="225"/>
  <c r="BD5" i="225"/>
  <c r="BC5" i="225"/>
  <c r="BB5" i="225"/>
  <c r="BA5" i="225"/>
  <c r="AZ5" i="225"/>
  <c r="AY5" i="225"/>
  <c r="AX5" i="225"/>
  <c r="AW5" i="225"/>
  <c r="AV5" i="225"/>
  <c r="N5" i="225"/>
  <c r="E5" i="225"/>
  <c r="N4" i="225"/>
  <c r="E4" i="225"/>
  <c r="AJ32" i="224"/>
  <c r="AI32" i="224"/>
  <c r="AI35" i="224" s="1"/>
  <c r="BR5" i="224" s="1"/>
  <c r="AH32" i="224"/>
  <c r="AH35" i="224" s="1"/>
  <c r="BQ5" i="224" s="1"/>
  <c r="AG32" i="224"/>
  <c r="AG35" i="224" s="1"/>
  <c r="BP5" i="224" s="1"/>
  <c r="AF32" i="224"/>
  <c r="AE32" i="224"/>
  <c r="AE35" i="224" s="1"/>
  <c r="BO5" i="224" s="1"/>
  <c r="AD32" i="224"/>
  <c r="AD35" i="224" s="1"/>
  <c r="BN5" i="224" s="1"/>
  <c r="AC32" i="224"/>
  <c r="AC33" i="224" s="1"/>
  <c r="AB32" i="224"/>
  <c r="AA32" i="224"/>
  <c r="AS34" i="224" s="1"/>
  <c r="AS35" i="224" s="1"/>
  <c r="Z32" i="224"/>
  <c r="AR35" i="224" s="1"/>
  <c r="Y32" i="224"/>
  <c r="Y35" i="224" s="1"/>
  <c r="BJ5" i="224" s="1"/>
  <c r="AJ31" i="224"/>
  <c r="AI31" i="224"/>
  <c r="AH31" i="224"/>
  <c r="AG31" i="224"/>
  <c r="AF31" i="224"/>
  <c r="AE31" i="224"/>
  <c r="AD31" i="224"/>
  <c r="AC31" i="224"/>
  <c r="AQ30" i="224"/>
  <c r="AQ29" i="224"/>
  <c r="AQ28" i="224"/>
  <c r="AQ27" i="224"/>
  <c r="AQ26" i="224"/>
  <c r="AQ25" i="224"/>
  <c r="AQ24" i="224"/>
  <c r="AQ23" i="224"/>
  <c r="AQ22" i="224"/>
  <c r="AQ21" i="224"/>
  <c r="AQ20" i="224"/>
  <c r="AQ19" i="224"/>
  <c r="AQ18" i="224"/>
  <c r="AQ17" i="224"/>
  <c r="AQ16" i="224"/>
  <c r="AQ15" i="224"/>
  <c r="AQ14" i="224"/>
  <c r="AQ13" i="224"/>
  <c r="AQ12" i="224"/>
  <c r="AQ11" i="224"/>
  <c r="CH5" i="224"/>
  <c r="CG5" i="224"/>
  <c r="CF5" i="224"/>
  <c r="CE5" i="224"/>
  <c r="CD5" i="224"/>
  <c r="CC5" i="224"/>
  <c r="CB5" i="224"/>
  <c r="CA5" i="224"/>
  <c r="BZ5" i="224"/>
  <c r="BY5" i="224"/>
  <c r="BX5" i="224"/>
  <c r="BW5" i="224"/>
  <c r="BV5" i="224"/>
  <c r="BU5" i="224"/>
  <c r="BT5" i="224"/>
  <c r="BS5" i="224"/>
  <c r="BI5" i="224"/>
  <c r="BH5" i="224"/>
  <c r="BG5" i="224"/>
  <c r="BF5" i="224"/>
  <c r="BE5" i="224"/>
  <c r="BD5" i="224"/>
  <c r="BC5" i="224"/>
  <c r="BB5" i="224"/>
  <c r="BA5" i="224"/>
  <c r="AZ5" i="224"/>
  <c r="AY5" i="224"/>
  <c r="AX5" i="224"/>
  <c r="AW5" i="224"/>
  <c r="AV5" i="224"/>
  <c r="N5" i="224"/>
  <c r="E5" i="224"/>
  <c r="N4" i="224"/>
  <c r="E4" i="224"/>
  <c r="D16" i="223"/>
  <c r="D13" i="223"/>
  <c r="D10" i="223"/>
  <c r="D7" i="223"/>
  <c r="E6" i="223"/>
  <c r="E5" i="223"/>
  <c r="D4" i="223"/>
  <c r="P3" i="223"/>
  <c r="J3" i="223"/>
  <c r="D3" i="223"/>
  <c r="D16" i="222"/>
  <c r="D13" i="222"/>
  <c r="D10" i="222"/>
  <c r="D7" i="222"/>
  <c r="E6" i="222"/>
  <c r="E5" i="222"/>
  <c r="D4" i="222"/>
  <c r="P3" i="222"/>
  <c r="J3" i="222"/>
  <c r="D3" i="222"/>
  <c r="D16" i="221"/>
  <c r="D13" i="221"/>
  <c r="D10" i="221"/>
  <c r="D7" i="221"/>
  <c r="E6" i="221"/>
  <c r="E5" i="221"/>
  <c r="D4" i="221"/>
  <c r="P3" i="221"/>
  <c r="J3" i="221"/>
  <c r="D3" i="221"/>
  <c r="D16" i="220"/>
  <c r="D13" i="220"/>
  <c r="D10" i="220"/>
  <c r="D7" i="220"/>
  <c r="E6" i="220"/>
  <c r="E5" i="220"/>
  <c r="D4" i="220"/>
  <c r="P3" i="220"/>
  <c r="J3" i="220"/>
  <c r="D3" i="220"/>
  <c r="D16" i="219"/>
  <c r="D13" i="219"/>
  <c r="D10" i="219"/>
  <c r="D7" i="219"/>
  <c r="E6" i="219"/>
  <c r="E5" i="219"/>
  <c r="D4" i="219"/>
  <c r="P3" i="219"/>
  <c r="J3" i="219"/>
  <c r="D3" i="219"/>
  <c r="D16" i="218"/>
  <c r="D13" i="218"/>
  <c r="D10" i="218"/>
  <c r="D7" i="218"/>
  <c r="E6" i="218"/>
  <c r="E5" i="218"/>
  <c r="D4" i="218"/>
  <c r="P3" i="218"/>
  <c r="J3" i="218"/>
  <c r="D3" i="218"/>
  <c r="D16" i="217"/>
  <c r="D13" i="217"/>
  <c r="D10" i="217"/>
  <c r="D7" i="217"/>
  <c r="E6" i="217"/>
  <c r="E5" i="217"/>
  <c r="D4" i="217"/>
  <c r="P3" i="217"/>
  <c r="J3" i="217"/>
  <c r="D3" i="217"/>
  <c r="AT45" i="56"/>
  <c r="AT46" i="56"/>
  <c r="AT44" i="56"/>
  <c r="AT43" i="56"/>
  <c r="AT34" i="56"/>
  <c r="AT35" i="56"/>
  <c r="AT36" i="56"/>
  <c r="AT37" i="56"/>
  <c r="AT38" i="56"/>
  <c r="AT39" i="56"/>
  <c r="AT40" i="56"/>
  <c r="AT42" i="56"/>
  <c r="AT33" i="56"/>
  <c r="AT22" i="56"/>
  <c r="AT15" i="56"/>
  <c r="AT16" i="56"/>
  <c r="AT13" i="56"/>
  <c r="AT12" i="56"/>
  <c r="AJ47" i="56"/>
  <c r="BA5" i="257" l="1"/>
  <c r="BZ5" i="257"/>
  <c r="AS34" i="257"/>
  <c r="BE5" i="251"/>
  <c r="AS34" i="251"/>
  <c r="Y37" i="251"/>
  <c r="BV5" i="251" s="1"/>
  <c r="Y36" i="251"/>
  <c r="BS5" i="251" s="1"/>
  <c r="BA5" i="251"/>
  <c r="BZ5" i="251"/>
  <c r="Y37" i="257"/>
  <c r="BV5" i="257" s="1"/>
  <c r="AC36" i="257"/>
  <c r="BT5" i="257" s="1"/>
  <c r="BE5" i="257"/>
  <c r="AC33" i="259"/>
  <c r="AE35" i="259"/>
  <c r="BO5" i="259" s="1"/>
  <c r="AE35" i="257"/>
  <c r="BO5" i="257" s="1"/>
  <c r="AC33" i="257"/>
  <c r="AC33" i="254"/>
  <c r="AE35" i="254"/>
  <c r="BO5" i="254" s="1"/>
  <c r="AE35" i="253"/>
  <c r="BO5" i="253" s="1"/>
  <c r="AE35" i="252"/>
  <c r="BO5" i="252" s="1"/>
  <c r="AC33" i="252"/>
  <c r="AE35" i="251"/>
  <c r="BO5" i="251" s="1"/>
  <c r="AC33" i="251"/>
  <c r="AC33" i="250"/>
  <c r="AE35" i="250"/>
  <c r="BO5" i="250" s="1"/>
  <c r="AC33" i="249"/>
  <c r="AE35" i="249"/>
  <c r="BO5" i="249" s="1"/>
  <c r="AC33" i="248"/>
  <c r="AE35" i="248"/>
  <c r="BO5" i="248" s="1"/>
  <c r="AC33" i="247"/>
  <c r="AC33" i="236"/>
  <c r="AE35" i="236"/>
  <c r="BO5" i="236" s="1"/>
  <c r="AC33" i="230"/>
  <c r="AE35" i="229"/>
  <c r="BO5" i="229" s="1"/>
  <c r="AC33" i="229"/>
  <c r="AC33" i="226"/>
  <c r="AE35" i="226"/>
  <c r="BO5" i="226" s="1"/>
  <c r="AG33" i="260"/>
  <c r="Z35" i="260"/>
  <c r="BK5" i="260" s="1"/>
  <c r="AQ34" i="260"/>
  <c r="AA35" i="260" s="1"/>
  <c r="BL5" i="260" s="1"/>
  <c r="Y33" i="260"/>
  <c r="AC35" i="260"/>
  <c r="BM5" i="260" s="1"/>
  <c r="AG33" i="259"/>
  <c r="Z35" i="259"/>
  <c r="BK5" i="259" s="1"/>
  <c r="AQ34" i="259"/>
  <c r="AA35" i="259" s="1"/>
  <c r="BL5" i="259" s="1"/>
  <c r="Y33" i="259"/>
  <c r="AC35" i="259"/>
  <c r="BM5" i="259" s="1"/>
  <c r="AG33" i="258"/>
  <c r="Z35" i="258"/>
  <c r="BK5" i="258" s="1"/>
  <c r="AQ34" i="258"/>
  <c r="AA35" i="258" s="1"/>
  <c r="BL5" i="258" s="1"/>
  <c r="Y33" i="258"/>
  <c r="AC35" i="258"/>
  <c r="BM5" i="258" s="1"/>
  <c r="AG33" i="257"/>
  <c r="Z35" i="257"/>
  <c r="BK5" i="257" s="1"/>
  <c r="AQ34" i="257"/>
  <c r="AA35" i="257" s="1"/>
  <c r="BL5" i="257" s="1"/>
  <c r="Y33" i="257"/>
  <c r="AC35" i="257"/>
  <c r="BM5" i="257" s="1"/>
  <c r="AR35" i="256"/>
  <c r="BZ5" i="256"/>
  <c r="AQ34" i="256"/>
  <c r="BY5" i="256"/>
  <c r="AG33" i="256"/>
  <c r="AE35" i="256"/>
  <c r="BO5" i="256" s="1"/>
  <c r="Y33" i="256"/>
  <c r="AS34" i="256"/>
  <c r="AS35" i="256" s="1"/>
  <c r="AC35" i="256"/>
  <c r="AZ5" i="256"/>
  <c r="BH5" i="256"/>
  <c r="AG33" i="255"/>
  <c r="Z35" i="255"/>
  <c r="BK5" i="255" s="1"/>
  <c r="AQ34" i="255"/>
  <c r="AA35" i="255" s="1"/>
  <c r="BL5" i="255" s="1"/>
  <c r="Y33" i="255"/>
  <c r="AC35" i="255"/>
  <c r="BM5" i="255" s="1"/>
  <c r="AG33" i="254"/>
  <c r="Z35" i="254"/>
  <c r="BK5" i="254" s="1"/>
  <c r="AQ34" i="254"/>
  <c r="AA35" i="254" s="1"/>
  <c r="BL5" i="254" s="1"/>
  <c r="Y33" i="254"/>
  <c r="AC35" i="254"/>
  <c r="BM5" i="254" s="1"/>
  <c r="AG33" i="253"/>
  <c r="Z35" i="253"/>
  <c r="BK5" i="253" s="1"/>
  <c r="AQ34" i="253"/>
  <c r="AA35" i="253" s="1"/>
  <c r="BL5" i="253" s="1"/>
  <c r="Y33" i="253"/>
  <c r="AC35" i="253"/>
  <c r="BM5" i="253" s="1"/>
  <c r="AG33" i="252"/>
  <c r="Z35" i="252"/>
  <c r="BK5" i="252" s="1"/>
  <c r="AQ34" i="252"/>
  <c r="AA35" i="252" s="1"/>
  <c r="BL5" i="252" s="1"/>
  <c r="Y33" i="252"/>
  <c r="AC35" i="252"/>
  <c r="BM5" i="252" s="1"/>
  <c r="AG33" i="251"/>
  <c r="Z35" i="251"/>
  <c r="BK5" i="251" s="1"/>
  <c r="AQ34" i="251"/>
  <c r="AA35" i="251" s="1"/>
  <c r="BL5" i="251" s="1"/>
  <c r="Y33" i="251"/>
  <c r="AC35" i="251"/>
  <c r="BM5" i="251" s="1"/>
  <c r="AG33" i="250"/>
  <c r="Z35" i="250"/>
  <c r="BK5" i="250" s="1"/>
  <c r="AQ34" i="250"/>
  <c r="AA35" i="250" s="1"/>
  <c r="BL5" i="250" s="1"/>
  <c r="Y33" i="250"/>
  <c r="AC35" i="250"/>
  <c r="BM5" i="250" s="1"/>
  <c r="AG33" i="249"/>
  <c r="Z35" i="249"/>
  <c r="BK5" i="249" s="1"/>
  <c r="AQ34" i="249"/>
  <c r="AA35" i="249" s="1"/>
  <c r="BL5" i="249" s="1"/>
  <c r="Y33" i="249"/>
  <c r="AC35" i="249"/>
  <c r="BM5" i="249" s="1"/>
  <c r="AS35" i="248"/>
  <c r="BW5" i="248"/>
  <c r="Y33" i="248"/>
  <c r="BY5" i="248"/>
  <c r="AG33" i="248"/>
  <c r="Z35" i="248"/>
  <c r="BK5" i="248" s="1"/>
  <c r="AC35" i="248"/>
  <c r="BM5" i="248" s="1"/>
  <c r="AX5" i="248"/>
  <c r="BB5" i="248"/>
  <c r="BF5" i="248"/>
  <c r="BZ5" i="248"/>
  <c r="AQ34" i="248"/>
  <c r="AA35" i="248" s="1"/>
  <c r="BL5" i="248" s="1"/>
  <c r="AR35" i="247"/>
  <c r="BY5" i="247"/>
  <c r="BZ5" i="247"/>
  <c r="AQ34" i="247"/>
  <c r="AA35" i="247" s="1"/>
  <c r="BL5" i="247" s="1"/>
  <c r="AG33" i="247"/>
  <c r="AE35" i="247"/>
  <c r="BO5" i="247" s="1"/>
  <c r="Y33" i="247"/>
  <c r="AS34" i="247"/>
  <c r="AC35" i="247"/>
  <c r="AZ5" i="247"/>
  <c r="BH5" i="247"/>
  <c r="AG33" i="246"/>
  <c r="Z35" i="246"/>
  <c r="BK5" i="246" s="1"/>
  <c r="AQ34" i="246"/>
  <c r="AA35" i="246" s="1"/>
  <c r="BL5" i="246" s="1"/>
  <c r="Y33" i="246"/>
  <c r="AC35" i="246"/>
  <c r="BM5" i="246" s="1"/>
  <c r="AG33" i="245"/>
  <c r="Z35" i="245"/>
  <c r="BK5" i="245" s="1"/>
  <c r="AQ34" i="245"/>
  <c r="AA35" i="245" s="1"/>
  <c r="BL5" i="245" s="1"/>
  <c r="Y33" i="245"/>
  <c r="AC35" i="245"/>
  <c r="BM5" i="245" s="1"/>
  <c r="AG33" i="244"/>
  <c r="Z35" i="244"/>
  <c r="BK5" i="244" s="1"/>
  <c r="AQ34" i="244"/>
  <c r="AA35" i="244" s="1"/>
  <c r="BL5" i="244" s="1"/>
  <c r="Y33" i="244"/>
  <c r="AC35" i="244"/>
  <c r="BM5" i="244" s="1"/>
  <c r="AG33" i="243"/>
  <c r="Z35" i="243"/>
  <c r="BK5" i="243" s="1"/>
  <c r="AQ34" i="243"/>
  <c r="AA35" i="243" s="1"/>
  <c r="BL5" i="243" s="1"/>
  <c r="Y33" i="243"/>
  <c r="AC35" i="243"/>
  <c r="BM5" i="243" s="1"/>
  <c r="AG33" i="242"/>
  <c r="Z35" i="242"/>
  <c r="BK5" i="242" s="1"/>
  <c r="AQ34" i="242"/>
  <c r="AA35" i="242" s="1"/>
  <c r="BL5" i="242" s="1"/>
  <c r="Y33" i="242"/>
  <c r="AC35" i="242"/>
  <c r="BM5" i="242" s="1"/>
  <c r="AG33" i="241"/>
  <c r="Z35" i="241"/>
  <c r="BK5" i="241" s="1"/>
  <c r="AQ34" i="241"/>
  <c r="AA35" i="241" s="1"/>
  <c r="BL5" i="241" s="1"/>
  <c r="Y33" i="241"/>
  <c r="AC35" i="241"/>
  <c r="BM5" i="241" s="1"/>
  <c r="AG33" i="240"/>
  <c r="Z35" i="240"/>
  <c r="BK5" i="240" s="1"/>
  <c r="AQ34" i="240"/>
  <c r="AA35" i="240" s="1"/>
  <c r="BL5" i="240" s="1"/>
  <c r="Y33" i="240"/>
  <c r="AC35" i="240"/>
  <c r="BM5" i="240" s="1"/>
  <c r="AG33" i="239"/>
  <c r="Z35" i="239"/>
  <c r="BK5" i="239" s="1"/>
  <c r="AQ34" i="239"/>
  <c r="AA35" i="239" s="1"/>
  <c r="BL5" i="239" s="1"/>
  <c r="Y33" i="239"/>
  <c r="AC35" i="239"/>
  <c r="BM5" i="239" s="1"/>
  <c r="AR35" i="238"/>
  <c r="BZ5" i="238"/>
  <c r="AQ34" i="238"/>
  <c r="AG33" i="238"/>
  <c r="AE35" i="238"/>
  <c r="BO5" i="238" s="1"/>
  <c r="Y33" i="238"/>
  <c r="AS34" i="238"/>
  <c r="AS35" i="238" s="1"/>
  <c r="AC35" i="238"/>
  <c r="BY5" i="238"/>
  <c r="AZ5" i="238"/>
  <c r="BH5" i="238"/>
  <c r="AG33" i="237"/>
  <c r="Z35" i="237"/>
  <c r="BK5" i="237" s="1"/>
  <c r="AQ34" i="237"/>
  <c r="AA35" i="237" s="1"/>
  <c r="BL5" i="237" s="1"/>
  <c r="Y33" i="237"/>
  <c r="AC35" i="237"/>
  <c r="BM5" i="237" s="1"/>
  <c r="AG33" i="236"/>
  <c r="Z35" i="236"/>
  <c r="BK5" i="236" s="1"/>
  <c r="AQ34" i="236"/>
  <c r="AA35" i="236" s="1"/>
  <c r="BL5" i="236" s="1"/>
  <c r="Y33" i="236"/>
  <c r="AC35" i="236"/>
  <c r="BM5" i="236" s="1"/>
  <c r="AG33" i="235"/>
  <c r="Z35" i="235"/>
  <c r="BK5" i="235" s="1"/>
  <c r="AQ35" i="235"/>
  <c r="AQ36" i="235" s="1"/>
  <c r="AQ34" i="235"/>
  <c r="AA35" i="235" s="1"/>
  <c r="BL5" i="235" s="1"/>
  <c r="Y33" i="235"/>
  <c r="AC35" i="235"/>
  <c r="BM5" i="235" s="1"/>
  <c r="AG33" i="234"/>
  <c r="Z35" i="234"/>
  <c r="BK5" i="234" s="1"/>
  <c r="AQ34" i="234"/>
  <c r="AA35" i="234" s="1"/>
  <c r="BL5" i="234" s="1"/>
  <c r="Y33" i="234"/>
  <c r="AC35" i="234"/>
  <c r="BM5" i="234" s="1"/>
  <c r="AG33" i="233"/>
  <c r="Z35" i="233"/>
  <c r="BK5" i="233" s="1"/>
  <c r="AQ35" i="233"/>
  <c r="AQ36" i="233" s="1"/>
  <c r="AQ34" i="233"/>
  <c r="AA35" i="233" s="1"/>
  <c r="BL5" i="233" s="1"/>
  <c r="Y33" i="233"/>
  <c r="AC35" i="233"/>
  <c r="BM5" i="233" s="1"/>
  <c r="AG33" i="232"/>
  <c r="Z35" i="232"/>
  <c r="BK5" i="232" s="1"/>
  <c r="AQ34" i="232"/>
  <c r="AA35" i="232" s="1"/>
  <c r="BL5" i="232" s="1"/>
  <c r="Y33" i="232"/>
  <c r="AC35" i="232"/>
  <c r="BM5" i="232" s="1"/>
  <c r="AG33" i="231"/>
  <c r="Z35" i="231"/>
  <c r="BK5" i="231" s="1"/>
  <c r="AQ34" i="231"/>
  <c r="AA35" i="231" s="1"/>
  <c r="BL5" i="231" s="1"/>
  <c r="Y33" i="231"/>
  <c r="AC35" i="231"/>
  <c r="BM5" i="231" s="1"/>
  <c r="AG33" i="230"/>
  <c r="Z35" i="230"/>
  <c r="BK5" i="230" s="1"/>
  <c r="AQ34" i="230"/>
  <c r="AA35" i="230" s="1"/>
  <c r="BL5" i="230" s="1"/>
  <c r="Y33" i="230"/>
  <c r="AC35" i="230"/>
  <c r="BM5" i="230" s="1"/>
  <c r="AG33" i="229"/>
  <c r="Z35" i="229"/>
  <c r="BK5" i="229" s="1"/>
  <c r="AQ34" i="229"/>
  <c r="AA35" i="229" s="1"/>
  <c r="BL5" i="229" s="1"/>
  <c r="Y33" i="229"/>
  <c r="AC35" i="229"/>
  <c r="BM5" i="229" s="1"/>
  <c r="AG33" i="228"/>
  <c r="Z35" i="228"/>
  <c r="BK5" i="228" s="1"/>
  <c r="AQ34" i="228"/>
  <c r="AA35" i="228" s="1"/>
  <c r="BL5" i="228" s="1"/>
  <c r="Y33" i="228"/>
  <c r="AC35" i="228"/>
  <c r="BM5" i="228" s="1"/>
  <c r="AG33" i="227"/>
  <c r="BZ5" i="227"/>
  <c r="AQ34" i="227"/>
  <c r="AA35" i="227" s="1"/>
  <c r="BL5" i="227" s="1"/>
  <c r="BY5" i="227"/>
  <c r="Y33" i="227"/>
  <c r="AS34" i="227"/>
  <c r="AC35" i="227"/>
  <c r="AE35" i="227"/>
  <c r="BO5" i="227" s="1"/>
  <c r="AZ5" i="227"/>
  <c r="BH5" i="227"/>
  <c r="AG33" i="226"/>
  <c r="Z35" i="226"/>
  <c r="BK5" i="226" s="1"/>
  <c r="AQ34" i="226"/>
  <c r="AA35" i="226" s="1"/>
  <c r="BL5" i="226" s="1"/>
  <c r="Y33" i="226"/>
  <c r="AC35" i="226"/>
  <c r="BM5" i="226" s="1"/>
  <c r="AG33" i="225"/>
  <c r="Z35" i="225"/>
  <c r="BK5" i="225" s="1"/>
  <c r="AQ34" i="225"/>
  <c r="AA35" i="225" s="1"/>
  <c r="BL5" i="225" s="1"/>
  <c r="Y33" i="225"/>
  <c r="AC35" i="225"/>
  <c r="BM5" i="225" s="1"/>
  <c r="AG33" i="224"/>
  <c r="Z35" i="224"/>
  <c r="BK5" i="224" s="1"/>
  <c r="AQ34" i="224"/>
  <c r="AA35" i="224" s="1"/>
  <c r="BL5" i="224" s="1"/>
  <c r="Y33" i="224"/>
  <c r="AC35" i="224"/>
  <c r="BM5" i="224" s="1"/>
  <c r="AN47" i="56"/>
  <c r="AM47" i="56"/>
  <c r="AL47" i="56"/>
  <c r="AK47" i="56"/>
  <c r="AI47" i="56"/>
  <c r="AH47" i="56"/>
  <c r="AG47" i="56"/>
  <c r="AD47" i="56"/>
  <c r="AC47" i="56"/>
  <c r="X47" i="56"/>
  <c r="W47" i="56"/>
  <c r="V47" i="56"/>
  <c r="U47" i="56"/>
  <c r="T47" i="56"/>
  <c r="S47" i="56"/>
  <c r="R47" i="56"/>
  <c r="Q47" i="56"/>
  <c r="P47" i="56"/>
  <c r="O47" i="56"/>
  <c r="N47" i="56"/>
  <c r="M47" i="56"/>
  <c r="L47" i="56"/>
  <c r="K47" i="56"/>
  <c r="J47" i="56"/>
  <c r="I47" i="56"/>
  <c r="H47" i="56"/>
  <c r="G47" i="56"/>
  <c r="F47" i="56"/>
  <c r="E47" i="56"/>
  <c r="D47" i="56"/>
  <c r="AS35" i="259" l="1"/>
  <c r="AS35" i="257"/>
  <c r="AS35" i="254"/>
  <c r="AS35" i="253"/>
  <c r="AS35" i="252"/>
  <c r="AS35" i="251"/>
  <c r="AS35" i="250"/>
  <c r="AS35" i="249"/>
  <c r="AS35" i="247"/>
  <c r="AS35" i="236"/>
  <c r="AS35" i="229"/>
  <c r="AQ35" i="229"/>
  <c r="AQ36" i="229" s="1"/>
  <c r="AS35" i="226"/>
  <c r="AQ35" i="260"/>
  <c r="AQ36" i="260" s="1"/>
  <c r="AQ35" i="259"/>
  <c r="AQ36" i="259" s="1"/>
  <c r="AQ35" i="258"/>
  <c r="AQ36" i="258" s="1"/>
  <c r="AQ35" i="257"/>
  <c r="AA35" i="256"/>
  <c r="BL5" i="256" s="1"/>
  <c r="BM5" i="256"/>
  <c r="AQ35" i="256"/>
  <c r="AQ36" i="256" s="1"/>
  <c r="AQ35" i="255"/>
  <c r="AQ36" i="255" s="1"/>
  <c r="AQ35" i="254"/>
  <c r="AQ36" i="254" s="1"/>
  <c r="AQ35" i="253"/>
  <c r="AQ36" i="253" s="1"/>
  <c r="AQ35" i="252"/>
  <c r="AQ36" i="252" s="1"/>
  <c r="AQ35" i="251"/>
  <c r="AQ35" i="250"/>
  <c r="AQ36" i="250" s="1"/>
  <c r="AQ35" i="249"/>
  <c r="AQ36" i="249" s="1"/>
  <c r="AQ35" i="248"/>
  <c r="AQ36" i="248" s="1"/>
  <c r="BM5" i="247"/>
  <c r="AQ35" i="247"/>
  <c r="AQ36" i="247" s="1"/>
  <c r="AQ35" i="246"/>
  <c r="AQ36" i="246" s="1"/>
  <c r="AQ35" i="245"/>
  <c r="AQ36" i="245" s="1"/>
  <c r="AQ35" i="244"/>
  <c r="AQ36" i="244" s="1"/>
  <c r="AQ35" i="243"/>
  <c r="AQ36" i="243" s="1"/>
  <c r="AQ35" i="242"/>
  <c r="AQ36" i="242" s="1"/>
  <c r="AQ35" i="241"/>
  <c r="AQ36" i="241" s="1"/>
  <c r="AQ35" i="240"/>
  <c r="AQ36" i="240" s="1"/>
  <c r="AQ35" i="239"/>
  <c r="AQ36" i="239" s="1"/>
  <c r="AA35" i="238"/>
  <c r="BL5" i="238" s="1"/>
  <c r="BM5" i="238"/>
  <c r="AQ35" i="238"/>
  <c r="AQ36" i="238" s="1"/>
  <c r="AQ35" i="237"/>
  <c r="AQ36" i="237" s="1"/>
  <c r="AQ35" i="236"/>
  <c r="AQ36" i="236" s="1"/>
  <c r="AQ35" i="234"/>
  <c r="AQ36" i="234" s="1"/>
  <c r="AQ35" i="232"/>
  <c r="AQ36" i="232" s="1"/>
  <c r="AQ35" i="231"/>
  <c r="AQ36" i="231" s="1"/>
  <c r="AQ35" i="230"/>
  <c r="AQ36" i="230" s="1"/>
  <c r="AQ35" i="228"/>
  <c r="AQ36" i="228" s="1"/>
  <c r="AQ35" i="227"/>
  <c r="BM5" i="227"/>
  <c r="AS35" i="227"/>
  <c r="AQ35" i="226"/>
  <c r="AQ36" i="226" s="1"/>
  <c r="AQ35" i="225"/>
  <c r="AQ36" i="225" s="1"/>
  <c r="AQ35" i="224"/>
  <c r="AQ36" i="224" s="1"/>
  <c r="J4" i="150"/>
  <c r="D4" i="150"/>
  <c r="J3" i="150"/>
  <c r="D3" i="150"/>
  <c r="J4" i="149"/>
  <c r="D4" i="149"/>
  <c r="J3" i="149"/>
  <c r="D3" i="149"/>
  <c r="J4" i="148"/>
  <c r="D4" i="148"/>
  <c r="J3" i="148"/>
  <c r="D3" i="148"/>
  <c r="J4" i="147"/>
  <c r="D4" i="147"/>
  <c r="J3" i="147"/>
  <c r="D3" i="147"/>
  <c r="J4" i="146"/>
  <c r="D4" i="146"/>
  <c r="J3" i="146"/>
  <c r="D3" i="146"/>
  <c r="J4" i="145"/>
  <c r="D4" i="145"/>
  <c r="J3" i="145"/>
  <c r="D3" i="145"/>
  <c r="J4" i="144"/>
  <c r="D4" i="144"/>
  <c r="J3" i="144"/>
  <c r="D3" i="144"/>
  <c r="N3" i="56"/>
  <c r="Z4" i="64"/>
  <c r="M5" i="55"/>
  <c r="M5" i="42"/>
  <c r="L4" i="65"/>
  <c r="J4" i="63"/>
  <c r="L4" i="61"/>
  <c r="K4" i="60"/>
  <c r="N2" i="56"/>
  <c r="Z3" i="64"/>
  <c r="M4" i="55"/>
  <c r="M4" i="42"/>
  <c r="L3" i="65"/>
  <c r="J3" i="63"/>
  <c r="L3" i="61"/>
  <c r="K3" i="60"/>
  <c r="E3" i="56"/>
  <c r="F4" i="64"/>
  <c r="E5" i="55"/>
  <c r="E5" i="42"/>
  <c r="E4" i="65"/>
  <c r="E4" i="63"/>
  <c r="F4" i="61"/>
  <c r="F4" i="60"/>
  <c r="E2" i="56"/>
  <c r="F3" i="64"/>
  <c r="E4" i="55"/>
  <c r="E4" i="42"/>
  <c r="E3" i="65"/>
  <c r="E3" i="63"/>
  <c r="F3" i="61"/>
  <c r="F3" i="60"/>
  <c r="AF38" i="59"/>
  <c r="AF21" i="59"/>
  <c r="W38" i="59"/>
  <c r="M39" i="59"/>
  <c r="M38" i="59"/>
  <c r="W21" i="59"/>
  <c r="M22" i="59"/>
  <c r="M21" i="59"/>
  <c r="E39" i="59"/>
  <c r="E22" i="59"/>
  <c r="E38" i="59"/>
  <c r="E21" i="59"/>
  <c r="D12" i="58"/>
  <c r="E12" i="58"/>
  <c r="D13" i="58" s="1"/>
  <c r="E13" i="58" s="1"/>
  <c r="D14" i="58" s="1"/>
  <c r="E14" i="58" s="1"/>
  <c r="D15" i="58" s="1"/>
  <c r="E15" i="58" s="1"/>
  <c r="D16" i="58" s="1"/>
  <c r="E16" i="58" s="1"/>
  <c r="D17" i="58" s="1"/>
  <c r="E17" i="58" s="1"/>
  <c r="D18" i="58" s="1"/>
  <c r="E18" i="58" s="1"/>
  <c r="D19" i="58" s="1"/>
  <c r="E19" i="58" s="1"/>
  <c r="D20" i="58" s="1"/>
  <c r="E20" i="58" s="1"/>
  <c r="D21" i="58" s="1"/>
  <c r="E21" i="58" s="1"/>
  <c r="D22" i="58" s="1"/>
  <c r="E22" i="58" s="1"/>
  <c r="D23" i="58" s="1"/>
  <c r="E23" i="58" s="1"/>
  <c r="D24" i="58" s="1"/>
  <c r="E24" i="58" s="1"/>
  <c r="D25" i="58" s="1"/>
  <c r="E25" i="58" s="1"/>
  <c r="D26" i="58" s="1"/>
  <c r="E26" i="58" s="1"/>
  <c r="D27" i="58" s="1"/>
  <c r="E27" i="58" s="1"/>
  <c r="D28" i="58" s="1"/>
  <c r="E28" i="58" s="1"/>
  <c r="D29" i="58" s="1"/>
  <c r="E29" i="58" s="1"/>
  <c r="D30" i="58" s="1"/>
  <c r="E30" i="58" s="1"/>
  <c r="D31" i="58" s="1"/>
  <c r="E31" i="58" s="1"/>
  <c r="D32" i="58" s="1"/>
  <c r="E32" i="58" s="1"/>
  <c r="D33" i="58" s="1"/>
  <c r="E33" i="58" s="1"/>
  <c r="D34" i="58" s="1"/>
  <c r="E34" i="58" s="1"/>
  <c r="D35" i="58" s="1"/>
  <c r="E35" i="58" s="1"/>
  <c r="D36" i="58" s="1"/>
  <c r="E36" i="58" s="1"/>
  <c r="D37" i="58" s="1"/>
  <c r="E37" i="58" s="1"/>
  <c r="D38" i="58" s="1"/>
  <c r="E38" i="58" s="1"/>
  <c r="D39" i="58" s="1"/>
  <c r="E39" i="58" s="1"/>
  <c r="D40" i="58" s="1"/>
  <c r="E40" i="58" s="1"/>
  <c r="D41" i="58" s="1"/>
  <c r="E41" i="58" s="1"/>
  <c r="D42" i="58" s="1"/>
  <c r="E42" i="58" s="1"/>
  <c r="D43" i="58" s="1"/>
  <c r="E43" i="58" s="1"/>
  <c r="D44" i="58" s="1"/>
  <c r="E44" i="58" s="1"/>
  <c r="D46" i="58" s="1"/>
  <c r="E46" i="58" s="1"/>
  <c r="D47" i="58" s="1"/>
  <c r="E47" i="58" s="1"/>
  <c r="E11" i="58"/>
  <c r="D11" i="58"/>
  <c r="E10" i="58"/>
  <c r="AQ36" i="251" l="1"/>
  <c r="AQ36" i="257"/>
  <c r="AQ36" i="227"/>
  <c r="AT14" i="56"/>
  <c r="E5" i="59" l="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 r="AT41" i="56" l="1"/>
  <c r="AT32" i="56"/>
  <c r="AT31" i="56"/>
  <c r="AT30" i="56"/>
  <c r="AT29" i="56"/>
  <c r="AT28" i="56"/>
  <c r="AT27" i="56"/>
  <c r="AT26" i="56"/>
  <c r="AT25" i="56"/>
  <c r="AT24" i="56"/>
  <c r="AT23" i="56"/>
  <c r="AT21" i="56"/>
  <c r="AT20" i="56"/>
  <c r="AT19" i="56"/>
  <c r="AT18" i="56"/>
  <c r="AT17" i="56"/>
  <c r="AT11" i="56"/>
  <c r="M5" i="59" l="1"/>
  <c r="AF4" i="59"/>
  <c r="W4" i="59"/>
  <c r="M4" i="59"/>
  <c r="E4" i="59"/>
  <c r="M5" i="58"/>
  <c r="E5" i="58"/>
  <c r="AI4" i="58"/>
  <c r="Y4" i="58"/>
  <c r="M4" i="58"/>
  <c r="E4" i="58"/>
  <c r="AT10" i="56" l="1"/>
  <c r="AT47" i="56" s="1"/>
  <c r="AJ4" i="56" s="1"/>
</calcChain>
</file>

<file path=xl/sharedStrings.xml><?xml version="1.0" encoding="utf-8"?>
<sst xmlns="http://schemas.openxmlformats.org/spreadsheetml/2006/main" count="7894" uniqueCount="786">
  <si>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</si>
  <si>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</si>
  <si>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</si>
  <si>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</si>
  <si>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</si>
  <si>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</si>
  <si>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</si>
  <si>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</si>
  <si>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</si>
  <si>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</si>
  <si>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</si>
  <si>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</si>
  <si>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</si>
  <si>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</si>
  <si>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</si>
  <si>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</si>
  <si>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</si>
  <si>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</si>
  <si>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</si>
  <si>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</si>
  <si>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</si>
  <si>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</si>
  <si>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</si>
  <si>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</si>
  <si>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</si>
  <si>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</si>
  <si>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</si>
  <si>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</si>
  <si>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</si>
  <si>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</si>
  <si>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</si>
  <si>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</si>
  <si>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</si>
  <si>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</si>
  <si>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</si>
  <si>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</si>
  <si>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</si>
  <si>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</si>
  <si>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</si>
  <si>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</si>
  <si>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</si>
  <si>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</si>
  <si>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</si>
  <si>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</si>
  <si>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</si>
  <si>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</si>
  <si>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</si>
  <si>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</si>
  <si>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3"/>
  </si>
  <si>
    <t>Ⅱ</t>
    <phoneticPr fontId="23"/>
  </si>
  <si>
    <t>Ⅲ</t>
    <phoneticPr fontId="23"/>
  </si>
  <si>
    <t>Ⅳ</t>
    <phoneticPr fontId="23"/>
  </si>
  <si>
    <t>Ⅱb</t>
    <phoneticPr fontId="23"/>
  </si>
  <si>
    <t>Ⅱa</t>
    <phoneticPr fontId="23"/>
  </si>
  <si>
    <t>Ⅲ</t>
  </si>
  <si>
    <t>Ⅳ</t>
  </si>
  <si>
    <t>漏水</t>
    <rPh sb="0" eb="2">
      <t>ロウスイ</t>
    </rPh>
    <phoneticPr fontId="23"/>
  </si>
  <si>
    <t>材質劣化</t>
    <rPh sb="0" eb="2">
      <t>ザイシツ</t>
    </rPh>
    <rPh sb="2" eb="4">
      <t>レッカ</t>
    </rPh>
    <phoneticPr fontId="23"/>
  </si>
  <si>
    <t>健全性</t>
    <rPh sb="0" eb="2">
      <t>ケンゼン</t>
    </rPh>
    <rPh sb="2" eb="3">
      <t>セイ</t>
    </rPh>
    <phoneticPr fontId="23"/>
  </si>
  <si>
    <t>外力</t>
    <rPh sb="0" eb="2">
      <t>ガイリョク</t>
    </rPh>
    <phoneticPr fontId="23"/>
  </si>
  <si>
    <t xml:space="preserve">外力 </t>
    <rPh sb="0" eb="2">
      <t>ガイリョク</t>
    </rPh>
    <phoneticPr fontId="23"/>
  </si>
  <si>
    <t>変状の発生範囲の規模（㎡）</t>
    <rPh sb="0" eb="2">
      <t>ヘンジョウ</t>
    </rPh>
    <rPh sb="3" eb="5">
      <t>ハッセイ</t>
    </rPh>
    <rPh sb="5" eb="7">
      <t>ハンイ</t>
    </rPh>
    <rPh sb="8" eb="10">
      <t>キボ</t>
    </rPh>
    <phoneticPr fontId="23"/>
  </si>
  <si>
    <t>覆工スパン長（ｍ）</t>
    <rPh sb="0" eb="2">
      <t>フッコウ</t>
    </rPh>
    <rPh sb="5" eb="6">
      <t>ナガ</t>
    </rPh>
    <phoneticPr fontId="23"/>
  </si>
  <si>
    <t>対策区分の判定</t>
    <rPh sb="0" eb="2">
      <t>タイサク</t>
    </rPh>
    <rPh sb="2" eb="4">
      <t>クブン</t>
    </rPh>
    <rPh sb="5" eb="7">
      <t>ハンテイ</t>
    </rPh>
    <phoneticPr fontId="23"/>
  </si>
  <si>
    <t>変    状    規    模</t>
    <rPh sb="0" eb="1">
      <t>ヘン</t>
    </rPh>
    <rPh sb="5" eb="6">
      <t>ジョウ</t>
    </rPh>
    <rPh sb="10" eb="11">
      <t>キ</t>
    </rPh>
    <rPh sb="15" eb="16">
      <t>ボ</t>
    </rPh>
    <phoneticPr fontId="23"/>
  </si>
  <si>
    <t>覆工スパン毎の
健全性の診断</t>
    <rPh sb="0" eb="2">
      <t>フッコウ</t>
    </rPh>
    <rPh sb="5" eb="6">
      <t>ゴト</t>
    </rPh>
    <rPh sb="8" eb="10">
      <t>ケンゼン</t>
    </rPh>
    <rPh sb="10" eb="11">
      <t>セイ</t>
    </rPh>
    <rPh sb="12" eb="14">
      <t>シンダン</t>
    </rPh>
    <phoneticPr fontId="23"/>
  </si>
  <si>
    <t>変    状    数</t>
    <rPh sb="0" eb="1">
      <t>ヘン</t>
    </rPh>
    <rPh sb="5" eb="6">
      <t>ジョウ</t>
    </rPh>
    <rPh sb="10" eb="11">
      <t>スウ</t>
    </rPh>
    <phoneticPr fontId="23"/>
  </si>
  <si>
    <t>覆工ｽﾊﾟﾝ番号</t>
    <rPh sb="0" eb="2">
      <t>フッコウ</t>
    </rPh>
    <rPh sb="6" eb="8">
      <t>バンゴウ</t>
    </rPh>
    <phoneticPr fontId="23"/>
  </si>
  <si>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3"/>
  </si>
  <si>
    <t>トンネル毎の
健全性</t>
    <rPh sb="4" eb="5">
      <t>ゴト</t>
    </rPh>
    <rPh sb="7" eb="10">
      <t>ケンゼンセイ</t>
    </rPh>
    <phoneticPr fontId="23"/>
  </si>
  <si>
    <t>管理者名</t>
    <rPh sb="0" eb="3">
      <t>カンリシャ</t>
    </rPh>
    <rPh sb="3" eb="4">
      <t>メイ</t>
    </rPh>
    <phoneticPr fontId="23"/>
  </si>
  <si>
    <t>名  称</t>
    <rPh sb="0" eb="1">
      <t>ナ</t>
    </rPh>
    <rPh sb="3" eb="4">
      <t>ショウ</t>
    </rPh>
    <phoneticPr fontId="23"/>
  </si>
  <si>
    <t xml:space="preserve"> </t>
    <phoneticPr fontId="23"/>
  </si>
  <si>
    <t>路線名</t>
    <rPh sb="0" eb="2">
      <t>ロセン</t>
    </rPh>
    <rPh sb="2" eb="3">
      <t>メイ</t>
    </rPh>
    <phoneticPr fontId="23"/>
  </si>
  <si>
    <t>フリガナ</t>
    <phoneticPr fontId="23"/>
  </si>
  <si>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</si>
  <si>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</si>
  <si>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</si>
  <si>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</si>
  <si>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</si>
  <si>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</si>
  <si>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</si>
  <si>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</si>
  <si>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</si>
  <si>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</si>
  <si>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</si>
  <si>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</si>
  <si>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</si>
  <si>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</si>
  <si>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</si>
  <si>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</si>
  <si>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</si>
  <si>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</si>
  <si>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</si>
  <si>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</si>
  <si>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</si>
  <si>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</si>
  <si>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</si>
  <si>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</si>
  <si>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</si>
  <si>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</si>
  <si>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</si>
  <si>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</si>
  <si>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</si>
  <si>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</si>
  <si>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</si>
  <si>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</si>
  <si>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</si>
  <si>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</si>
  <si>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</si>
  <si>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</si>
  <si>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</si>
  <si>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</si>
  <si>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</si>
  <si>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</si>
  <si>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</si>
  <si>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</si>
  <si>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</si>
  <si>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</si>
  <si>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</si>
  <si>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</si>
  <si>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</si>
  <si>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</si>
  <si>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</si>
  <si>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</si>
  <si>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</si>
  <si>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</si>
  <si>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</si>
  <si>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</si>
  <si>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</si>
  <si>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</si>
  <si>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</si>
  <si>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</si>
  <si>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</si>
  <si>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</si>
  <si>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</si>
  <si>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</si>
  <si>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</si>
  <si>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</si>
  <si>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</si>
  <si>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</si>
  <si>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</si>
  <si>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</si>
  <si>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</si>
  <si>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</si>
  <si>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</si>
  <si>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</si>
  <si>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</si>
  <si>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</si>
  <si>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</si>
  <si>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</si>
  <si>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</si>
  <si>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</si>
  <si>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</si>
  <si>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</si>
  <si>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</si>
  <si>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</si>
  <si>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</si>
  <si>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</si>
  <si>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</si>
  <si>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</si>
  <si>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</si>
  <si>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</si>
  <si>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</si>
  <si>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</si>
  <si>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</si>
  <si>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</si>
  <si>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</si>
  <si>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</si>
  <si>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</si>
  <si>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</si>
  <si>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</si>
  <si>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</si>
  <si>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</si>
  <si>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</si>
  <si>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</si>
  <si>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</si>
  <si>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</si>
  <si>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</si>
  <si>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</si>
  <si>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</si>
  <si>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</si>
  <si>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</si>
  <si>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</si>
  <si>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</si>
  <si>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</si>
  <si>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</si>
  <si>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</si>
  <si>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</si>
  <si>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</si>
  <si>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</si>
  <si>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</si>
  <si>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</si>
  <si>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</si>
  <si>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</si>
  <si>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</si>
  <si>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</si>
  <si>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</si>
  <si>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</si>
  <si>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</si>
  <si>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</si>
  <si>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</si>
  <si>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</si>
  <si>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</si>
  <si>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</si>
  <si>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</si>
  <si>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</si>
  <si>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</si>
  <si>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</si>
  <si>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</si>
  <si>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</si>
  <si>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</si>
  <si>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</si>
  <si>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</si>
  <si>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</si>
  <si>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</si>
  <si>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</si>
  <si>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</si>
  <si>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</si>
  <si>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</si>
  <si>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</si>
  <si>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</si>
  <si>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</si>
  <si>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</si>
  <si>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</si>
  <si>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</si>
  <si>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</si>
  <si>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</si>
  <si>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</si>
  <si>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</si>
  <si>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</si>
  <si>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3"/>
  </si>
  <si>
    <t>メモ</t>
    <phoneticPr fontId="23"/>
  </si>
  <si>
    <t>異常の種類</t>
    <rPh sb="0" eb="2">
      <t>イジョウ</t>
    </rPh>
    <rPh sb="3" eb="5">
      <t>シュルイ</t>
    </rPh>
    <phoneticPr fontId="23"/>
  </si>
  <si>
    <t>部位区分</t>
    <rPh sb="0" eb="2">
      <t>ブイ</t>
    </rPh>
    <rPh sb="2" eb="4">
      <t>クブン</t>
    </rPh>
    <phoneticPr fontId="23"/>
  </si>
  <si>
    <t>対象箇所</t>
    <rPh sb="0" eb="2">
      <t>タイショウ</t>
    </rPh>
    <rPh sb="2" eb="4">
      <t>カショ</t>
    </rPh>
    <phoneticPr fontId="23"/>
  </si>
  <si>
    <t>異常番号</t>
    <rPh sb="0" eb="2">
      <t>イジョウ</t>
    </rPh>
    <rPh sb="2" eb="4">
      <t>バンゴウ</t>
    </rPh>
    <phoneticPr fontId="23"/>
  </si>
  <si>
    <t>覆工スパン番号</t>
    <rPh sb="0" eb="2">
      <t>フッコウ</t>
    </rPh>
    <rPh sb="5" eb="7">
      <t>バンゴウ</t>
    </rPh>
    <phoneticPr fontId="23"/>
  </si>
  <si>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</si>
  <si>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</si>
  <si>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</si>
  <si>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</si>
  <si>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</si>
  <si>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</si>
  <si>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</si>
  <si>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</si>
  <si>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</si>
  <si>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</si>
  <si>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</si>
  <si>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</si>
  <si>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</si>
  <si>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</si>
  <si>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</si>
  <si>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</si>
  <si>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</si>
  <si>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3"/>
  </si>
  <si>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</si>
  <si>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</si>
  <si>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</si>
  <si>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</si>
  <si>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</si>
  <si>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</si>
  <si>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</si>
  <si>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</si>
  <si>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</si>
  <si>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3"/>
  </si>
  <si>
    <t>定期点検者名</t>
    <rPh sb="0" eb="2">
      <t>テイキ</t>
    </rPh>
    <rPh sb="2" eb="4">
      <t>テンケン</t>
    </rPh>
    <rPh sb="4" eb="5">
      <t>シャ</t>
    </rPh>
    <rPh sb="5" eb="6">
      <t>メイ</t>
    </rPh>
    <phoneticPr fontId="23"/>
  </si>
  <si>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</si>
  <si>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</si>
  <si>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</si>
  <si>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</si>
  <si>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</si>
  <si>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</si>
  <si>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</si>
  <si>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</si>
  <si>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</si>
  <si>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</si>
  <si>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</si>
  <si>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</si>
  <si>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</si>
  <si>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</si>
  <si>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</si>
  <si>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</si>
  <si>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</si>
  <si>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</si>
  <si>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</si>
  <si>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</si>
  <si>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</si>
  <si>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</si>
  <si>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</si>
  <si>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</si>
  <si>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</si>
  <si>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</si>
  <si>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3"/>
  </si>
  <si>
    <r>
      <t xml:space="preserve">外力 </t>
    </r>
    <r>
      <rPr>
        <vertAlign val="superscript"/>
        <sz val="9"/>
        <rFont val="HGSｺﾞｼｯｸM"/>
        <family val="3"/>
        <charset val="128"/>
      </rPr>
      <t>注2</t>
    </r>
    <rPh sb="0" eb="2">
      <t>ガイリョク</t>
    </rPh>
    <rPh sb="3" eb="4">
      <t>チュウ</t>
    </rPh>
    <phoneticPr fontId="23"/>
  </si>
  <si>
    <t>年月日</t>
    <rPh sb="0" eb="2">
      <t>ネンゲツ</t>
    </rPh>
    <rPh sb="2" eb="3">
      <t>ニチ</t>
    </rPh>
    <phoneticPr fontId="7"/>
  </si>
  <si>
    <t>ｽﾊﾟﾝ長（ｍ）</t>
    <phoneticPr fontId="23"/>
  </si>
  <si>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</si>
  <si>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</si>
  <si>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</si>
  <si>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</si>
  <si>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</si>
  <si>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</si>
  <si>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</si>
  <si>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</si>
  <si>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</si>
  <si>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</si>
  <si>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</si>
  <si>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</si>
  <si>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</si>
  <si>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</si>
  <si>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</si>
  <si>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</si>
  <si>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</si>
  <si>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</si>
  <si>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</si>
  <si>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</si>
  <si>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</si>
  <si>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</si>
  <si>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</si>
  <si>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</si>
  <si>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</si>
  <si>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</si>
  <si>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</si>
  <si>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</si>
  <si>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</si>
  <si>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</si>
  <si>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</si>
  <si>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</si>
  <si>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</si>
  <si>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</si>
  <si>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</si>
  <si>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</si>
  <si>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</si>
  <si>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</si>
  <si>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</si>
  <si>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</si>
  <si>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</si>
  <si>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</si>
  <si>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</si>
  <si>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</si>
  <si>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</si>
  <si>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</si>
  <si>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</si>
  <si>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</si>
  <si>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</si>
  <si>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</si>
  <si>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</si>
  <si>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</si>
  <si>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</si>
  <si>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</si>
  <si>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</si>
  <si>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</si>
  <si>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</si>
  <si>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</si>
  <si>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</si>
  <si>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</si>
  <si>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</si>
  <si>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</si>
  <si>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</si>
  <si>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</si>
  <si>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</si>
  <si>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</si>
  <si>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</si>
  <si>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</si>
  <si>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</si>
  <si>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</si>
  <si>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</si>
  <si>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</si>
  <si>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</si>
  <si>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</si>
  <si>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</si>
  <si>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</si>
  <si>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</si>
  <si>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</si>
  <si>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</si>
  <si>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</si>
  <si>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</si>
  <si>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</si>
  <si>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</si>
  <si>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</si>
  <si>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</si>
  <si>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</si>
  <si>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</si>
  <si>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</si>
  <si>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</si>
  <si>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</si>
  <si>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</si>
  <si>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</si>
  <si>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</si>
  <si>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</si>
  <si>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</si>
  <si>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</si>
  <si>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</si>
  <si>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</si>
  <si>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</si>
  <si>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</si>
  <si>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</si>
  <si>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</si>
  <si>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</si>
  <si>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</si>
  <si>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</si>
  <si>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</si>
  <si>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</si>
  <si>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</si>
  <si>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</si>
  <si>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</si>
  <si>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</si>
  <si>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</si>
  <si>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</si>
  <si>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</si>
  <si>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</si>
  <si>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</si>
  <si>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</si>
  <si>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</si>
  <si>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</si>
  <si>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</si>
  <si>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</si>
  <si>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</si>
  <si>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</si>
  <si>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</si>
  <si>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</si>
  <si>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</si>
  <si>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</si>
  <si>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</si>
  <si>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</si>
  <si>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</si>
  <si>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</si>
  <si>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</si>
  <si>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</si>
  <si>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</si>
  <si>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</si>
  <si>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</si>
  <si>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</si>
  <si>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</si>
  <si>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</si>
  <si>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</si>
  <si>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</si>
  <si>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</si>
  <si>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</si>
  <si>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</si>
  <si>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</si>
  <si>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</si>
  <si>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</si>
  <si>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</si>
  <si>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</si>
  <si>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</si>
  <si>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</si>
  <si>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</si>
  <si>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</si>
  <si>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</si>
  <si>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</si>
  <si>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</si>
  <si>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</si>
  <si>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ｃ</t>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</si>
  <si>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</si>
  <si>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</si>
  <si>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</si>
  <si>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</si>
  <si>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</si>
  <si>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</si>
  <si>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</si>
  <si>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</si>
  <si>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</si>
  <si>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</si>
  <si>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</si>
  <si>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</si>
  <si>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</si>
  <si>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</si>
  <si>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</si>
  <si>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</si>
  <si>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</si>
  <si>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</si>
  <si>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</si>
  <si>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</si>
  <si>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</si>
  <si>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</si>
  <si>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</si>
  <si>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</si>
  <si>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</si>
  <si>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</si>
  <si>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</si>
  <si>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</si>
  <si>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</si>
  <si>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</si>
  <si>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</si>
  <si>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</si>
  <si>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</si>
  <si>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</si>
  <si>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</si>
  <si>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</si>
  <si>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</si>
  <si>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</si>
  <si>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</si>
  <si>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</si>
  <si>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</si>
  <si>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</si>
  <si>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</si>
  <si>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</si>
  <si>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</si>
  <si>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</si>
  <si>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</si>
  <si>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</si>
  <si>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</si>
  <si>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</si>
  <si>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</si>
  <si>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</si>
  <si>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</si>
  <si>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</si>
  <si>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</si>
  <si>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</si>
  <si>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</si>
  <si>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</si>
  <si>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</si>
  <si>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</si>
  <si>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</si>
  <si>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</si>
  <si>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</si>
  <si>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</si>
  <si>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</si>
  <si>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</si>
  <si>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</si>
  <si>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</si>
  <si>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</si>
  <si>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</si>
  <si>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</si>
  <si>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</si>
  <si>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</si>
  <si>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</si>
  <si>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</si>
  <si>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</si>
  <si>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</si>
  <si>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</si>
  <si>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3"/>
  </si>
  <si>
    <t>　　　材質劣化、漏水はそれぞれの判定区分に変状数を記入すること。</t>
    <phoneticPr fontId="23"/>
  </si>
  <si>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</si>
  <si>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</si>
  <si>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</si>
  <si>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3"/>
  </si>
  <si>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3"/>
  </si>
  <si>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</si>
  <si>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</si>
  <si>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</si>
  <si>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</si>
  <si>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</si>
  <si>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</si>
  <si>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</si>
  <si>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</si>
  <si>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</si>
  <si>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</si>
  <si>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</si>
  <si>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</si>
  <si>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</si>
  <si>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■定期点検記録様式　トンネル変状・異常箇所写真位置図</t>
    <rPh sb="1" eb="3">
      <t>テイキ</t>
    </rPh>
    <rPh sb="3" eb="5">
      <t>テンケン</t>
    </rPh>
    <rPh sb="5" eb="7">
      <t>キロク</t>
    </rPh>
    <rPh sb="7" eb="9">
      <t>ヨウシキ</t>
    </rPh>
    <rPh sb="17" eb="19">
      <t>イジョウ</t>
    </rPh>
    <phoneticPr fontId="3"/>
  </si>
  <si>
    <t>Ⅰ</t>
  </si>
  <si>
    <t>あり</t>
    <phoneticPr fontId="8"/>
  </si>
  <si>
    <t>陸上トンネル 掘進工法</t>
    <phoneticPr fontId="8"/>
  </si>
  <si>
    <t>Ⅱ</t>
  </si>
  <si>
    <t>なし</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</si>
  <si>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</si>
  <si>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</si>
  <si>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</si>
  <si>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</si>
  <si>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</si>
  <si>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</si>
  <si>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</si>
  <si>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</si>
  <si>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</si>
  <si>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</si>
  <si>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</si>
  <si>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</si>
  <si>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</si>
  <si>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</si>
  <si>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</si>
  <si>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</si>
  <si>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(ひび割れ幅のみmmとし、その他をm表記とする)</t>
  </si>
  <si>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</si>
  <si>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タカバヤマトンネル</t>
    <phoneticPr fontId="8"/>
  </si>
  <si>
    <t xml:space="preserve">高場山トンネル </t>
    <phoneticPr fontId="8"/>
  </si>
  <si>
    <t>山口市朝田字西坂西</t>
    <phoneticPr fontId="8"/>
  </si>
  <si>
    <t>一般（無料）</t>
    <phoneticPr fontId="8"/>
  </si>
  <si>
    <t>県道6号山口宇部線</t>
    <phoneticPr fontId="8"/>
  </si>
  <si>
    <t>B</t>
    <phoneticPr fontId="8"/>
  </si>
  <si>
    <t>覆工（内装なし）</t>
    <phoneticPr fontId="8"/>
  </si>
  <si>
    <t>面壁型</t>
    <phoneticPr fontId="8"/>
  </si>
  <si>
    <t>防府土木建築事務所</t>
    <phoneticPr fontId="8"/>
  </si>
  <si>
    <t>ｺﾝｸﾘｰﾄ系</t>
    <phoneticPr fontId="8"/>
  </si>
  <si>
    <t>0.28m</t>
    <phoneticPr fontId="8"/>
  </si>
  <si>
    <t>円形、Ｌ型側溝排水</t>
    <phoneticPr fontId="8"/>
  </si>
  <si>
    <t>-</t>
    <phoneticPr fontId="8"/>
  </si>
  <si>
    <t>自然換気</t>
    <phoneticPr fontId="8"/>
  </si>
  <si>
    <t>PS</t>
    <phoneticPr fontId="8"/>
  </si>
  <si>
    <t>S1</t>
    <phoneticPr fontId="8"/>
  </si>
  <si>
    <t>S2</t>
    <phoneticPr fontId="8"/>
  </si>
  <si>
    <t>S3</t>
  </si>
  <si>
    <t>S4</t>
  </si>
  <si>
    <t>S5</t>
  </si>
  <si>
    <t>S6</t>
  </si>
  <si>
    <t>S7</t>
  </si>
  <si>
    <t>S8</t>
  </si>
  <si>
    <t>S9</t>
  </si>
  <si>
    <t>S10</t>
  </si>
  <si>
    <t>S11</t>
  </si>
  <si>
    <t>S12</t>
  </si>
  <si>
    <t>S13</t>
  </si>
  <si>
    <t>S14</t>
  </si>
  <si>
    <t>S15</t>
  </si>
  <si>
    <t>S16</t>
  </si>
  <si>
    <t>S17</t>
  </si>
  <si>
    <t>S18</t>
  </si>
  <si>
    <t>S19</t>
  </si>
  <si>
    <t>S20</t>
  </si>
  <si>
    <t>S21</t>
  </si>
  <si>
    <t>S22</t>
  </si>
  <si>
    <t>S23</t>
  </si>
  <si>
    <t>S24</t>
  </si>
  <si>
    <t>S25</t>
  </si>
  <si>
    <t>S26</t>
  </si>
  <si>
    <t>S27</t>
  </si>
  <si>
    <t>S28</t>
  </si>
  <si>
    <t>S29</t>
  </si>
  <si>
    <t>S30</t>
  </si>
  <si>
    <t>S31</t>
  </si>
  <si>
    <t>S32</t>
  </si>
  <si>
    <t>S33</t>
  </si>
  <si>
    <t>S34</t>
  </si>
  <si>
    <t>PE</t>
    <phoneticPr fontId="8"/>
  </si>
  <si>
    <t>S35</t>
    <phoneticPr fontId="8"/>
  </si>
  <si>
    <t>坑門（面壁型）</t>
    <phoneticPr fontId="8"/>
  </si>
  <si>
    <t>2022年7月25日・26日</t>
    <rPh sb="4" eb="5">
      <t>ネン</t>
    </rPh>
    <rPh sb="6" eb="7">
      <t>ガツ</t>
    </rPh>
    <rPh sb="9" eb="10">
      <t>ニチ</t>
    </rPh>
    <rPh sb="13" eb="14">
      <t>ニチ</t>
    </rPh>
    <phoneticPr fontId="8"/>
  </si>
  <si>
    <t>あり</t>
  </si>
  <si>
    <t>路面</t>
  </si>
  <si>
    <t>車道</t>
  </si>
  <si>
    <t>材質劣化</t>
  </si>
  <si>
    <t>うき・はく離</t>
  </si>
  <si>
    <t>0.3m×0.15m</t>
  </si>
  <si>
    <t>進行が認められない</t>
  </si>
  <si>
    <t>対策区分判定Ⅱb</t>
  </si>
  <si>
    <t>-</t>
  </si>
  <si>
    <t>Ⅱb</t>
  </si>
  <si>
    <t>否</t>
  </si>
  <si>
    <t>要監視</t>
  </si>
  <si>
    <t>継続</t>
  </si>
  <si>
    <t>監視(日常)</t>
  </si>
  <si>
    <t>覆工・坑門</t>
  </si>
  <si>
    <t>アーチ（左側）</t>
  </si>
  <si>
    <t>その他</t>
  </si>
  <si>
    <t>2.0m×0.05m</t>
  </si>
  <si>
    <t>対策済み</t>
  </si>
  <si>
    <t>対策区分判定Ⅰ</t>
  </si>
  <si>
    <t>済</t>
  </si>
  <si>
    <t>0.6m×0.05m</t>
  </si>
  <si>
    <t>0.8m×0.05m</t>
  </si>
  <si>
    <t>対策区分判定Ⅱa</t>
  </si>
  <si>
    <t>Ⅱa</t>
  </si>
  <si>
    <t>監視(重点)</t>
  </si>
  <si>
    <t>1.0m×0.05m</t>
  </si>
  <si>
    <t>アーチ（右側）</t>
  </si>
  <si>
    <t>0.2m×0.05m</t>
  </si>
  <si>
    <t>側壁（左側）</t>
  </si>
  <si>
    <t>0.1m×0.1m</t>
  </si>
  <si>
    <t>ひび割れ</t>
  </si>
  <si>
    <t>2.3m×0.7m</t>
  </si>
  <si>
    <t>アーチ（天端）</t>
  </si>
  <si>
    <t>判定見直し</t>
  </si>
  <si>
    <t>0.3m×0.05m</t>
  </si>
  <si>
    <t>0.5m×0.05m</t>
  </si>
  <si>
    <t>0.5m×0.1m</t>
  </si>
  <si>
    <t>寸法変更</t>
  </si>
  <si>
    <t>0.1m×0.05m</t>
  </si>
  <si>
    <t>0.4m×0.05m</t>
  </si>
  <si>
    <t>3.0m×0.5m</t>
  </si>
  <si>
    <t>1.2m×0.4m</t>
  </si>
  <si>
    <t>2.0m×2.0m</t>
  </si>
  <si>
    <t>0.7m×0.25m</t>
  </si>
  <si>
    <t>新規確認</t>
  </si>
  <si>
    <t>未</t>
  </si>
  <si>
    <t>附属物本体</t>
  </si>
  <si>
    <t>×</t>
  </si>
  <si>
    <t>うき　0.3m×0.15m</t>
  </si>
  <si>
    <t>車道のうき　経過観察が望まれる</t>
  </si>
  <si>
    <t>うき　0.6m×0.05m</t>
  </si>
  <si>
    <t>うき　0.8m×0.05m</t>
  </si>
  <si>
    <t>アーチのうき　計画的な対策が望まれる</t>
  </si>
  <si>
    <t>覆工・坑門</t>
    <phoneticPr fontId="8"/>
  </si>
  <si>
    <t>アーチ（左側）</t>
    <phoneticPr fontId="8"/>
  </si>
  <si>
    <t>材質劣化</t>
    <phoneticPr fontId="8"/>
  </si>
  <si>
    <t>その他</t>
    <phoneticPr fontId="8"/>
  </si>
  <si>
    <t>路面</t>
    <phoneticPr fontId="8"/>
  </si>
  <si>
    <t>車道</t>
    <phoneticPr fontId="8"/>
  </si>
  <si>
    <t>うき・はく離</t>
    <phoneticPr fontId="8"/>
  </si>
  <si>
    <t>1.0m×0.05m</t>
    <phoneticPr fontId="8"/>
  </si>
  <si>
    <t>うき　1.0m×0.05m</t>
    <phoneticPr fontId="8"/>
  </si>
  <si>
    <t>車道のうき　経過観察が望まれる</t>
    <phoneticPr fontId="8"/>
  </si>
  <si>
    <t>アーチ（右側）</t>
    <phoneticPr fontId="8"/>
  </si>
  <si>
    <t>0.2m×0.05m</t>
    <phoneticPr fontId="8"/>
  </si>
  <si>
    <t>うき　0.2m×0.05m</t>
    <phoneticPr fontId="8"/>
  </si>
  <si>
    <t>側壁（左側）</t>
    <phoneticPr fontId="8"/>
  </si>
  <si>
    <t>0.1m×0.1m</t>
    <phoneticPr fontId="8"/>
  </si>
  <si>
    <t>うき　0.1m×0.1m</t>
    <phoneticPr fontId="8"/>
  </si>
  <si>
    <t>側壁のうき　経過観察が望まれる</t>
    <phoneticPr fontId="8"/>
  </si>
  <si>
    <t>ひび割れ</t>
    <phoneticPr fontId="8"/>
  </si>
  <si>
    <t>2.3m×0.7m</t>
    <phoneticPr fontId="8"/>
  </si>
  <si>
    <t>アーチ（天端）</t>
    <phoneticPr fontId="8"/>
  </si>
  <si>
    <t>0.3m×0.05m</t>
    <phoneticPr fontId="8"/>
  </si>
  <si>
    <t>うき　0.3m×0.05m</t>
    <phoneticPr fontId="8"/>
  </si>
  <si>
    <t>0.5m×0.05m</t>
    <phoneticPr fontId="8"/>
  </si>
  <si>
    <t>うき　0.5m×0.05m</t>
    <phoneticPr fontId="8"/>
  </si>
  <si>
    <t>0.5m×0.1m</t>
    <phoneticPr fontId="8"/>
  </si>
  <si>
    <t>0.1m×0.05m</t>
    <phoneticPr fontId="8"/>
  </si>
  <si>
    <t>うき　0.1m×0.05m</t>
    <phoneticPr fontId="8"/>
  </si>
  <si>
    <t>0.4m×0.05m</t>
    <phoneticPr fontId="8"/>
  </si>
  <si>
    <t>うき　0.4m×0.05m</t>
    <phoneticPr fontId="8"/>
  </si>
  <si>
    <t>3.0m×0.5m</t>
    <phoneticPr fontId="8"/>
  </si>
  <si>
    <t>1.2m×0.4m</t>
    <phoneticPr fontId="8"/>
  </si>
  <si>
    <t>2.0m×2.0m</t>
    <phoneticPr fontId="8"/>
  </si>
  <si>
    <t>うき　0.4m×0.3m</t>
    <phoneticPr fontId="8"/>
  </si>
  <si>
    <t>0.7m×0.25m</t>
    <phoneticPr fontId="8"/>
  </si>
  <si>
    <t>新規</t>
    <phoneticPr fontId="8"/>
  </si>
  <si>
    <t>アーチのうき　計画的な対策が望まれる</t>
    <phoneticPr fontId="8"/>
  </si>
  <si>
    <t>○</t>
  </si>
  <si>
    <t>①</t>
    <phoneticPr fontId="8"/>
  </si>
  <si>
    <t>非常電話案内板</t>
    <rPh sb="0" eb="2">
      <t>ヒジョウ</t>
    </rPh>
    <rPh sb="2" eb="4">
      <t>デンワ</t>
    </rPh>
    <rPh sb="4" eb="7">
      <t>アンナイバン</t>
    </rPh>
    <phoneticPr fontId="8"/>
  </si>
  <si>
    <t>②</t>
    <phoneticPr fontId="8"/>
  </si>
  <si>
    <t>非常電話案内板</t>
    <rPh sb="0" eb="4">
      <t>ヒジョウデンワ</t>
    </rPh>
    <rPh sb="4" eb="7">
      <t>アンナイバン</t>
    </rPh>
    <phoneticPr fontId="8"/>
  </si>
  <si>
    <t>③</t>
    <phoneticPr fontId="8"/>
  </si>
  <si>
    <t>④</t>
    <phoneticPr fontId="8"/>
  </si>
  <si>
    <t>⑤</t>
    <phoneticPr fontId="8"/>
  </si>
  <si>
    <t>⑥</t>
    <phoneticPr fontId="8"/>
  </si>
  <si>
    <t>⑦</t>
    <phoneticPr fontId="8"/>
  </si>
  <si>
    <t>鋼材腐食</t>
  </si>
  <si>
    <t>0.05m×0.05m　D=5㎜</t>
  </si>
  <si>
    <t>0.15m×0.1m　D=5㎜</t>
  </si>
  <si>
    <t>0.3m×0.05m　D=40㎜</t>
  </si>
  <si>
    <t>0.3m×0.05m　D=50㎜</t>
  </si>
  <si>
    <t>要</t>
  </si>
  <si>
    <t>腐食</t>
  </si>
  <si>
    <t>非常電話腐食</t>
  </si>
  <si>
    <t>2005年12月</t>
    <rPh sb="4" eb="5">
      <t>ネン</t>
    </rPh>
    <rPh sb="7" eb="8">
      <t>ガツ</t>
    </rPh>
    <phoneticPr fontId="8"/>
  </si>
  <si>
    <t>はく落　0.3m×0.05m 　D=30㎜</t>
  </si>
  <si>
    <t>鋼材腐食</t>
    <phoneticPr fontId="8"/>
  </si>
  <si>
    <t>0.05m×0.05m　D=5㎜</t>
    <phoneticPr fontId="8"/>
  </si>
  <si>
    <t>鋼材露出　0.05m×0.05m　D=5㎜</t>
    <phoneticPr fontId="8"/>
  </si>
  <si>
    <t>アーチの鋼材腐食　経過観察が望まれる</t>
    <phoneticPr fontId="8"/>
  </si>
  <si>
    <t>0.15m×0.1m　D=5㎜</t>
    <phoneticPr fontId="8"/>
  </si>
  <si>
    <t>鋼材露出　0.15m×0.1m　D=5㎜</t>
    <phoneticPr fontId="8"/>
  </si>
  <si>
    <t>アーチのブロック化　幅0.1㎜　経過観察が望まれる</t>
    <phoneticPr fontId="8"/>
  </si>
  <si>
    <t>0.3m×0.05m　D=40㎜</t>
    <phoneticPr fontId="8"/>
  </si>
  <si>
    <t>0.3m×0.05m　D=50㎜</t>
    <phoneticPr fontId="8"/>
  </si>
  <si>
    <t>2.5m×0.5m</t>
    <phoneticPr fontId="8"/>
  </si>
  <si>
    <t>2.5m×0.8m</t>
    <phoneticPr fontId="8"/>
  </si>
  <si>
    <t>1箇所</t>
    <rPh sb="1" eb="3">
      <t>カショ</t>
    </rPh>
    <phoneticPr fontId="3"/>
  </si>
  <si>
    <t>基礎地盤コンサルタンツ株式会社</t>
    <rPh sb="0" eb="2">
      <t>キソ</t>
    </rPh>
    <rPh sb="2" eb="4">
      <t>ジバン</t>
    </rPh>
    <rPh sb="11" eb="15">
      <t>カブシキガイシャ</t>
    </rPh>
    <phoneticPr fontId="8"/>
  </si>
  <si>
    <t>0.02m×0.15m　D=5㎜</t>
    <phoneticPr fontId="8"/>
  </si>
  <si>
    <t>L=10.5m×W=1.0㎜</t>
    <phoneticPr fontId="8"/>
  </si>
  <si>
    <t>ひび割れ　L=10.5m×W=1.0㎜</t>
    <phoneticPr fontId="8"/>
  </si>
  <si>
    <t>ひび割れ　L=2.8m×W=0.1㎜</t>
    <phoneticPr fontId="8"/>
  </si>
  <si>
    <t>2.5m×0.5m</t>
  </si>
  <si>
    <t>L=10.5m×W=1.0㎜</t>
  </si>
  <si>
    <t>0.02m×0.15m　D=5㎜</t>
  </si>
  <si>
    <t>2.5m×0.8m</t>
  </si>
  <si>
    <t>うき、はく落　うき　1.4m×0.05m、はく落　0.6m×0.05m　D=10㎜</t>
    <phoneticPr fontId="8"/>
  </si>
  <si>
    <t>ひび割れ　L=3.4m×W=0.1㎜</t>
    <phoneticPr fontId="8"/>
  </si>
  <si>
    <t>はく落、鋼材露出　0.3m×0.05m　D=40㎜</t>
    <phoneticPr fontId="8"/>
  </si>
  <si>
    <t>はく落、鋼材露出　0.3m×0.05m　D=50㎜</t>
    <phoneticPr fontId="8"/>
  </si>
  <si>
    <t>PS</t>
  </si>
  <si>
    <t>PE</t>
  </si>
  <si>
    <t>陸上トンネル 掘進工法</t>
  </si>
  <si>
    <t>PS</t>
    <phoneticPr fontId="8"/>
  </si>
  <si>
    <t>PE</t>
    <phoneticPr fontId="8"/>
  </si>
  <si>
    <t>FRPネットにより対策済み</t>
    <rPh sb="9" eb="11">
      <t>タイサク</t>
    </rPh>
    <rPh sb="11" eb="12">
      <t>ズ</t>
    </rPh>
    <phoneticPr fontId="8"/>
  </si>
  <si>
    <t>FRPネットにより対策済み</t>
    <rPh sb="9" eb="12">
      <t>タイサクズ</t>
    </rPh>
    <phoneticPr fontId="8"/>
  </si>
  <si>
    <t>アーチのひび割れ　経過観察が望まれる</t>
    <phoneticPr fontId="8"/>
  </si>
  <si>
    <t>はく落、鋼材露出　0.02m×0.15m　D=5㎜</t>
    <rPh sb="2" eb="3">
      <t>ラク</t>
    </rPh>
    <phoneticPr fontId="8"/>
  </si>
  <si>
    <t>はく落、鋼材露出　0.25m×0.05m　D=50㎜、0.2m×0.05m　D=50㎜</t>
    <phoneticPr fontId="8"/>
  </si>
  <si>
    <t>はく落、鉄筋露出、巻厚不足　0.3m×0.08m　D=250㎜</t>
    <rPh sb="10" eb="11">
      <t>アツ</t>
    </rPh>
    <phoneticPr fontId="8"/>
  </si>
  <si>
    <t>FRPネットにより対策済み</t>
    <rPh sb="9" eb="11">
      <t>タイサク</t>
    </rPh>
    <rPh sb="11" eb="12">
      <t>ズ</t>
    </rPh>
    <phoneticPr fontId="8"/>
  </si>
  <si>
    <t>0.0m</t>
    <phoneticPr fontId="8"/>
  </si>
  <si>
    <t>FRPネットにより対策済み</t>
    <phoneticPr fontId="8"/>
  </si>
  <si>
    <t>はく落、鉄筋露出、巻厚250㎜　前回ネット貼付応急対策を実施　計画的な対策が望まれる</t>
    <phoneticPr fontId="8"/>
  </si>
  <si>
    <t>前回ネット貼付応急対策を実施</t>
    <rPh sb="0" eb="2">
      <t>ゼンカイ</t>
    </rPh>
    <rPh sb="5" eb="6">
      <t>ハ</t>
    </rPh>
    <rPh sb="6" eb="7">
      <t>ツ</t>
    </rPh>
    <rPh sb="7" eb="11">
      <t>オウキュウタイサク</t>
    </rPh>
    <rPh sb="12" eb="14">
      <t>ジッシ</t>
    </rPh>
    <phoneticPr fontId="8"/>
  </si>
  <si>
    <t>基礎地盤コンサルタンツ
株式会社　安田　啓吾</t>
    <rPh sb="0" eb="2">
      <t>キソ</t>
    </rPh>
    <rPh sb="2" eb="4">
      <t>ジバン</t>
    </rPh>
    <rPh sb="12" eb="16">
      <t>カブシキガイシャ</t>
    </rPh>
    <rPh sb="17" eb="19">
      <t>ヤスダ</t>
    </rPh>
    <rPh sb="20" eb="22">
      <t>ケイゴ</t>
    </rPh>
    <phoneticPr fontId="8"/>
  </si>
  <si>
    <t>安田　啓吾</t>
    <rPh sb="0" eb="2">
      <t>ヤスダ</t>
    </rPh>
    <rPh sb="3" eb="5">
      <t>ケイゴ</t>
    </rPh>
    <phoneticPr fontId="8"/>
  </si>
  <si>
    <t>安田　啓吾</t>
    <phoneticPr fontId="8"/>
  </si>
  <si>
    <t>安田　啓吾</t>
    <phoneticPr fontId="8"/>
  </si>
  <si>
    <t>ナトリウム灯他</t>
    <rPh sb="6" eb="7">
      <t>ホカ</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</si>
</sst>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176" formatCode="yyyy&quot;年&quot;m&quot;月&quot;d&quot;日&quot;;@"/>
    <numFmt numFmtId="177" formatCode="0&quot; 箇所&quot;"/>
    <numFmt numFmtId="178" formatCode="[$-F800]dddd\,\ mmmm\ dd\,\ yyyy"/>
    <numFmt numFmtId="179" formatCode="&quot;S&quot;000"/>
    <numFmt numFmtId="180" formatCode="0.0"/>
    <numFmt numFmtId="181" formatCode="#,##0.0;[Red]\-#,##0.0"/>
    <numFmt numFmtId="182" formatCode="[=0]&quot;-&quot;;General&quot;m&quot;"/>
    <numFmt numFmtId="183" formatCode="General&quot;m&quot;"/>
    <numFmt numFmtId="184" formatCode="General&quot;%&quot;"/>
    <numFmt numFmtId="185" formatCode="#,##0_ "/>
    <numFmt numFmtId="186" formatCode="General&quot; ㎡&quot;"/>
    <numFmt numFmtId="187" formatCode="0.0_ "/>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quot;°&quot;##&quot;′&quot;##.00&quot;″&quot;"/>
    <numFmt numFmtId="198" formatCode="##&quot;°&quot;##&quot;′&quot;##.0&quot;″&quot;"/>
    <numFmt numFmtId="199" formatCode="&quot;S&quot;0"/>
  </numFmts>
  <fonts count="5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1"/>
      <name val="ＭＳ Ｐゴシック"/>
      <family val="3"/>
      <charset val="128"/>
      <scheme val="minor"/>
    </font>
    <font>
      <sz val="6"/>
      <name val="HGSｺﾞｼｯｸM"/>
      <family val="3"/>
      <charset val="128"/>
    </font>
    <font>
      <sz val="5"/>
      <name val="HGP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ＭＳ Ｐゴシック"/>
      <family val="3"/>
      <charset val="12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indexed="2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medium">
        <color indexed="64"/>
      </left>
      <right style="thin">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medium">
        <color indexed="64"/>
      </left>
      <right style="thin">
        <color auto="1"/>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bottom style="medium">
        <color indexed="64"/>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s>
  <cellStyleXfs count="10">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cellStyleXfs>
  <cellXfs count="1061">
    <xf numFmtId="0" fontId="0" fillId="0" borderId="0" xfId="0">
      <alignment vertical="center"/>
    </xf>
    <xf numFmtId="0" fontId="9" fillId="0" borderId="0" xfId="2" applyFont="1" applyFill="1" applyAlignment="1" applyProtection="1">
      <alignment vertical="center"/>
      <protection locked="0"/>
    </xf>
    <xf numFmtId="0" fontId="9" fillId="0" borderId="0" xfId="2" applyFont="1" applyFill="1" applyBorder="1" applyAlignment="1" applyProtection="1">
      <alignment vertical="center"/>
      <protection locked="0"/>
    </xf>
    <xf numFmtId="0" fontId="9" fillId="0" borderId="0" xfId="2" applyFont="1" applyFill="1" applyProtection="1">
      <protection locked="0"/>
    </xf>
    <xf numFmtId="0" fontId="9" fillId="0" borderId="0" xfId="2" applyFont="1" applyFill="1" applyBorder="1" applyProtection="1">
      <protection locked="0"/>
    </xf>
    <xf numFmtId="0" fontId="9" fillId="0" borderId="0" xfId="2" applyFont="1" applyFill="1" applyBorder="1" applyAlignment="1" applyProtection="1">
      <alignment vertical="center"/>
    </xf>
    <xf numFmtId="0" fontId="4" fillId="0" borderId="0" xfId="2" applyFont="1" applyFill="1" applyAlignment="1" applyProtection="1">
      <alignment vertical="center"/>
      <protection locked="0"/>
    </xf>
    <xf numFmtId="0" fontId="4" fillId="0" borderId="0" xfId="2" applyFont="1" applyFill="1" applyBorder="1" applyAlignment="1" applyProtection="1">
      <alignment vertical="center"/>
      <protection locked="0"/>
    </xf>
    <xf numFmtId="0" fontId="9" fillId="0" borderId="0" xfId="2" applyFont="1" applyFill="1" applyBorder="1" applyAlignment="1" applyProtection="1">
      <alignment horizontal="center" vertical="center"/>
    </xf>
    <xf numFmtId="0" fontId="4" fillId="0" borderId="0" xfId="2" applyFont="1" applyFill="1" applyProtection="1">
      <protection locked="0"/>
    </xf>
    <xf numFmtId="0" fontId="4" fillId="0" borderId="10" xfId="2" applyFont="1" applyFill="1" applyBorder="1" applyAlignment="1" applyProtection="1">
      <alignment vertical="center" wrapText="1"/>
      <protection locked="0"/>
    </xf>
    <xf numFmtId="0" fontId="4" fillId="0" borderId="10" xfId="2" applyFont="1" applyFill="1" applyBorder="1" applyAlignment="1" applyProtection="1">
      <alignment vertical="center"/>
      <protection locked="0"/>
    </xf>
    <xf numFmtId="0" fontId="4" fillId="0" borderId="10" xfId="2" applyFont="1" applyFill="1" applyBorder="1" applyProtection="1">
      <protection locked="0"/>
    </xf>
    <xf numFmtId="0" fontId="5" fillId="0" borderId="10" xfId="2" applyFont="1" applyFill="1" applyBorder="1" applyAlignment="1" applyProtection="1">
      <alignment vertical="center"/>
      <protection locked="0"/>
    </xf>
    <xf numFmtId="0" fontId="4" fillId="0" borderId="9" xfId="2" applyFont="1" applyFill="1" applyBorder="1" applyAlignment="1" applyProtection="1">
      <alignment vertical="center"/>
      <protection locked="0"/>
    </xf>
    <xf numFmtId="0" fontId="4" fillId="0" borderId="4" xfId="2" applyFont="1" applyFill="1" applyBorder="1" applyProtection="1">
      <protection locked="0"/>
    </xf>
    <xf numFmtId="0" fontId="4" fillId="0" borderId="0" xfId="2" applyFont="1" applyFill="1" applyBorder="1" applyProtection="1">
      <protection locked="0"/>
    </xf>
    <xf numFmtId="0" fontId="4" fillId="0" borderId="0" xfId="2" applyFont="1" applyFill="1" applyBorder="1" applyAlignment="1" applyProtection="1">
      <alignment vertical="center" textRotation="255"/>
      <protection locked="0"/>
    </xf>
    <xf numFmtId="0" fontId="5" fillId="0" borderId="0" xfId="2" applyFont="1" applyFill="1" applyBorder="1" applyAlignment="1" applyProtection="1">
      <alignment vertical="center" wrapText="1"/>
      <protection locked="0"/>
    </xf>
    <xf numFmtId="0" fontId="5" fillId="0" borderId="0" xfId="2" applyFont="1" applyFill="1" applyBorder="1" applyAlignment="1" applyProtection="1">
      <alignment vertical="center"/>
      <protection locked="0"/>
    </xf>
    <xf numFmtId="0" fontId="4" fillId="0" borderId="4" xfId="2" applyFont="1" applyFill="1" applyBorder="1" applyAlignment="1" applyProtection="1">
      <alignment vertical="center"/>
      <protection locked="0"/>
    </xf>
    <xf numFmtId="0" fontId="15" fillId="0" borderId="0" xfId="2" applyFont="1" applyFill="1" applyBorder="1" applyAlignment="1" applyProtection="1">
      <alignment vertical="center" textRotation="255"/>
      <protection locked="0"/>
    </xf>
    <xf numFmtId="0" fontId="10" fillId="0" borderId="0" xfId="2" applyFont="1" applyFill="1" applyBorder="1" applyAlignment="1" applyProtection="1">
      <alignment vertical="center"/>
    </xf>
    <xf numFmtId="0" fontId="19" fillId="0" borderId="0" xfId="4" applyFont="1">
      <alignment vertical="center"/>
    </xf>
    <xf numFmtId="0" fontId="21" fillId="0" borderId="0" xfId="4" applyFont="1" applyAlignment="1">
      <alignment vertical="center"/>
    </xf>
    <xf numFmtId="0" fontId="21" fillId="0" borderId="0" xfId="4" applyFont="1" applyBorder="1" applyAlignment="1">
      <alignment horizontal="center" vertical="center"/>
    </xf>
    <xf numFmtId="0" fontId="21" fillId="0" borderId="0" xfId="4" applyFont="1" applyBorder="1" applyAlignment="1">
      <alignment horizontal="left" vertical="center"/>
    </xf>
    <xf numFmtId="0" fontId="21" fillId="0" borderId="0" xfId="4" applyFont="1" applyFill="1" applyBorder="1" applyAlignment="1">
      <alignment vertical="center"/>
    </xf>
    <xf numFmtId="0" fontId="21" fillId="0" borderId="0" xfId="4" applyFont="1" applyBorder="1" applyAlignment="1">
      <alignment vertical="center"/>
    </xf>
    <xf numFmtId="0" fontId="22" fillId="0" borderId="0" xfId="5" applyFont="1">
      <alignment vertical="center"/>
    </xf>
    <xf numFmtId="0" fontId="22" fillId="0" borderId="0" xfId="5" applyFont="1" applyAlignment="1">
      <alignment horizontal="center" vertical="center"/>
    </xf>
    <xf numFmtId="0" fontId="9" fillId="0" borderId="0" xfId="2" applyFont="1" applyFill="1" applyAlignment="1" applyProtection="1">
      <alignment horizontal="center" vertical="center"/>
      <protection locked="0"/>
    </xf>
    <xf numFmtId="0" fontId="9" fillId="0" borderId="0" xfId="2" applyFont="1" applyFill="1" applyAlignment="1" applyProtection="1">
      <alignment vertical="center"/>
    </xf>
    <xf numFmtId="0" fontId="9" fillId="0" borderId="0" xfId="2" applyFont="1" applyFill="1" applyAlignment="1" applyProtection="1">
      <alignment horizontal="center" vertical="center"/>
    </xf>
    <xf numFmtId="0" fontId="9" fillId="0" borderId="0" xfId="2" applyFont="1" applyFill="1" applyBorder="1" applyAlignment="1" applyProtection="1">
      <protection locked="0"/>
    </xf>
    <xf numFmtId="0" fontId="25" fillId="0" borderId="0" xfId="2" applyFont="1" applyFill="1" applyBorder="1" applyAlignment="1" applyProtection="1">
      <alignment vertical="center"/>
      <protection locked="0"/>
    </xf>
    <xf numFmtId="0" fontId="25" fillId="0" borderId="0" xfId="2" applyFont="1" applyFill="1" applyBorder="1" applyAlignment="1" applyProtection="1">
      <alignment vertical="center" shrinkToFit="1"/>
      <protection locked="0"/>
    </xf>
    <xf numFmtId="0" fontId="25" fillId="0" borderId="0" xfId="2" applyFont="1" applyFill="1" applyBorder="1" applyAlignment="1" applyProtection="1">
      <alignment vertical="center" shrinkToFit="1"/>
    </xf>
    <xf numFmtId="0" fontId="25" fillId="0" borderId="0" xfId="2" applyFont="1" applyFill="1" applyBorder="1" applyAlignment="1" applyProtection="1">
      <alignment vertical="center" textRotation="255" shrinkToFit="1"/>
    </xf>
    <xf numFmtId="0" fontId="25" fillId="0" borderId="0" xfId="2" applyFont="1" applyFill="1" applyBorder="1" applyAlignment="1" applyProtection="1">
      <alignment horizontal="center" vertical="center" shrinkToFit="1"/>
      <protection locked="0"/>
    </xf>
    <xf numFmtId="0" fontId="9" fillId="0" borderId="0" xfId="2" applyFont="1" applyFill="1" applyBorder="1" applyAlignment="1" applyProtection="1">
      <alignment horizontal="center" vertical="center"/>
      <protection locked="0"/>
    </xf>
    <xf numFmtId="0" fontId="26" fillId="0" borderId="1" xfId="7" applyFont="1" applyFill="1" applyBorder="1" applyAlignment="1">
      <alignment horizontal="center" vertical="center"/>
    </xf>
    <xf numFmtId="0" fontId="27" fillId="0" borderId="1" xfId="7" applyFont="1" applyFill="1" applyBorder="1" applyAlignment="1">
      <alignment horizontal="center" vertical="center"/>
    </xf>
    <xf numFmtId="187" fontId="14" fillId="0" borderId="1" xfId="7" applyNumberFormat="1" applyFont="1" applyFill="1" applyBorder="1" applyAlignment="1">
      <alignment horizontal="right" vertical="center" shrinkToFit="1"/>
    </xf>
    <xf numFmtId="0" fontId="14" fillId="0" borderId="1" xfId="7" applyFont="1" applyFill="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9" fillId="0" borderId="7" xfId="2" applyFont="1" applyFill="1" applyBorder="1" applyAlignment="1" applyProtection="1">
      <alignment vertical="center"/>
    </xf>
    <xf numFmtId="0" fontId="10" fillId="0" borderId="0" xfId="2" applyFont="1" applyFill="1" applyProtection="1">
      <protection locked="0"/>
    </xf>
    <xf numFmtId="0" fontId="9" fillId="0" borderId="1" xfId="2" applyFont="1" applyFill="1" applyBorder="1" applyAlignment="1" applyProtection="1">
      <alignment vertical="center"/>
      <protection locked="0"/>
    </xf>
    <xf numFmtId="0" fontId="9" fillId="0" borderId="0" xfId="2" applyFont="1" applyFill="1" applyBorder="1" applyAlignment="1" applyProtection="1">
      <alignment horizontal="center" vertical="center" wrapText="1"/>
    </xf>
    <xf numFmtId="0" fontId="32" fillId="0" borderId="0" xfId="0" applyFont="1">
      <alignment vertical="center"/>
    </xf>
    <xf numFmtId="0" fontId="33" fillId="0" borderId="0" xfId="0" applyFont="1" applyBorder="1">
      <alignment vertical="center"/>
    </xf>
    <xf numFmtId="0" fontId="24" fillId="0" borderId="0" xfId="0" applyFont="1">
      <alignment vertical="center"/>
    </xf>
    <xf numFmtId="0" fontId="24" fillId="0" borderId="0" xfId="0" applyFont="1" applyBorder="1">
      <alignment vertical="center"/>
    </xf>
    <xf numFmtId="0" fontId="0" fillId="0" borderId="0" xfId="0" applyFont="1">
      <alignment vertical="center"/>
    </xf>
    <xf numFmtId="0" fontId="9" fillId="0" borderId="7" xfId="2" applyFont="1" applyFill="1" applyBorder="1" applyAlignment="1" applyProtection="1">
      <alignment horizontal="center" vertical="center" shrinkToFit="1"/>
    </xf>
    <xf numFmtId="0" fontId="9" fillId="0" borderId="5" xfId="2" applyFont="1" applyFill="1" applyBorder="1" applyAlignment="1" applyProtection="1">
      <alignment horizontal="center" vertical="center" shrinkToFit="1"/>
    </xf>
    <xf numFmtId="0" fontId="9" fillId="2" borderId="1" xfId="2" applyFont="1" applyFill="1" applyBorder="1" applyAlignment="1" applyProtection="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Fill="1" applyBorder="1" applyAlignment="1" applyProtection="1">
      <alignment horizontal="center" vertical="center" shrinkToFit="1"/>
    </xf>
    <xf numFmtId="0" fontId="9" fillId="2" borderId="2" xfId="2" applyFont="1" applyFill="1" applyBorder="1" applyAlignment="1" applyProtection="1">
      <alignment horizontal="center" vertical="center" shrinkToFit="1"/>
    </xf>
    <xf numFmtId="0" fontId="9" fillId="0" borderId="10" xfId="2" applyFont="1" applyFill="1" applyBorder="1" applyAlignment="1" applyProtection="1">
      <alignment horizontal="center" vertical="center" shrinkToFit="1"/>
    </xf>
    <xf numFmtId="0" fontId="9" fillId="0" borderId="11" xfId="2" applyFont="1" applyFill="1" applyBorder="1" applyAlignment="1" applyProtection="1">
      <alignment horizontal="center" vertical="center" shrinkToFit="1"/>
    </xf>
    <xf numFmtId="0" fontId="9" fillId="0" borderId="2" xfId="2" applyFont="1" applyFill="1" applyBorder="1" applyAlignment="1" applyProtection="1">
      <alignment horizontal="center" vertical="center"/>
      <protection locked="0"/>
    </xf>
    <xf numFmtId="0" fontId="9" fillId="0" borderId="8" xfId="2" applyFont="1" applyFill="1" applyBorder="1" applyAlignment="1" applyProtection="1">
      <alignment horizontal="center" vertical="center" shrinkToFit="1"/>
    </xf>
    <xf numFmtId="0" fontId="9" fillId="0" borderId="3" xfId="2" applyFont="1" applyFill="1" applyBorder="1" applyAlignment="1" applyProtection="1">
      <alignment horizontal="center" vertical="center"/>
    </xf>
    <xf numFmtId="0" fontId="9" fillId="0" borderId="8" xfId="2" applyFont="1" applyFill="1" applyBorder="1" applyAlignment="1" applyProtection="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pplyProtection="1">
      <alignment horizontal="center" vertical="center"/>
    </xf>
    <xf numFmtId="0" fontId="9" fillId="2" borderId="13" xfId="2" applyFont="1" applyFill="1" applyBorder="1" applyAlignment="1" applyProtection="1">
      <alignment horizontal="center" vertical="center"/>
    </xf>
    <xf numFmtId="0" fontId="9" fillId="2" borderId="14" xfId="2" applyFont="1" applyFill="1" applyBorder="1" applyAlignment="1" applyProtection="1">
      <alignment horizontal="center" vertical="center"/>
    </xf>
    <xf numFmtId="0" fontId="9" fillId="0" borderId="2" xfId="2" applyFont="1" applyFill="1" applyBorder="1" applyAlignment="1" applyProtection="1">
      <alignment horizontal="center" vertical="center" shrinkToFit="1"/>
      <protection locked="0"/>
    </xf>
    <xf numFmtId="0" fontId="9" fillId="0" borderId="1" xfId="2" applyFont="1" applyFill="1" applyBorder="1" applyAlignment="1" applyProtection="1">
      <alignment vertical="center" shrinkToFit="1"/>
      <protection locked="0"/>
    </xf>
    <xf numFmtId="0" fontId="9" fillId="2" borderId="14" xfId="2" applyFont="1" applyFill="1" applyBorder="1" applyAlignment="1" applyProtection="1">
      <alignment vertical="center"/>
    </xf>
    <xf numFmtId="0" fontId="9" fillId="0" borderId="6" xfId="2" applyFont="1" applyFill="1" applyBorder="1" applyAlignment="1" applyProtection="1">
      <alignment horizontal="center" vertical="center"/>
      <protection locked="0"/>
    </xf>
    <xf numFmtId="0" fontId="9" fillId="0" borderId="7" xfId="2" applyFont="1" applyFill="1" applyBorder="1" applyAlignment="1" applyProtection="1">
      <alignment horizontal="center" vertical="center"/>
    </xf>
    <xf numFmtId="0" fontId="9" fillId="0" borderId="13" xfId="2" applyFont="1" applyFill="1" applyBorder="1" applyAlignment="1" applyProtection="1">
      <alignment horizontal="center" vertical="center" shrinkToFit="1"/>
      <protection locked="0"/>
    </xf>
    <xf numFmtId="0" fontId="9" fillId="0" borderId="9" xfId="2" applyFont="1" applyFill="1" applyBorder="1" applyAlignment="1" applyProtection="1">
      <alignment horizontal="center" vertical="center" shrinkToFit="1"/>
      <protection locked="0"/>
    </xf>
    <xf numFmtId="0" fontId="9" fillId="0" borderId="9" xfId="2" applyFont="1" applyFill="1" applyBorder="1" applyAlignment="1" applyProtection="1">
      <alignment horizontal="center" vertical="center"/>
      <protection locked="0"/>
    </xf>
    <xf numFmtId="0" fontId="9" fillId="0" borderId="10" xfId="2" applyFont="1" applyFill="1" applyBorder="1" applyAlignment="1" applyProtection="1">
      <alignment horizontal="center" vertical="center"/>
    </xf>
    <xf numFmtId="0" fontId="9" fillId="2" borderId="2" xfId="2" applyFont="1" applyFill="1" applyBorder="1" applyAlignment="1" applyProtection="1">
      <alignment horizontal="centerContinuous" vertical="center"/>
    </xf>
    <xf numFmtId="0" fontId="9" fillId="2" borderId="8" xfId="2" applyFont="1" applyFill="1" applyBorder="1" applyAlignment="1" applyProtection="1">
      <alignment horizontal="centerContinuous" vertical="center"/>
    </xf>
    <xf numFmtId="0" fontId="9" fillId="2" borderId="15" xfId="2" applyFont="1" applyFill="1" applyBorder="1" applyAlignment="1" applyProtection="1">
      <alignment vertical="center"/>
    </xf>
    <xf numFmtId="0" fontId="9" fillId="2" borderId="3" xfId="2" applyFont="1" applyFill="1" applyBorder="1" applyAlignment="1" applyProtection="1">
      <alignment horizontal="centerContinuous" vertical="center"/>
    </xf>
    <xf numFmtId="0" fontId="34" fillId="0" borderId="1" xfId="7" applyFont="1" applyFill="1" applyBorder="1" applyAlignment="1">
      <alignment horizontal="center" vertical="center"/>
    </xf>
    <xf numFmtId="0" fontId="9" fillId="0" borderId="2"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shrinkToFit="1"/>
      <protection locked="0"/>
    </xf>
    <xf numFmtId="0" fontId="35" fillId="0" borderId="2" xfId="2" applyFont="1" applyFill="1" applyBorder="1" applyAlignment="1" applyProtection="1">
      <alignment horizontal="center" vertical="center" wrapText="1" shrinkToFit="1"/>
      <protection locked="0"/>
    </xf>
    <xf numFmtId="0" fontId="9" fillId="0" borderId="0" xfId="2" applyFont="1" applyFill="1" applyBorder="1" applyAlignment="1" applyProtection="1">
      <alignment horizontal="center" vertical="center" shrinkToFit="1"/>
      <protection locked="0"/>
    </xf>
    <xf numFmtId="0" fontId="35" fillId="2" borderId="14" xfId="2" applyFont="1" applyFill="1" applyBorder="1" applyAlignment="1" applyProtection="1">
      <alignment vertical="center" textRotation="255" wrapText="1" shrinkToFit="1"/>
    </xf>
    <xf numFmtId="0" fontId="9" fillId="0" borderId="0" xfId="2" applyFont="1" applyFill="1" applyBorder="1" applyAlignment="1" applyProtection="1">
      <alignment vertical="center" shrinkToFit="1"/>
      <protection locked="0"/>
    </xf>
    <xf numFmtId="0" fontId="9" fillId="4" borderId="0" xfId="2" applyFont="1" applyFill="1" applyBorder="1" applyAlignment="1" applyProtection="1">
      <alignment horizontal="center" vertical="center" textRotation="255"/>
    </xf>
    <xf numFmtId="0" fontId="9" fillId="4" borderId="0" xfId="2" applyFont="1" applyFill="1" applyAlignment="1" applyProtection="1">
      <alignment vertical="center"/>
    </xf>
    <xf numFmtId="0" fontId="9" fillId="0" borderId="8"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protection locked="0"/>
    </xf>
    <xf numFmtId="0" fontId="9" fillId="2" borderId="12" xfId="2" applyFont="1" applyFill="1" applyBorder="1" applyAlignment="1" applyProtection="1">
      <alignment horizontal="center" vertical="center" wrapText="1"/>
    </xf>
    <xf numFmtId="0" fontId="9" fillId="2" borderId="0" xfId="2" applyFont="1" applyFill="1" applyBorder="1" applyAlignment="1" applyProtection="1">
      <alignment horizontal="center" vertical="center" wrapText="1"/>
    </xf>
    <xf numFmtId="0" fontId="9" fillId="2" borderId="4" xfId="2" applyFont="1" applyFill="1" applyBorder="1" applyAlignment="1" applyProtection="1">
      <alignment horizontal="center" vertical="center" wrapText="1"/>
    </xf>
    <xf numFmtId="0" fontId="9" fillId="0" borderId="1"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protection locked="0"/>
    </xf>
    <xf numFmtId="0" fontId="9" fillId="0" borderId="0" xfId="4" applyFont="1">
      <alignment vertical="center"/>
    </xf>
    <xf numFmtId="0" fontId="17" fillId="0" borderId="0" xfId="4" applyFont="1" applyBorder="1" applyAlignment="1">
      <alignment horizontal="center" vertical="center"/>
    </xf>
    <xf numFmtId="0" fontId="17" fillId="0" borderId="0" xfId="4" applyFont="1" applyFill="1" applyBorder="1" applyAlignment="1">
      <alignment horizontal="center" vertical="center"/>
    </xf>
    <xf numFmtId="0" fontId="9" fillId="0" borderId="0" xfId="4" applyFont="1" applyFill="1" applyBorder="1" applyAlignment="1">
      <alignment horizontal="left" vertical="center"/>
    </xf>
    <xf numFmtId="0" fontId="17" fillId="0" borderId="0" xfId="4" applyFont="1" applyBorder="1" applyAlignment="1">
      <alignment vertical="center"/>
    </xf>
    <xf numFmtId="0" fontId="9" fillId="0" borderId="1" xfId="4" applyFont="1" applyFill="1" applyBorder="1">
      <alignment vertical="center"/>
    </xf>
    <xf numFmtId="0" fontId="17" fillId="0" borderId="0" xfId="4" applyFont="1" applyFill="1" applyBorder="1" applyAlignment="1">
      <alignment horizontal="center" vertical="center" wrapText="1"/>
    </xf>
    <xf numFmtId="179" fontId="17" fillId="0" borderId="0" xfId="4" applyNumberFormat="1" applyFont="1" applyFill="1" applyBorder="1" applyAlignment="1">
      <alignment horizontal="center" vertical="center" shrinkToFit="1"/>
    </xf>
    <xf numFmtId="0" fontId="17" fillId="0" borderId="0" xfId="4" applyFont="1" applyBorder="1" applyAlignment="1">
      <alignment horizontal="left" vertical="center"/>
    </xf>
    <xf numFmtId="0" fontId="17" fillId="0" borderId="0" xfId="2" applyFont="1" applyFill="1" applyAlignment="1" applyProtection="1">
      <alignment vertical="center"/>
      <protection locked="0"/>
    </xf>
    <xf numFmtId="0" fontId="34" fillId="0" borderId="0" xfId="0" applyFont="1" applyBorder="1" applyAlignment="1">
      <alignment vertical="center"/>
    </xf>
    <xf numFmtId="0" fontId="34" fillId="0" borderId="0" xfId="0" applyFont="1" applyBorder="1" applyAlignment="1">
      <alignment horizontal="center" vertical="center"/>
    </xf>
    <xf numFmtId="0" fontId="17" fillId="2" borderId="1" xfId="2" applyFont="1" applyFill="1" applyBorder="1" applyAlignment="1" applyProtection="1">
      <alignment horizontal="center" vertical="center" wrapText="1"/>
    </xf>
    <xf numFmtId="0" fontId="10" fillId="0" borderId="0" xfId="4" applyFont="1">
      <alignment vertical="center"/>
    </xf>
    <xf numFmtId="0" fontId="9" fillId="2" borderId="13" xfId="2" applyFont="1" applyFill="1" applyBorder="1" applyAlignment="1" applyProtection="1">
      <alignment horizontal="center" vertical="center" shrinkToFit="1"/>
    </xf>
    <xf numFmtId="0" fontId="9" fillId="2" borderId="1" xfId="2" applyFont="1" applyFill="1" applyBorder="1" applyAlignment="1" applyProtection="1">
      <alignment horizontal="center" vertical="center" shrinkToFit="1"/>
    </xf>
    <xf numFmtId="0" fontId="9" fillId="2" borderId="9" xfId="2" applyFont="1" applyFill="1" applyBorder="1" applyAlignment="1" applyProtection="1">
      <alignment horizontal="center" vertical="center"/>
    </xf>
    <xf numFmtId="0" fontId="21" fillId="0" borderId="0" xfId="0" applyFont="1">
      <alignment vertical="center"/>
    </xf>
    <xf numFmtId="0" fontId="21" fillId="0" borderId="0" xfId="0" applyFont="1" applyBorder="1">
      <alignment vertical="center"/>
    </xf>
    <xf numFmtId="0" fontId="41" fillId="0" borderId="0" xfId="0" applyFont="1">
      <alignment vertical="center"/>
    </xf>
    <xf numFmtId="0" fontId="9" fillId="0" borderId="0" xfId="0" applyFont="1">
      <alignment vertical="center"/>
    </xf>
    <xf numFmtId="0" fontId="42" fillId="0" borderId="0" xfId="0"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17" fillId="2" borderId="23"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8"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18" xfId="5" applyFont="1" applyFill="1" applyBorder="1" applyAlignment="1">
      <alignment horizontal="center" vertical="center"/>
    </xf>
    <xf numFmtId="0" fontId="17" fillId="2" borderId="2" xfId="5" applyFont="1" applyFill="1" applyBorder="1" applyAlignment="1">
      <alignment horizontal="center" vertical="center"/>
    </xf>
    <xf numFmtId="0" fontId="17" fillId="0" borderId="18" xfId="5" applyFont="1" applyFill="1" applyBorder="1" applyAlignment="1">
      <alignment horizontal="center" vertical="center" shrinkToFit="1"/>
    </xf>
    <xf numFmtId="0" fontId="17" fillId="0" borderId="23" xfId="5" applyFont="1" applyFill="1" applyBorder="1" applyAlignment="1">
      <alignment vertical="center" shrinkToFit="1"/>
    </xf>
    <xf numFmtId="0" fontId="17" fillId="0" borderId="1" xfId="5" applyFont="1" applyFill="1" applyBorder="1" applyAlignment="1">
      <alignment vertical="center" shrinkToFit="1"/>
    </xf>
    <xf numFmtId="0" fontId="17" fillId="0" borderId="8" xfId="5" applyFont="1" applyFill="1" applyBorder="1" applyAlignment="1">
      <alignment vertical="center" shrinkToFit="1"/>
    </xf>
    <xf numFmtId="0" fontId="17" fillId="0" borderId="3" xfId="5" applyFont="1" applyFill="1" applyBorder="1" applyAlignment="1">
      <alignment vertical="center" shrinkToFit="1"/>
    </xf>
    <xf numFmtId="0" fontId="17" fillId="0" borderId="18" xfId="5" applyFont="1" applyFill="1" applyBorder="1" applyAlignment="1">
      <alignment vertical="center" shrinkToFit="1"/>
    </xf>
    <xf numFmtId="2" fontId="17" fillId="0" borderId="1" xfId="5" applyNumberFormat="1" applyFont="1" applyFill="1" applyBorder="1" applyAlignment="1">
      <alignment vertical="center" shrinkToFit="1"/>
    </xf>
    <xf numFmtId="2" fontId="17" fillId="0" borderId="18" xfId="5" applyNumberFormat="1" applyFont="1" applyFill="1" applyBorder="1" applyAlignment="1">
      <alignment vertical="center" shrinkToFit="1"/>
    </xf>
    <xf numFmtId="181" fontId="17" fillId="0" borderId="18" xfId="6" applyNumberFormat="1" applyFont="1" applyFill="1" applyBorder="1" applyAlignment="1">
      <alignment horizontal="center" vertical="center" shrinkToFit="1"/>
    </xf>
    <xf numFmtId="0" fontId="9" fillId="0" borderId="0" xfId="2" applyFont="1" applyAlignment="1">
      <alignment vertical="center"/>
    </xf>
    <xf numFmtId="0" fontId="9" fillId="2" borderId="53" xfId="2" applyFont="1" applyFill="1" applyBorder="1" applyAlignment="1">
      <alignment horizontal="center" vertical="center"/>
    </xf>
    <xf numFmtId="0" fontId="9" fillId="2" borderId="54" xfId="2" applyFont="1" applyFill="1" applyBorder="1" applyAlignment="1">
      <alignment horizontal="center" vertical="center"/>
    </xf>
    <xf numFmtId="0" fontId="9" fillId="2" borderId="55" xfId="2" applyFont="1" applyFill="1" applyBorder="1" applyAlignment="1">
      <alignment horizontal="center" vertical="center"/>
    </xf>
    <xf numFmtId="0" fontId="9" fillId="2" borderId="56" xfId="2" applyFont="1" applyFill="1" applyBorder="1" applyAlignment="1">
      <alignment horizontal="center" vertical="center"/>
    </xf>
    <xf numFmtId="0" fontId="9" fillId="2" borderId="57" xfId="2" applyFont="1" applyFill="1" applyBorder="1" applyAlignment="1">
      <alignment horizontal="center" vertical="center"/>
    </xf>
    <xf numFmtId="0" fontId="9" fillId="0" borderId="58" xfId="2" applyFont="1" applyBorder="1" applyAlignment="1">
      <alignment vertical="center"/>
    </xf>
    <xf numFmtId="0" fontId="14" fillId="0" borderId="0" xfId="2" applyAlignment="1">
      <alignment vertical="center"/>
    </xf>
    <xf numFmtId="192" fontId="14" fillId="0" borderId="1" xfId="2" applyNumberFormat="1" applyBorder="1" applyAlignment="1">
      <alignment vertical="center"/>
    </xf>
    <xf numFmtId="187" fontId="14" fillId="0" borderId="1" xfId="2" applyNumberFormat="1" applyBorder="1" applyAlignment="1">
      <alignment horizontal="center" vertical="center" shrinkToFit="1"/>
    </xf>
    <xf numFmtId="187" fontId="14" fillId="0" borderId="1" xfId="2" applyNumberFormat="1" applyBorder="1" applyAlignment="1">
      <alignment vertical="center" shrinkToFit="1"/>
    </xf>
    <xf numFmtId="190" fontId="14" fillId="0" borderId="1" xfId="2" applyNumberFormat="1" applyBorder="1" applyAlignment="1">
      <alignment vertical="center" shrinkToFit="1"/>
    </xf>
    <xf numFmtId="0" fontId="14" fillId="0" borderId="0" xfId="2" applyBorder="1" applyAlignment="1">
      <alignment vertical="center"/>
    </xf>
    <xf numFmtId="0" fontId="0" fillId="0" borderId="10" xfId="0" applyBorder="1" applyAlignment="1">
      <alignment horizontal="center" vertical="center"/>
    </xf>
    <xf numFmtId="0" fontId="0" fillId="0" borderId="59"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59" xfId="0" applyBorder="1" applyAlignment="1">
      <alignment vertical="center"/>
    </xf>
    <xf numFmtId="0" fontId="0" fillId="0" borderId="0" xfId="0" applyAlignment="1">
      <alignment horizontal="center" vertical="center"/>
    </xf>
    <xf numFmtId="179" fontId="14" fillId="0" borderId="1" xfId="7" applyNumberFormat="1" applyFont="1" applyFill="1" applyBorder="1" applyAlignment="1">
      <alignment horizontal="center" vertical="center"/>
    </xf>
    <xf numFmtId="0" fontId="9" fillId="0" borderId="1" xfId="2" applyFont="1" applyFill="1" applyBorder="1" applyAlignment="1" applyProtection="1">
      <alignment horizontal="center" vertical="center" shrinkToFit="1"/>
      <protection locked="0"/>
    </xf>
    <xf numFmtId="0" fontId="0" fillId="0" borderId="60" xfId="0" applyBorder="1">
      <alignment vertical="center"/>
    </xf>
    <xf numFmtId="0" fontId="0" fillId="0" borderId="60" xfId="0" applyBorder="1" applyAlignment="1">
      <alignment vertical="center"/>
    </xf>
    <xf numFmtId="0" fontId="0" fillId="0" borderId="61" xfId="0" applyBorder="1" applyAlignment="1">
      <alignment vertical="center"/>
    </xf>
    <xf numFmtId="179" fontId="9" fillId="0" borderId="2" xfId="2" applyNumberFormat="1" applyFont="1" applyFill="1" applyBorder="1" applyAlignment="1" applyProtection="1">
      <alignment horizontal="center" vertical="center"/>
      <protection locked="0"/>
    </xf>
    <xf numFmtId="179" fontId="9" fillId="0" borderId="8" xfId="2" applyNumberFormat="1" applyFont="1" applyFill="1" applyBorder="1" applyAlignment="1" applyProtection="1">
      <alignment horizontal="center" vertical="center"/>
      <protection locked="0"/>
    </xf>
    <xf numFmtId="0" fontId="9" fillId="3" borderId="1" xfId="4" applyFont="1" applyFill="1" applyBorder="1" applyAlignment="1">
      <alignment horizontal="center" vertical="center"/>
    </xf>
    <xf numFmtId="0" fontId="0" fillId="0" borderId="6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9" fillId="0" borderId="1" xfId="2" applyFont="1" applyBorder="1" applyAlignment="1">
      <alignment vertical="center"/>
    </xf>
    <xf numFmtId="0" fontId="0" fillId="0" borderId="0" xfId="0" applyBorder="1" applyAlignment="1">
      <alignment vertical="center"/>
    </xf>
    <xf numFmtId="0" fontId="29" fillId="2" borderId="1" xfId="2" applyFont="1" applyFill="1" applyBorder="1" applyAlignment="1">
      <alignment horizontal="center" vertical="center" wrapText="1"/>
    </xf>
    <xf numFmtId="189" fontId="14" fillId="0" borderId="1" xfId="2" applyNumberFormat="1" applyBorder="1" applyAlignment="1">
      <alignment vertical="center"/>
    </xf>
    <xf numFmtId="0" fontId="0" fillId="0" borderId="0" xfId="0" applyBorder="1" applyAlignment="1">
      <alignment horizontal="center" vertical="center"/>
    </xf>
    <xf numFmtId="0" fontId="9" fillId="0" borderId="0" xfId="2" applyFont="1" applyFill="1" applyAlignment="1" applyProtection="1">
      <alignment horizontal="center"/>
      <protection locked="0"/>
    </xf>
    <xf numFmtId="0" fontId="29" fillId="2" borderId="8" xfId="2" applyFont="1" applyFill="1" applyBorder="1" applyAlignment="1">
      <alignment horizontal="center" vertical="center" wrapText="1"/>
    </xf>
    <xf numFmtId="0" fontId="17" fillId="0" borderId="1" xfId="2" applyFont="1" applyFill="1" applyBorder="1" applyAlignment="1" applyProtection="1">
      <alignment vertical="center" wrapText="1"/>
      <protection locked="0"/>
    </xf>
    <xf numFmtId="0" fontId="17" fillId="0" borderId="1" xfId="2" applyNumberFormat="1" applyFont="1" applyFill="1" applyBorder="1" applyAlignment="1" applyProtection="1">
      <alignment horizontal="center" vertical="center" wrapText="1"/>
      <protection locked="0"/>
    </xf>
    <xf numFmtId="0" fontId="17" fillId="0" borderId="12" xfId="2" applyFont="1" applyFill="1" applyBorder="1" applyAlignment="1" applyProtection="1">
      <alignment horizontal="left" vertical="center"/>
      <protection locked="0"/>
    </xf>
    <xf numFmtId="0" fontId="17" fillId="0" borderId="0" xfId="2" applyFont="1" applyFill="1" applyBorder="1" applyAlignment="1" applyProtection="1">
      <alignment horizontal="left" vertical="center"/>
      <protection locked="0"/>
    </xf>
    <xf numFmtId="0" fontId="17" fillId="0" borderId="4" xfId="2" applyFont="1" applyFill="1" applyBorder="1" applyAlignment="1" applyProtection="1">
      <alignment horizontal="left" vertical="center"/>
      <protection locked="0"/>
    </xf>
    <xf numFmtId="191" fontId="14" fillId="0" borderId="1" xfId="2" applyNumberFormat="1" applyBorder="1" applyAlignment="1">
      <alignment vertical="center"/>
    </xf>
    <xf numFmtId="0" fontId="9" fillId="0" borderId="8"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protection locked="0"/>
    </xf>
    <xf numFmtId="0" fontId="9" fillId="0" borderId="1" xfId="4" applyFont="1" applyFill="1" applyBorder="1" applyAlignment="1">
      <alignment horizontal="center" vertical="center"/>
    </xf>
    <xf numFmtId="0" fontId="9" fillId="3" borderId="1" xfId="4" applyFont="1" applyFill="1" applyBorder="1" applyAlignment="1">
      <alignment horizontal="center" vertical="center"/>
    </xf>
    <xf numFmtId="0" fontId="0" fillId="0" borderId="11" xfId="0" applyBorder="1">
      <alignment vertical="center"/>
    </xf>
    <xf numFmtId="0" fontId="0" fillId="0" borderId="63" xfId="0" applyBorder="1">
      <alignment vertical="center"/>
    </xf>
    <xf numFmtId="0" fontId="0" fillId="0" borderId="1" xfId="0" applyBorder="1">
      <alignment vertical="center"/>
    </xf>
    <xf numFmtId="0" fontId="0" fillId="0" borderId="8" xfId="0" applyBorder="1">
      <alignment vertical="center"/>
    </xf>
    <xf numFmtId="0" fontId="24" fillId="0" borderId="10"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0" xfId="0" applyFont="1" applyAlignment="1">
      <alignment horizontal="center" vertical="center"/>
    </xf>
    <xf numFmtId="0" fontId="4" fillId="0" borderId="2" xfId="2" applyFont="1" applyFill="1" applyBorder="1" applyAlignment="1" applyProtection="1">
      <alignment vertical="center" shrinkToFit="1"/>
      <protection locked="0"/>
    </xf>
    <xf numFmtId="0" fontId="36" fillId="2" borderId="1" xfId="2" applyFont="1" applyFill="1" applyBorder="1" applyAlignment="1">
      <alignment horizontal="center" vertical="center" wrapText="1" shrinkToFit="1"/>
    </xf>
    <xf numFmtId="0" fontId="14" fillId="0" borderId="8" xfId="2" applyFont="1" applyFill="1" applyBorder="1" applyAlignment="1">
      <alignment vertical="center" shrinkToFit="1"/>
    </xf>
    <xf numFmtId="0" fontId="14" fillId="0" borderId="3" xfId="2" applyFont="1" applyFill="1" applyBorder="1" applyAlignment="1">
      <alignment vertical="center" shrinkToFit="1"/>
    </xf>
    <xf numFmtId="0" fontId="14" fillId="0" borderId="1" xfId="7" applyFont="1" applyFill="1" applyBorder="1" applyAlignment="1">
      <alignment vertical="center" shrinkToFit="1"/>
    </xf>
    <xf numFmtId="0" fontId="14" fillId="0" borderId="1" xfId="2" applyFont="1" applyFill="1" applyBorder="1" applyAlignment="1">
      <alignment vertical="center" shrinkToFit="1"/>
    </xf>
    <xf numFmtId="193" fontId="9" fillId="0" borderId="1" xfId="2" applyNumberFormat="1" applyFont="1" applyFill="1" applyBorder="1" applyAlignment="1" applyProtection="1">
      <alignment horizontal="center" vertical="center" shrinkToFit="1"/>
      <protection locked="0"/>
    </xf>
    <xf numFmtId="0" fontId="0" fillId="0" borderId="0" xfId="0" applyBorder="1">
      <alignment vertical="center"/>
    </xf>
    <xf numFmtId="0" fontId="9" fillId="0" borderId="1" xfId="4" applyFont="1" applyFill="1" applyBorder="1" applyAlignment="1">
      <alignment vertical="center" shrinkToFit="1"/>
    </xf>
    <xf numFmtId="0" fontId="46" fillId="0" borderId="1" xfId="4" applyFont="1" applyFill="1" applyBorder="1" applyAlignment="1">
      <alignment horizontal="center" vertical="center"/>
    </xf>
    <xf numFmtId="0" fontId="14" fillId="0" borderId="0" xfId="2" applyBorder="1" applyAlignment="1">
      <alignment horizontal="center" vertical="center"/>
    </xf>
    <xf numFmtId="0" fontId="14" fillId="0" borderId="1" xfId="2" applyBorder="1" applyAlignment="1">
      <alignment vertical="center"/>
    </xf>
    <xf numFmtId="195" fontId="48" fillId="0" borderId="1" xfId="2" applyNumberFormat="1" applyFont="1" applyFill="1" applyBorder="1" applyAlignment="1" applyProtection="1">
      <alignment horizontal="center" vertical="center" wrapText="1"/>
      <protection locked="0"/>
    </xf>
    <xf numFmtId="190" fontId="48" fillId="0" borderId="1" xfId="2" applyNumberFormat="1" applyFont="1" applyFill="1" applyBorder="1" applyAlignment="1" applyProtection="1">
      <alignment horizontal="right" vertical="center" wrapText="1"/>
      <protection locked="0"/>
    </xf>
    <xf numFmtId="0" fontId="14" fillId="0" borderId="1" xfId="7" applyFont="1" applyFill="1" applyBorder="1" applyAlignment="1">
      <alignment horizontal="center" vertical="center"/>
    </xf>
    <xf numFmtId="2" fontId="9" fillId="0" borderId="0" xfId="2" applyNumberFormat="1" applyFont="1" applyFill="1" applyProtection="1">
      <protection locked="0"/>
    </xf>
    <xf numFmtId="196" fontId="9" fillId="0" borderId="0" xfId="2" applyNumberFormat="1" applyFont="1" applyFill="1" applyAlignment="1" applyProtection="1">
      <protection locked="0"/>
    </xf>
    <xf numFmtId="0" fontId="9" fillId="0" borderId="1" xfId="2" applyFont="1" applyFill="1" applyBorder="1" applyAlignment="1" applyProtection="1">
      <alignment horizontal="center" vertical="center"/>
      <protection locked="0"/>
    </xf>
    <xf numFmtId="0" fontId="0" fillId="0" borderId="3" xfId="0" applyFill="1" applyBorder="1">
      <alignment vertical="center"/>
    </xf>
    <xf numFmtId="0" fontId="0" fillId="7" borderId="3" xfId="0" applyFill="1" applyBorder="1">
      <alignment vertical="center"/>
    </xf>
    <xf numFmtId="0" fontId="0" fillId="0" borderId="0" xfId="0" applyFont="1" applyFill="1">
      <alignment vertical="center"/>
    </xf>
    <xf numFmtId="0" fontId="0" fillId="0" borderId="0" xfId="0" applyFill="1">
      <alignment vertical="center"/>
    </xf>
    <xf numFmtId="0" fontId="19" fillId="0" borderId="0" xfId="2" applyFont="1" applyFill="1" applyAlignment="1" applyProtection="1">
      <alignment vertical="center"/>
    </xf>
    <xf numFmtId="0" fontId="50" fillId="0" borderId="0" xfId="2" applyFont="1" applyFill="1" applyAlignment="1" applyProtection="1">
      <alignment vertical="center"/>
      <protection locked="0"/>
    </xf>
    <xf numFmtId="0" fontId="19" fillId="0" borderId="0" xfId="2" applyFont="1" applyFill="1" applyAlignment="1" applyProtection="1">
      <alignment vertical="center"/>
      <protection locked="0"/>
    </xf>
    <xf numFmtId="0" fontId="21" fillId="0" borderId="0" xfId="4" applyFont="1" applyFill="1" applyBorder="1" applyAlignment="1">
      <alignment horizontal="left" vertical="center"/>
    </xf>
    <xf numFmtId="0" fontId="21" fillId="0" borderId="0" xfId="4" applyFont="1" applyFill="1" applyBorder="1" applyAlignment="1">
      <alignment horizontal="center" vertical="center"/>
    </xf>
    <xf numFmtId="0" fontId="19" fillId="0" borderId="0" xfId="4" applyFont="1" applyFill="1" applyBorder="1" applyAlignment="1">
      <alignment horizontal="left" vertical="center"/>
    </xf>
    <xf numFmtId="0" fontId="32" fillId="0" borderId="0" xfId="0" applyFont="1" applyFill="1">
      <alignment vertical="center"/>
    </xf>
    <xf numFmtId="0" fontId="47" fillId="0" borderId="0" xfId="2" applyFont="1" applyFill="1" applyAlignment="1" applyProtection="1">
      <alignment vertical="center"/>
      <protection locked="0"/>
    </xf>
    <xf numFmtId="0" fontId="10" fillId="0" borderId="0" xfId="2" applyFont="1" applyAlignment="1">
      <alignment vertical="center"/>
    </xf>
    <xf numFmtId="0" fontId="9" fillId="0" borderId="0" xfId="2" applyFont="1"/>
    <xf numFmtId="0" fontId="34" fillId="0" borderId="0" xfId="0" applyFont="1">
      <alignment vertical="center"/>
    </xf>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0" xfId="2" applyFont="1" applyAlignment="1" applyProtection="1">
      <alignment vertical="center"/>
      <protection locked="0"/>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9" fillId="0" borderId="0" xfId="2" applyFont="1" applyProtection="1">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4" fillId="0" borderId="0" xfId="2" applyFont="1" applyAlignment="1" applyProtection="1">
      <alignment vertical="center"/>
      <protection locked="0"/>
    </xf>
    <xf numFmtId="0" fontId="4" fillId="0" borderId="0" xfId="2" applyFont="1" applyProtection="1">
      <protection locked="0"/>
    </xf>
    <xf numFmtId="0" fontId="4" fillId="2" borderId="14" xfId="2" applyFont="1" applyFill="1" applyBorder="1" applyAlignment="1">
      <alignment horizontal="centerContinuous"/>
    </xf>
    <xf numFmtId="0" fontId="4" fillId="2" borderId="13" xfId="2" applyFont="1" applyFill="1" applyBorder="1" applyAlignment="1">
      <alignment horizontal="centerContinuous" vertical="center"/>
    </xf>
    <xf numFmtId="0" fontId="4" fillId="0" borderId="1" xfId="2" applyFont="1" applyBorder="1" applyAlignment="1" applyProtection="1">
      <alignment horizontal="center" vertical="center"/>
      <protection locked="0"/>
    </xf>
    <xf numFmtId="0" fontId="4" fillId="0" borderId="1" xfId="2" applyFont="1" applyBorder="1" applyAlignment="1" applyProtection="1">
      <alignment horizontal="center" vertical="center" shrinkToFit="1"/>
      <protection locked="0"/>
    </xf>
    <xf numFmtId="0" fontId="4" fillId="0" borderId="0" xfId="2" applyFont="1" applyAlignment="1">
      <alignment vertical="center"/>
    </xf>
    <xf numFmtId="0" fontId="47" fillId="0" borderId="0" xfId="2" applyFont="1" applyAlignment="1" applyProtection="1">
      <alignment vertical="center"/>
      <protection locked="0"/>
    </xf>
    <xf numFmtId="0" fontId="27" fillId="0" borderId="1" xfId="7" applyFont="1" applyBorder="1" applyAlignment="1">
      <alignment horizontal="center" vertical="center"/>
    </xf>
    <xf numFmtId="0" fontId="17" fillId="0" borderId="3" xfId="5" applyFont="1" applyBorder="1" applyAlignment="1">
      <alignment horizontal="center" vertical="center" shrinkToFit="1"/>
    </xf>
    <xf numFmtId="0" fontId="17" fillId="0" borderId="1" xfId="5" applyFont="1" applyBorder="1" applyAlignment="1">
      <alignment horizontal="center" vertical="center" shrinkToFit="1"/>
    </xf>
    <xf numFmtId="0" fontId="9" fillId="0" borderId="1" xfId="2" applyFont="1" applyFill="1" applyBorder="1" applyAlignment="1" applyProtection="1">
      <alignment horizontal="center" vertical="center" shrinkToFit="1"/>
      <protection locked="0"/>
    </xf>
    <xf numFmtId="0" fontId="14" fillId="0" borderId="1" xfId="7" applyFont="1" applyFill="1" applyBorder="1" applyAlignment="1">
      <alignment horizontal="center" vertical="center"/>
    </xf>
    <xf numFmtId="0" fontId="9" fillId="0" borderId="8"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shrinkToFit="1"/>
      <protection locked="0"/>
    </xf>
    <xf numFmtId="0" fontId="9" fillId="0" borderId="1" xfId="2" applyFont="1" applyFill="1" applyBorder="1" applyAlignment="1" applyProtection="1">
      <alignment horizontal="center" vertical="center"/>
      <protection locked="0"/>
    </xf>
    <xf numFmtId="180" fontId="9" fillId="0" borderId="8" xfId="2" applyNumberFormat="1" applyFont="1" applyFill="1" applyBorder="1" applyAlignment="1" applyProtection="1">
      <alignment horizontal="center" vertical="center"/>
      <protection locked="0"/>
    </xf>
    <xf numFmtId="0" fontId="9" fillId="0" borderId="1" xfId="4" applyFont="1" applyFill="1" applyBorder="1" applyAlignment="1">
      <alignment horizontal="center" vertical="center" shrinkToFit="1"/>
    </xf>
    <xf numFmtId="2" fontId="17" fillId="0" borderId="2" xfId="5" applyNumberFormat="1" applyFont="1" applyFill="1" applyBorder="1" applyAlignment="1">
      <alignment vertical="center" shrinkToFit="1"/>
    </xf>
    <xf numFmtId="0" fontId="9" fillId="0" borderId="17" xfId="5" applyFont="1" applyBorder="1" applyAlignment="1">
      <alignment vertical="center" shrinkToFit="1"/>
    </xf>
    <xf numFmtId="0" fontId="9" fillId="0" borderId="51" xfId="5" applyFont="1" applyBorder="1" applyAlignment="1">
      <alignment vertical="center" shrinkToFit="1"/>
    </xf>
    <xf numFmtId="0" fontId="9" fillId="0" borderId="50" xfId="5" applyFont="1" applyBorder="1" applyAlignment="1">
      <alignment vertical="center" shrinkToFit="1"/>
    </xf>
    <xf numFmtId="0" fontId="9" fillId="0" borderId="49" xfId="5" applyFont="1" applyBorder="1" applyAlignment="1">
      <alignment vertical="center" shrinkToFit="1"/>
    </xf>
    <xf numFmtId="0" fontId="9" fillId="0" borderId="16" xfId="5" applyFont="1" applyBorder="1" applyAlignment="1">
      <alignment vertical="center" shrinkToFit="1"/>
    </xf>
    <xf numFmtId="0" fontId="9" fillId="2" borderId="49" xfId="5" applyFont="1" applyFill="1" applyBorder="1" applyAlignment="1">
      <alignment horizontal="center" vertical="center" shrinkToFit="1"/>
    </xf>
    <xf numFmtId="0" fontId="9" fillId="2" borderId="51" xfId="5" applyFont="1" applyFill="1" applyBorder="1" applyAlignment="1">
      <alignment horizontal="center" vertical="center" shrinkToFit="1"/>
    </xf>
    <xf numFmtId="180" fontId="9" fillId="0" borderId="17" xfId="5" applyNumberFormat="1" applyFont="1" applyBorder="1" applyAlignment="1">
      <alignment vertical="center" shrinkToFit="1"/>
    </xf>
    <xf numFmtId="180" fontId="9" fillId="0" borderId="51" xfId="5" applyNumberFormat="1" applyFont="1" applyBorder="1" applyAlignment="1">
      <alignment vertical="center" shrinkToFit="1"/>
    </xf>
    <xf numFmtId="180" fontId="9" fillId="0" borderId="50" xfId="5" applyNumberFormat="1" applyFont="1" applyBorder="1" applyAlignment="1">
      <alignment vertical="center" shrinkToFit="1"/>
    </xf>
    <xf numFmtId="2" fontId="9" fillId="0" borderId="52" xfId="5" applyNumberFormat="1" applyFont="1" applyBorder="1" applyAlignment="1">
      <alignment vertical="center" shrinkToFit="1"/>
    </xf>
    <xf numFmtId="2" fontId="9" fillId="0" borderId="51" xfId="5" applyNumberFormat="1" applyFont="1" applyBorder="1" applyAlignment="1">
      <alignment vertical="center" shrinkToFit="1"/>
    </xf>
    <xf numFmtId="2" fontId="9" fillId="0" borderId="16" xfId="5" applyNumberFormat="1" applyFont="1" applyBorder="1" applyAlignment="1">
      <alignment vertical="center" shrinkToFit="1"/>
    </xf>
    <xf numFmtId="0" fontId="9" fillId="2" borderId="1" xfId="2" applyFont="1" applyFill="1" applyBorder="1" applyAlignment="1">
      <alignment horizontal="center" vertical="center"/>
    </xf>
    <xf numFmtId="0" fontId="14" fillId="0" borderId="1" xfId="2" applyFont="1" applyBorder="1" applyAlignment="1">
      <alignment horizontal="center" vertical="center"/>
    </xf>
    <xf numFmtId="0" fontId="17" fillId="0" borderId="1" xfId="2" applyFont="1" applyFill="1" applyBorder="1" applyAlignment="1" applyProtection="1">
      <alignment horizontal="center" vertical="center" wrapText="1"/>
      <protection locked="0"/>
    </xf>
    <xf numFmtId="199" fontId="17" fillId="0" borderId="19" xfId="5" applyNumberFormat="1" applyFont="1" applyFill="1" applyBorder="1" applyAlignment="1">
      <alignment horizontal="center" vertical="center" shrinkToFit="1"/>
    </xf>
    <xf numFmtId="180" fontId="17" fillId="0" borderId="18" xfId="5" applyNumberFormat="1" applyFont="1" applyFill="1" applyBorder="1" applyAlignment="1">
      <alignment horizontal="center" vertical="center" shrinkToFit="1"/>
    </xf>
    <xf numFmtId="2" fontId="17" fillId="0" borderId="23" xfId="5" applyNumberFormat="1" applyFont="1" applyFill="1" applyBorder="1" applyAlignment="1">
      <alignment vertical="center" shrinkToFit="1"/>
    </xf>
    <xf numFmtId="2" fontId="17" fillId="0" borderId="8" xfId="5" applyNumberFormat="1" applyFont="1" applyFill="1" applyBorder="1" applyAlignment="1">
      <alignment vertical="center" shrinkToFit="1"/>
    </xf>
    <xf numFmtId="0" fontId="17" fillId="0" borderId="71" xfId="5"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pplyFill="1" applyAlignment="1">
      <alignment horizontal="left" vertical="top" wrapText="1"/>
    </xf>
    <xf numFmtId="0" fontId="0" fillId="0" borderId="0" xfId="0" applyAlignment="1">
      <alignment vertical="center"/>
    </xf>
    <xf numFmtId="0" fontId="0" fillId="5" borderId="1" xfId="0" applyFill="1" applyBorder="1" applyAlignment="1">
      <alignment horizontal="center" vertical="center"/>
    </xf>
    <xf numFmtId="0" fontId="9" fillId="2" borderId="2" xfId="2" applyFont="1" applyFill="1" applyBorder="1" applyAlignment="1" applyProtection="1">
      <alignment horizontal="center" vertical="center" shrinkToFit="1"/>
    </xf>
    <xf numFmtId="0" fontId="9" fillId="2" borderId="3" xfId="2" applyFont="1" applyFill="1" applyBorder="1" applyAlignment="1" applyProtection="1">
      <alignment horizontal="center" vertical="center" shrinkToFit="1"/>
    </xf>
    <xf numFmtId="0" fontId="9" fillId="2" borderId="8" xfId="2" applyFont="1" applyFill="1" applyBorder="1" applyAlignment="1" applyProtection="1">
      <alignment horizontal="center" vertical="center" shrinkToFit="1"/>
    </xf>
    <xf numFmtId="0" fontId="9" fillId="0" borderId="2" xfId="2" applyFont="1" applyFill="1" applyBorder="1" applyAlignment="1" applyProtection="1">
      <alignment horizontal="center" vertical="center"/>
      <protection locked="0"/>
    </xf>
    <xf numFmtId="0" fontId="9" fillId="0" borderId="8" xfId="2" applyFont="1" applyFill="1" applyBorder="1" applyAlignment="1" applyProtection="1">
      <alignment horizontal="center" vertical="center"/>
      <protection locked="0"/>
    </xf>
    <xf numFmtId="0" fontId="9" fillId="0" borderId="3" xfId="2" applyFont="1" applyFill="1" applyBorder="1" applyAlignment="1" applyProtection="1">
      <alignment horizontal="center" vertical="center"/>
      <protection locked="0"/>
    </xf>
    <xf numFmtId="0" fontId="9" fillId="2" borderId="12" xfId="2" applyFont="1" applyFill="1" applyBorder="1" applyAlignment="1" applyProtection="1">
      <alignment horizontal="center" vertical="center" textRotation="255" shrinkToFit="1"/>
    </xf>
    <xf numFmtId="0" fontId="9" fillId="2" borderId="4" xfId="2" applyFont="1" applyFill="1" applyBorder="1" applyAlignment="1" applyProtection="1">
      <alignment horizontal="center" vertical="center" textRotation="255" shrinkToFit="1"/>
    </xf>
    <xf numFmtId="0" fontId="9" fillId="2" borderId="9" xfId="2" applyFont="1" applyFill="1" applyBorder="1" applyAlignment="1" applyProtection="1">
      <alignment horizontal="center" vertical="center" textRotation="255" shrinkToFit="1"/>
    </xf>
    <xf numFmtId="0" fontId="9" fillId="2" borderId="11" xfId="2" applyFont="1" applyFill="1" applyBorder="1" applyAlignment="1" applyProtection="1">
      <alignment horizontal="center" vertical="center" textRotation="255" shrinkToFit="1"/>
    </xf>
    <xf numFmtId="0" fontId="9" fillId="0" borderId="1" xfId="2" applyFont="1" applyFill="1" applyBorder="1" applyAlignment="1" applyProtection="1">
      <alignment horizontal="center" vertical="center" shrinkToFit="1"/>
      <protection locked="0"/>
    </xf>
    <xf numFmtId="0" fontId="9" fillId="0" borderId="2" xfId="2" applyFont="1" applyFill="1" applyBorder="1" applyAlignment="1" applyProtection="1">
      <alignment horizontal="center" vertical="center"/>
    </xf>
    <xf numFmtId="0" fontId="9" fillId="0" borderId="3" xfId="2" applyFont="1" applyFill="1" applyBorder="1" applyAlignment="1" applyProtection="1">
      <alignment horizontal="center" vertical="center"/>
    </xf>
    <xf numFmtId="0" fontId="9" fillId="0" borderId="8" xfId="2" applyFont="1" applyFill="1" applyBorder="1" applyAlignment="1" applyProtection="1">
      <alignment horizontal="center" vertical="center"/>
    </xf>
    <xf numFmtId="0" fontId="9" fillId="2" borderId="15" xfId="2" applyFont="1" applyFill="1" applyBorder="1" applyAlignment="1" applyProtection="1">
      <alignment horizontal="center" vertical="center" textRotation="255"/>
    </xf>
    <xf numFmtId="0" fontId="9" fillId="2" borderId="13" xfId="2" applyFont="1" applyFill="1" applyBorder="1" applyAlignment="1" applyProtection="1">
      <alignment horizontal="center" vertical="center" textRotation="255"/>
    </xf>
    <xf numFmtId="0" fontId="17" fillId="2" borderId="2" xfId="2" applyFont="1" applyFill="1" applyBorder="1" applyAlignment="1" applyProtection="1">
      <alignment horizontal="center" vertical="center" wrapText="1" shrinkToFit="1"/>
    </xf>
    <xf numFmtId="0" fontId="17" fillId="2" borderId="3" xfId="2" applyFont="1" applyFill="1" applyBorder="1" applyAlignment="1" applyProtection="1">
      <alignment horizontal="center" vertical="center" wrapText="1" shrinkToFit="1"/>
    </xf>
    <xf numFmtId="182" fontId="9" fillId="0" borderId="2" xfId="2" applyNumberFormat="1" applyFont="1" applyFill="1" applyBorder="1" applyAlignment="1" applyProtection="1">
      <alignment horizontal="center" vertical="center"/>
      <protection locked="0"/>
    </xf>
    <xf numFmtId="182" fontId="9" fillId="0" borderId="8" xfId="2" applyNumberFormat="1" applyFont="1" applyFill="1" applyBorder="1" applyAlignment="1" applyProtection="1">
      <alignment horizontal="center" vertical="center"/>
      <protection locked="0"/>
    </xf>
    <xf numFmtId="0" fontId="9" fillId="2" borderId="6" xfId="2" applyFont="1" applyFill="1" applyBorder="1" applyAlignment="1" applyProtection="1">
      <alignment horizontal="center" vertical="center"/>
    </xf>
    <xf numFmtId="0" fontId="9" fillId="2" borderId="5" xfId="2" applyFont="1" applyFill="1" applyBorder="1" applyAlignment="1" applyProtection="1">
      <alignment horizontal="center" vertical="center"/>
    </xf>
    <xf numFmtId="0" fontId="9" fillId="2" borderId="9" xfId="2" applyFont="1" applyFill="1" applyBorder="1" applyAlignment="1" applyProtection="1">
      <alignment horizontal="center" vertical="center"/>
    </xf>
    <xf numFmtId="0" fontId="9" fillId="2" borderId="11" xfId="2" applyFont="1" applyFill="1" applyBorder="1" applyAlignment="1" applyProtection="1">
      <alignment horizontal="center" vertical="center"/>
    </xf>
    <xf numFmtId="183" fontId="9" fillId="0" borderId="1" xfId="2" applyNumberFormat="1" applyFont="1" applyFill="1" applyBorder="1" applyAlignment="1" applyProtection="1">
      <alignment horizontal="center" vertical="center"/>
      <protection locked="0"/>
    </xf>
    <xf numFmtId="0" fontId="9" fillId="2" borderId="14" xfId="2" applyFont="1" applyFill="1" applyBorder="1" applyAlignment="1" applyProtection="1">
      <alignment horizontal="center" vertical="center" textRotation="255"/>
    </xf>
    <xf numFmtId="0" fontId="9" fillId="2" borderId="2" xfId="2" applyFont="1" applyFill="1" applyBorder="1" applyAlignment="1" applyProtection="1">
      <alignment horizontal="center" vertical="center"/>
    </xf>
    <xf numFmtId="0" fontId="9" fillId="2" borderId="8" xfId="2" applyFont="1" applyFill="1" applyBorder="1" applyAlignment="1" applyProtection="1">
      <alignment horizontal="center" vertical="center"/>
    </xf>
    <xf numFmtId="184" fontId="9" fillId="0" borderId="1" xfId="2" applyNumberFormat="1" applyFont="1" applyFill="1" applyBorder="1" applyAlignment="1" applyProtection="1">
      <alignment horizontal="center" vertical="center"/>
      <protection locked="0"/>
    </xf>
    <xf numFmtId="0" fontId="9" fillId="0" borderId="2" xfId="2" applyFont="1" applyFill="1" applyBorder="1" applyAlignment="1" applyProtection="1">
      <alignment horizontal="center" vertical="center" shrinkToFit="1"/>
    </xf>
    <xf numFmtId="0" fontId="9" fillId="0" borderId="3" xfId="2" applyFont="1" applyFill="1" applyBorder="1" applyAlignment="1" applyProtection="1">
      <alignment horizontal="center" vertical="center" shrinkToFit="1"/>
    </xf>
    <xf numFmtId="0" fontId="9" fillId="0" borderId="8" xfId="2" applyFont="1" applyFill="1" applyBorder="1" applyAlignment="1" applyProtection="1">
      <alignment horizontal="center" vertical="center" shrinkToFit="1"/>
    </xf>
    <xf numFmtId="0" fontId="9" fillId="2" borderId="7" xfId="2" applyFont="1" applyFill="1" applyBorder="1" applyAlignment="1" applyProtection="1">
      <alignment horizontal="center" vertical="center"/>
    </xf>
    <xf numFmtId="185" fontId="9" fillId="0" borderId="2" xfId="2" applyNumberFormat="1" applyFont="1" applyFill="1" applyBorder="1" applyAlignment="1" applyProtection="1">
      <alignment horizontal="center" vertical="center"/>
      <protection locked="0"/>
    </xf>
    <xf numFmtId="185" fontId="9" fillId="0" borderId="3" xfId="2" applyNumberFormat="1" applyFont="1" applyFill="1" applyBorder="1" applyAlignment="1" applyProtection="1">
      <alignment horizontal="center" vertical="center"/>
      <protection locked="0"/>
    </xf>
    <xf numFmtId="0" fontId="9" fillId="0" borderId="2" xfId="2" applyFont="1" applyFill="1" applyBorder="1" applyAlignment="1" applyProtection="1">
      <alignment horizontal="center" vertical="center" shrinkToFit="1"/>
      <protection locked="0"/>
    </xf>
    <xf numFmtId="0" fontId="9" fillId="0" borderId="8" xfId="2" applyFont="1" applyFill="1" applyBorder="1" applyAlignment="1" applyProtection="1">
      <alignment horizontal="center" vertical="center" shrinkToFit="1"/>
      <protection locked="0"/>
    </xf>
    <xf numFmtId="0" fontId="9" fillId="2" borderId="3" xfId="2" applyFont="1" applyFill="1" applyBorder="1" applyAlignment="1" applyProtection="1">
      <alignment horizontal="center" vertical="center"/>
    </xf>
    <xf numFmtId="0" fontId="9" fillId="2" borderId="6" xfId="2" applyFont="1" applyFill="1" applyBorder="1" applyAlignment="1" applyProtection="1">
      <alignment horizontal="center" vertical="center" textRotation="255"/>
    </xf>
    <xf numFmtId="0" fontId="9" fillId="2" borderId="5" xfId="2" applyFont="1" applyFill="1" applyBorder="1" applyAlignment="1" applyProtection="1">
      <alignment horizontal="center" vertical="center" textRotation="255"/>
    </xf>
    <xf numFmtId="0" fontId="9" fillId="2" borderId="9" xfId="2" applyFont="1" applyFill="1" applyBorder="1" applyAlignment="1" applyProtection="1">
      <alignment horizontal="center" vertical="center" textRotation="255"/>
    </xf>
    <xf numFmtId="0" fontId="9" fillId="2" borderId="11" xfId="2" applyFont="1" applyFill="1" applyBorder="1" applyAlignment="1" applyProtection="1">
      <alignment horizontal="center" vertical="center" textRotation="255"/>
    </xf>
    <xf numFmtId="0" fontId="9" fillId="0" borderId="13" xfId="2" applyFont="1" applyFill="1" applyBorder="1" applyAlignment="1" applyProtection="1">
      <alignment horizontal="center" vertical="center" shrinkToFit="1"/>
      <protection locked="0"/>
    </xf>
    <xf numFmtId="0" fontId="9" fillId="2" borderId="4" xfId="2" applyFont="1" applyFill="1" applyBorder="1" applyAlignment="1" applyProtection="1">
      <alignment horizontal="center" vertical="center" textRotation="255"/>
    </xf>
    <xf numFmtId="0" fontId="9" fillId="0" borderId="14" xfId="2" applyFont="1" applyFill="1" applyBorder="1" applyAlignment="1" applyProtection="1">
      <alignment horizontal="center" vertical="center"/>
      <protection locked="0"/>
    </xf>
    <xf numFmtId="0" fontId="9" fillId="2" borderId="2" xfId="2" applyFont="1" applyFill="1" applyBorder="1" applyAlignment="1" applyProtection="1">
      <alignment horizontal="center" vertical="center" justifyLastLine="1" shrinkToFit="1"/>
    </xf>
    <xf numFmtId="0" fontId="9" fillId="2" borderId="3" xfId="2" applyFont="1" applyFill="1" applyBorder="1" applyAlignment="1" applyProtection="1">
      <alignment horizontal="center" vertical="center" justifyLastLine="1" shrinkToFit="1"/>
    </xf>
    <xf numFmtId="0" fontId="9" fillId="2" borderId="8" xfId="2" applyFont="1" applyFill="1" applyBorder="1" applyAlignment="1" applyProtection="1">
      <alignment horizontal="center" vertical="center" justifyLastLine="1" shrinkToFit="1"/>
    </xf>
    <xf numFmtId="197" fontId="11" fillId="0" borderId="9" xfId="1" applyNumberFormat="1" applyFont="1" applyFill="1" applyBorder="1" applyAlignment="1" applyProtection="1">
      <alignment horizontal="center" vertical="center" shrinkToFit="1"/>
      <protection locked="0"/>
    </xf>
    <xf numFmtId="197" fontId="11" fillId="0" borderId="10" xfId="1" applyNumberFormat="1" applyFont="1" applyFill="1" applyBorder="1" applyAlignment="1" applyProtection="1">
      <alignment horizontal="center" vertical="center" shrinkToFit="1"/>
      <protection locked="0"/>
    </xf>
    <xf numFmtId="197" fontId="11" fillId="0" borderId="11" xfId="1" applyNumberFormat="1" applyFont="1" applyFill="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protection locked="0"/>
    </xf>
    <xf numFmtId="186" fontId="9" fillId="0" borderId="15" xfId="2" applyNumberFormat="1" applyFont="1" applyFill="1" applyBorder="1" applyAlignment="1" applyProtection="1">
      <alignment horizontal="center" vertical="center"/>
      <protection locked="0"/>
    </xf>
    <xf numFmtId="4" fontId="9" fillId="0" borderId="1" xfId="2" applyNumberFormat="1" applyFont="1" applyFill="1" applyBorder="1" applyAlignment="1" applyProtection="1">
      <alignment horizontal="center" vertical="center" shrinkToFit="1"/>
    </xf>
    <xf numFmtId="0" fontId="9" fillId="2" borderId="12" xfId="2" applyFont="1" applyFill="1" applyBorder="1" applyAlignment="1" applyProtection="1">
      <alignment horizontal="center" vertical="center" shrinkToFit="1"/>
    </xf>
    <xf numFmtId="0" fontId="9" fillId="2" borderId="9" xfId="2" applyFont="1" applyFill="1" applyBorder="1" applyAlignment="1" applyProtection="1">
      <alignment horizontal="center" vertical="center" shrinkToFit="1"/>
    </xf>
    <xf numFmtId="197" fontId="11" fillId="0" borderId="3" xfId="1" applyNumberFormat="1" applyFont="1" applyFill="1" applyBorder="1" applyAlignment="1" applyProtection="1">
      <alignment horizontal="center" vertical="center" shrinkToFit="1"/>
      <protection locked="0"/>
    </xf>
    <xf numFmtId="197" fontId="11" fillId="0" borderId="8" xfId="1" applyNumberFormat="1" applyFont="1" applyFill="1" applyBorder="1" applyAlignment="1" applyProtection="1">
      <alignment horizontal="center" vertical="center" shrinkToFit="1"/>
      <protection locked="0"/>
    </xf>
    <xf numFmtId="0" fontId="9" fillId="2" borderId="10" xfId="2" applyFont="1" applyFill="1" applyBorder="1" applyAlignment="1" applyProtection="1">
      <alignment horizontal="center" vertical="center"/>
    </xf>
    <xf numFmtId="14" fontId="9" fillId="0" borderId="9" xfId="2" quotePrefix="1" applyNumberFormat="1" applyFont="1" applyFill="1" applyBorder="1" applyAlignment="1" applyProtection="1">
      <alignment horizontal="center" vertical="center"/>
      <protection locked="0"/>
    </xf>
    <xf numFmtId="14" fontId="9" fillId="0" borderId="11" xfId="2" applyNumberFormat="1" applyFont="1" applyFill="1" applyBorder="1" applyAlignment="1" applyProtection="1">
      <alignment horizontal="center" vertical="center"/>
      <protection locked="0"/>
    </xf>
    <xf numFmtId="0" fontId="9" fillId="0" borderId="12" xfId="2" applyFont="1" applyFill="1" applyBorder="1" applyAlignment="1" applyProtection="1">
      <alignment horizontal="center" vertical="center" shrinkToFit="1"/>
      <protection locked="0"/>
    </xf>
    <xf numFmtId="0" fontId="9" fillId="0" borderId="4" xfId="2" applyFont="1" applyFill="1" applyBorder="1" applyAlignment="1" applyProtection="1">
      <alignment horizontal="center" vertical="center" shrinkToFit="1"/>
      <protection locked="0"/>
    </xf>
    <xf numFmtId="14" fontId="9" fillId="0" borderId="2" xfId="2" applyNumberFormat="1" applyFont="1" applyFill="1" applyBorder="1" applyAlignment="1" applyProtection="1">
      <alignment horizontal="center" vertical="center" shrinkToFit="1"/>
      <protection locked="0"/>
    </xf>
    <xf numFmtId="0" fontId="9" fillId="2" borderId="12" xfId="2" applyFont="1" applyFill="1" applyBorder="1" applyAlignment="1" applyProtection="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Fill="1" applyBorder="1" applyAlignment="1" applyProtection="1">
      <alignment horizontal="center" vertical="center" shrinkToFit="1"/>
    </xf>
    <xf numFmtId="0" fontId="9" fillId="2" borderId="6" xfId="2" applyFont="1" applyFill="1" applyBorder="1" applyAlignment="1" applyProtection="1">
      <alignment horizontal="center" vertical="center" shrinkToFit="1"/>
    </xf>
    <xf numFmtId="0" fontId="9" fillId="2" borderId="7" xfId="2" applyFont="1" applyFill="1" applyBorder="1" applyAlignment="1" applyProtection="1">
      <alignment horizontal="center" vertical="center" shrinkToFit="1"/>
    </xf>
    <xf numFmtId="0" fontId="9" fillId="2" borderId="5" xfId="2" applyFont="1" applyFill="1" applyBorder="1" applyAlignment="1" applyProtection="1">
      <alignment horizontal="center" vertical="center" shrinkToFit="1"/>
    </xf>
    <xf numFmtId="0" fontId="9" fillId="2" borderId="10" xfId="2" applyFont="1" applyFill="1" applyBorder="1" applyAlignment="1" applyProtection="1">
      <alignment horizontal="center" vertical="center" shrinkToFit="1"/>
    </xf>
    <xf numFmtId="0" fontId="9" fillId="2" borderId="11" xfId="2" applyFont="1" applyFill="1" applyBorder="1" applyAlignment="1" applyProtection="1">
      <alignment horizontal="center" vertical="center" shrinkToFit="1"/>
    </xf>
    <xf numFmtId="0" fontId="9" fillId="0" borderId="6" xfId="2" applyFont="1" applyFill="1" applyBorder="1" applyAlignment="1" applyProtection="1">
      <alignment horizontal="center" vertical="center" wrapText="1" shrinkToFit="1"/>
    </xf>
    <xf numFmtId="0" fontId="9" fillId="0" borderId="7" xfId="2" applyFont="1" applyFill="1" applyBorder="1" applyAlignment="1" applyProtection="1">
      <alignment horizontal="center" vertical="center" shrinkToFit="1"/>
    </xf>
    <xf numFmtId="0" fontId="9" fillId="0" borderId="5" xfId="2" applyFont="1" applyFill="1" applyBorder="1" applyAlignment="1" applyProtection="1">
      <alignment horizontal="center" vertical="center" shrinkToFit="1"/>
    </xf>
    <xf numFmtId="0" fontId="9" fillId="0" borderId="9" xfId="2" applyFont="1" applyFill="1" applyBorder="1" applyAlignment="1" applyProtection="1">
      <alignment horizontal="center" vertical="center" shrinkToFit="1"/>
    </xf>
    <xf numFmtId="0" fontId="9" fillId="0" borderId="10" xfId="2" applyFont="1" applyFill="1" applyBorder="1" applyAlignment="1" applyProtection="1">
      <alignment horizontal="center" vertical="center" shrinkToFit="1"/>
    </xf>
    <xf numFmtId="0" fontId="9" fillId="0" borderId="11" xfId="2" applyFont="1" applyFill="1" applyBorder="1" applyAlignment="1" applyProtection="1">
      <alignment horizontal="center" vertical="center" shrinkToFit="1"/>
    </xf>
    <xf numFmtId="4" fontId="9" fillId="2" borderId="6" xfId="2" applyNumberFormat="1" applyFont="1" applyFill="1" applyBorder="1" applyAlignment="1" applyProtection="1">
      <alignment horizontal="center" vertical="center" shrinkToFit="1"/>
    </xf>
    <xf numFmtId="4" fontId="9" fillId="2" borderId="5" xfId="2" applyNumberFormat="1" applyFont="1" applyFill="1" applyBorder="1" applyAlignment="1" applyProtection="1">
      <alignment horizontal="center" vertical="center" shrinkToFit="1"/>
    </xf>
    <xf numFmtId="4" fontId="9" fillId="2" borderId="9" xfId="2" applyNumberFormat="1" applyFont="1" applyFill="1" applyBorder="1" applyAlignment="1" applyProtection="1">
      <alignment horizontal="center" vertical="center" shrinkToFit="1"/>
    </xf>
    <xf numFmtId="4" fontId="9" fillId="2" borderId="11" xfId="2" applyNumberFormat="1" applyFont="1" applyFill="1" applyBorder="1" applyAlignment="1" applyProtection="1">
      <alignment horizontal="center" vertical="center" shrinkToFit="1"/>
    </xf>
    <xf numFmtId="176" fontId="9" fillId="0" borderId="6" xfId="2" applyNumberFormat="1" applyFont="1" applyFill="1" applyBorder="1" applyAlignment="1" applyProtection="1">
      <alignment horizontal="center" vertical="center" shrinkToFit="1"/>
    </xf>
    <xf numFmtId="176" fontId="9" fillId="0" borderId="7" xfId="2" applyNumberFormat="1" applyFont="1" applyFill="1" applyBorder="1" applyAlignment="1" applyProtection="1">
      <alignment horizontal="center" vertical="center" shrinkToFit="1"/>
    </xf>
    <xf numFmtId="176" fontId="9" fillId="0" borderId="5" xfId="2" applyNumberFormat="1" applyFont="1" applyFill="1" applyBorder="1" applyAlignment="1" applyProtection="1">
      <alignment horizontal="center" vertical="center" shrinkToFit="1"/>
    </xf>
    <xf numFmtId="176" fontId="9" fillId="0" borderId="9" xfId="2" applyNumberFormat="1" applyFont="1" applyFill="1" applyBorder="1" applyAlignment="1" applyProtection="1">
      <alignment horizontal="center" vertical="center" shrinkToFit="1"/>
    </xf>
    <xf numFmtId="176" fontId="9" fillId="0" borderId="10" xfId="2" applyNumberFormat="1" applyFont="1" applyFill="1" applyBorder="1" applyAlignment="1" applyProtection="1">
      <alignment horizontal="center" vertical="center" shrinkToFit="1"/>
    </xf>
    <xf numFmtId="176" fontId="9" fillId="0" borderId="11" xfId="2" applyNumberFormat="1" applyFont="1" applyFill="1" applyBorder="1" applyAlignment="1" applyProtection="1">
      <alignment horizontal="center" vertical="center" shrinkToFit="1"/>
    </xf>
    <xf numFmtId="0" fontId="9" fillId="2" borderId="14" xfId="2" applyFont="1" applyFill="1" applyBorder="1" applyAlignment="1" applyProtection="1">
      <alignment horizontal="center" vertical="center" shrinkToFit="1"/>
    </xf>
    <xf numFmtId="0" fontId="9" fillId="0" borderId="6" xfId="2" applyFont="1" applyFill="1" applyBorder="1" applyAlignment="1" applyProtection="1">
      <alignment horizontal="left" vertical="center" shrinkToFit="1"/>
    </xf>
    <xf numFmtId="0" fontId="9" fillId="0" borderId="7" xfId="2" applyFont="1" applyFill="1" applyBorder="1" applyAlignment="1" applyProtection="1">
      <alignment horizontal="left" vertical="center" shrinkToFit="1"/>
    </xf>
    <xf numFmtId="0" fontId="9" fillId="0" borderId="5" xfId="2" applyFont="1" applyFill="1" applyBorder="1" applyAlignment="1" applyProtection="1">
      <alignment horizontal="left" vertical="center" shrinkToFit="1"/>
    </xf>
    <xf numFmtId="0" fontId="9" fillId="2" borderId="1" xfId="2" applyFont="1" applyFill="1" applyBorder="1" applyAlignment="1" applyProtection="1">
      <alignment horizontal="center" vertical="center" shrinkToFit="1"/>
    </xf>
    <xf numFmtId="0" fontId="9" fillId="0" borderId="9" xfId="2" applyFont="1" applyFill="1" applyBorder="1" applyAlignment="1" applyProtection="1">
      <alignment horizontal="left" vertical="center" shrinkToFit="1"/>
    </xf>
    <xf numFmtId="0" fontId="9" fillId="0" borderId="10" xfId="2" applyFont="1" applyFill="1" applyBorder="1" applyAlignment="1" applyProtection="1">
      <alignment horizontal="left" vertical="center" shrinkToFit="1"/>
    </xf>
    <xf numFmtId="176" fontId="9" fillId="0" borderId="2" xfId="2" applyNumberFormat="1" applyFont="1" applyFill="1" applyBorder="1" applyAlignment="1" applyProtection="1">
      <alignment horizontal="center" vertical="center" shrinkToFit="1"/>
    </xf>
    <xf numFmtId="176" fontId="9" fillId="0" borderId="3" xfId="2" applyNumberFormat="1" applyFont="1" applyFill="1" applyBorder="1" applyAlignment="1" applyProtection="1">
      <alignment horizontal="center" vertical="center" shrinkToFit="1"/>
    </xf>
    <xf numFmtId="176" fontId="9" fillId="0" borderId="8" xfId="2" applyNumberFormat="1" applyFont="1" applyFill="1" applyBorder="1" applyAlignment="1" applyProtection="1">
      <alignment horizontal="center" vertical="center" shrinkToFit="1"/>
    </xf>
    <xf numFmtId="0" fontId="9" fillId="2" borderId="13" xfId="2" applyFont="1" applyFill="1" applyBorder="1" applyAlignment="1" applyProtection="1">
      <alignment horizontal="center" vertical="center" shrinkToFit="1"/>
    </xf>
    <xf numFmtId="0" fontId="9" fillId="0" borderId="11" xfId="2" applyFont="1" applyFill="1" applyBorder="1" applyAlignment="1" applyProtection="1">
      <alignment horizontal="left" vertical="center" shrinkToFit="1"/>
    </xf>
    <xf numFmtId="0" fontId="10" fillId="0" borderId="1" xfId="2" applyNumberFormat="1" applyFont="1" applyFill="1" applyBorder="1" applyAlignment="1" applyProtection="1">
      <alignment horizontal="center" vertical="center"/>
    </xf>
    <xf numFmtId="0" fontId="9" fillId="2" borderId="14" xfId="2" applyFont="1" applyFill="1" applyBorder="1" applyAlignment="1" applyProtection="1">
      <alignment horizontal="center" vertical="center" textRotation="255" shrinkToFit="1"/>
    </xf>
    <xf numFmtId="0" fontId="9" fillId="2" borderId="15" xfId="2" applyFont="1" applyFill="1" applyBorder="1" applyAlignment="1" applyProtection="1">
      <alignment horizontal="center" vertical="center" textRotation="255" shrinkToFit="1"/>
    </xf>
    <xf numFmtId="0" fontId="9" fillId="2" borderId="13" xfId="2" applyFont="1" applyFill="1" applyBorder="1" applyAlignment="1" applyProtection="1">
      <alignment horizontal="center" vertical="center" textRotation="255" shrinkToFit="1"/>
    </xf>
    <xf numFmtId="0" fontId="9" fillId="2" borderId="6" xfId="2" applyFont="1" applyFill="1" applyBorder="1" applyAlignment="1" applyProtection="1">
      <alignment horizontal="center" vertical="center" textRotation="255" wrapText="1" shrinkToFit="1"/>
    </xf>
    <xf numFmtId="0" fontId="9" fillId="2" borderId="5" xfId="2" applyFont="1" applyFill="1" applyBorder="1" applyAlignment="1" applyProtection="1">
      <alignment horizontal="center" vertical="center" textRotation="255" shrinkToFit="1"/>
    </xf>
    <xf numFmtId="0" fontId="14" fillId="0" borderId="1" xfId="7" applyFont="1" applyFill="1" applyBorder="1" applyAlignment="1">
      <alignment horizontal="center" vertical="center" shrinkToFit="1"/>
    </xf>
    <xf numFmtId="0" fontId="14" fillId="0" borderId="1" xfId="2" applyFont="1" applyFill="1" applyBorder="1" applyAlignment="1">
      <alignment horizontal="center" vertical="center" shrinkToFit="1"/>
    </xf>
    <xf numFmtId="0" fontId="14" fillId="0" borderId="2" xfId="7" applyFont="1" applyFill="1" applyBorder="1" applyAlignment="1">
      <alignment horizontal="center" vertical="center" shrinkToFit="1"/>
    </xf>
    <xf numFmtId="0" fontId="14" fillId="0" borderId="8" xfId="2" applyFont="1" applyFill="1" applyBorder="1" applyAlignment="1">
      <alignment horizontal="center" vertical="center" shrinkToFit="1"/>
    </xf>
    <xf numFmtId="0" fontId="14" fillId="0" borderId="1" xfId="7" applyFont="1" applyFill="1" applyBorder="1" applyAlignment="1">
      <alignment horizontal="center" vertical="center"/>
    </xf>
    <xf numFmtId="0" fontId="34" fillId="0" borderId="1" xfId="7" applyFont="1" applyFill="1" applyBorder="1" applyAlignment="1">
      <alignment horizontal="center" vertical="center" shrinkToFit="1"/>
    </xf>
    <xf numFmtId="0" fontId="4" fillId="2" borderId="1" xfId="2" applyFont="1" applyFill="1" applyBorder="1" applyAlignment="1" applyProtection="1">
      <alignment horizontal="center" vertical="center" wrapText="1" shrinkToFit="1"/>
    </xf>
    <xf numFmtId="0" fontId="5" fillId="0" borderId="10" xfId="2" applyFont="1" applyFill="1" applyBorder="1" applyAlignment="1" applyProtection="1">
      <alignment horizontal="left" vertical="center"/>
    </xf>
    <xf numFmtId="0" fontId="4" fillId="2" borderId="14" xfId="2" applyFont="1" applyFill="1" applyBorder="1" applyAlignment="1" applyProtection="1">
      <alignment horizontal="center" vertical="center"/>
    </xf>
    <xf numFmtId="0" fontId="6" fillId="0" borderId="6" xfId="2" applyFont="1" applyFill="1" applyBorder="1" applyAlignment="1" applyProtection="1">
      <alignment horizontal="left" vertical="center"/>
    </xf>
    <xf numFmtId="0" fontId="6" fillId="0" borderId="7" xfId="2" applyFont="1" applyFill="1" applyBorder="1" applyAlignment="1" applyProtection="1">
      <alignment horizontal="left" vertical="center"/>
    </xf>
    <xf numFmtId="0" fontId="6" fillId="0" borderId="5" xfId="2" applyFont="1" applyFill="1" applyBorder="1" applyAlignment="1" applyProtection="1">
      <alignment horizontal="left" vertical="center"/>
    </xf>
    <xf numFmtId="0" fontId="4" fillId="2" borderId="1" xfId="2" applyFont="1" applyFill="1" applyBorder="1" applyAlignment="1" applyProtection="1">
      <alignment horizontal="center" vertical="center"/>
    </xf>
    <xf numFmtId="0" fontId="6" fillId="0" borderId="2" xfId="2" applyFont="1" applyFill="1" applyBorder="1" applyAlignment="1" applyProtection="1">
      <alignment horizontal="left" vertical="center" shrinkToFit="1"/>
    </xf>
    <xf numFmtId="0" fontId="6" fillId="0" borderId="3" xfId="2" applyFont="1" applyFill="1" applyBorder="1" applyAlignment="1" applyProtection="1">
      <alignment horizontal="left" vertical="center" shrinkToFit="1"/>
    </xf>
    <xf numFmtId="0" fontId="6" fillId="0" borderId="8" xfId="2" applyFont="1" applyFill="1" applyBorder="1" applyAlignment="1" applyProtection="1">
      <alignment horizontal="left" vertical="center" shrinkToFit="1"/>
    </xf>
    <xf numFmtId="0" fontId="4" fillId="2" borderId="13" xfId="2" applyFont="1" applyFill="1" applyBorder="1" applyAlignment="1" applyProtection="1">
      <alignment horizontal="center" vertical="center"/>
    </xf>
    <xf numFmtId="0" fontId="6" fillId="0" borderId="9" xfId="2" applyFont="1" applyFill="1" applyBorder="1" applyAlignment="1" applyProtection="1">
      <alignment horizontal="left" vertical="center"/>
    </xf>
    <xf numFmtId="0" fontId="6" fillId="0" borderId="10" xfId="2" applyFont="1" applyFill="1" applyBorder="1" applyAlignment="1" applyProtection="1">
      <alignment horizontal="left" vertical="center"/>
    </xf>
    <xf numFmtId="0" fontId="6" fillId="0" borderId="11" xfId="2" applyFont="1" applyFill="1" applyBorder="1" applyAlignment="1" applyProtection="1">
      <alignment horizontal="left" vertical="center"/>
    </xf>
    <xf numFmtId="0" fontId="4" fillId="2" borderId="1" xfId="2" applyFont="1" applyFill="1" applyBorder="1" applyAlignment="1" applyProtection="1">
      <alignment horizontal="center" vertical="center" wrapText="1"/>
    </xf>
    <xf numFmtId="0" fontId="4" fillId="2" borderId="1" xfId="2" applyFont="1" applyFill="1" applyBorder="1" applyAlignment="1" applyProtection="1">
      <alignment horizontal="center" vertical="center" shrinkToFi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49" fillId="2" borderId="14" xfId="2" applyFont="1" applyFill="1" applyBorder="1" applyAlignment="1" applyProtection="1">
      <alignment horizontal="center" vertical="center" wrapText="1" shrinkToFit="1"/>
      <protection locked="0"/>
    </xf>
    <xf numFmtId="0" fontId="49" fillId="2" borderId="13" xfId="2" applyFont="1" applyFill="1" applyBorder="1" applyAlignment="1" applyProtection="1">
      <alignment horizontal="center" vertical="center" wrapText="1" shrinkToFi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14" fillId="0" borderId="8" xfId="7" applyFont="1" applyFill="1" applyBorder="1" applyAlignment="1">
      <alignment horizontal="center" vertical="center" shrinkToFit="1"/>
    </xf>
    <xf numFmtId="0" fontId="4" fillId="2" borderId="0"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Fill="1" applyBorder="1" applyAlignment="1" applyProtection="1">
      <alignment horizontal="center" vertical="center" wrapText="1" shrinkToFit="1"/>
    </xf>
    <xf numFmtId="0" fontId="6" fillId="0" borderId="6" xfId="2" applyFont="1" applyFill="1" applyBorder="1" applyAlignment="1" applyProtection="1">
      <alignment horizontal="center" vertical="center" wrapText="1" shrinkToFit="1"/>
    </xf>
    <xf numFmtId="0" fontId="6" fillId="0" borderId="7" xfId="2" applyFont="1" applyFill="1" applyBorder="1" applyAlignment="1" applyProtection="1">
      <alignment horizontal="center" vertical="center" wrapText="1" shrinkToFit="1"/>
    </xf>
    <xf numFmtId="0" fontId="6" fillId="0" borderId="5" xfId="2" applyFont="1" applyFill="1" applyBorder="1" applyAlignment="1" applyProtection="1">
      <alignment horizontal="center" vertical="center" wrapText="1" shrinkToFit="1"/>
    </xf>
    <xf numFmtId="0" fontId="6" fillId="0" borderId="9" xfId="2" applyFont="1" applyFill="1" applyBorder="1" applyAlignment="1" applyProtection="1">
      <alignment horizontal="center" vertical="center" wrapText="1" shrinkToFit="1"/>
    </xf>
    <xf numFmtId="0" fontId="6" fillId="0" borderId="10" xfId="2" applyFont="1" applyFill="1" applyBorder="1" applyAlignment="1" applyProtection="1">
      <alignment horizontal="center" vertical="center" wrapText="1" shrinkToFit="1"/>
    </xf>
    <xf numFmtId="0" fontId="6" fillId="0" borderId="11" xfId="2" applyFont="1" applyFill="1" applyBorder="1" applyAlignment="1" applyProtection="1">
      <alignment horizontal="center" vertical="center" wrapText="1" shrinkToFit="1"/>
    </xf>
    <xf numFmtId="0" fontId="9" fillId="2" borderId="13" xfId="2" applyFont="1" applyFill="1" applyBorder="1" applyAlignment="1" applyProtection="1">
      <alignment vertical="center" textRotation="255"/>
    </xf>
    <xf numFmtId="0" fontId="9" fillId="2" borderId="1" xfId="2" applyFont="1" applyFill="1" applyBorder="1" applyAlignment="1" applyProtection="1">
      <alignment vertical="center" textRotation="255"/>
    </xf>
    <xf numFmtId="0" fontId="9" fillId="0" borderId="13" xfId="2" applyFont="1" applyFill="1" applyBorder="1" applyAlignment="1" applyProtection="1">
      <alignment horizontal="center"/>
      <protection locked="0"/>
    </xf>
    <xf numFmtId="0" fontId="9" fillId="0" borderId="1" xfId="2" applyFont="1" applyFill="1" applyBorder="1" applyAlignment="1" applyProtection="1">
      <alignment horizontal="center"/>
      <protection locked="0"/>
    </xf>
    <xf numFmtId="0" fontId="10" fillId="0" borderId="0" xfId="2" applyFont="1" applyFill="1" applyBorder="1" applyAlignment="1" applyProtection="1">
      <alignment horizontal="left" vertical="center"/>
    </xf>
    <xf numFmtId="0" fontId="9" fillId="0" borderId="6" xfId="2" applyFont="1" applyFill="1" applyBorder="1" applyAlignment="1" applyProtection="1">
      <alignment horizontal="left" vertical="center"/>
    </xf>
    <xf numFmtId="0" fontId="9" fillId="0" borderId="7" xfId="2" applyFont="1" applyFill="1" applyBorder="1" applyAlignment="1" applyProtection="1">
      <alignment horizontal="left" vertical="center"/>
    </xf>
    <xf numFmtId="0" fontId="9" fillId="0" borderId="5" xfId="2" applyFont="1" applyFill="1" applyBorder="1" applyAlignment="1" applyProtection="1">
      <alignment horizontal="left" vertical="center"/>
    </xf>
    <xf numFmtId="0" fontId="9" fillId="2" borderId="1" xfId="2" applyFont="1" applyFill="1" applyBorder="1" applyAlignment="1" applyProtection="1">
      <alignment horizontal="center" vertical="center"/>
    </xf>
    <xf numFmtId="0" fontId="9" fillId="0" borderId="1" xfId="2" applyFont="1" applyFill="1" applyBorder="1" applyAlignment="1" applyProtection="1">
      <alignment horizontal="left" vertical="center" shrinkToFit="1"/>
    </xf>
    <xf numFmtId="0" fontId="9" fillId="0" borderId="7" xfId="2" applyFont="1" applyFill="1" applyBorder="1" applyAlignment="1" applyProtection="1">
      <alignment horizontal="center" vertical="center" wrapText="1" shrinkToFit="1"/>
    </xf>
    <xf numFmtId="0" fontId="9" fillId="0" borderId="5" xfId="2" applyFont="1" applyFill="1" applyBorder="1" applyAlignment="1" applyProtection="1">
      <alignment horizontal="center" vertical="center" wrapText="1" shrinkToFit="1"/>
    </xf>
    <xf numFmtId="0" fontId="9" fillId="0" borderId="9" xfId="2" applyFont="1" applyFill="1" applyBorder="1" applyAlignment="1" applyProtection="1">
      <alignment horizontal="center" vertical="center" wrapText="1" shrinkToFit="1"/>
    </xf>
    <xf numFmtId="0" fontId="9" fillId="0" borderId="10" xfId="2" applyFont="1" applyFill="1" applyBorder="1" applyAlignment="1" applyProtection="1">
      <alignment horizontal="center" vertical="center" wrapText="1" shrinkToFit="1"/>
    </xf>
    <xf numFmtId="0" fontId="9" fillId="0" borderId="11" xfId="2" applyFont="1" applyFill="1" applyBorder="1" applyAlignment="1" applyProtection="1">
      <alignment horizontal="center" vertical="center" wrapText="1" shrinkToFit="1"/>
    </xf>
    <xf numFmtId="0" fontId="9" fillId="2" borderId="6" xfId="2" applyFont="1" applyFill="1" applyBorder="1" applyAlignment="1" applyProtection="1">
      <alignment horizontal="center" vertical="center" wrapText="1" shrinkToFit="1"/>
    </xf>
    <xf numFmtId="0" fontId="9" fillId="2" borderId="7" xfId="2" applyFont="1" applyFill="1" applyBorder="1" applyAlignment="1" applyProtection="1">
      <alignment horizontal="center" vertical="center" wrapText="1" shrinkToFit="1"/>
    </xf>
    <xf numFmtId="0" fontId="9" fillId="2" borderId="5" xfId="2" applyFont="1" applyFill="1" applyBorder="1" applyAlignment="1" applyProtection="1">
      <alignment horizontal="center" vertical="center" wrapText="1" shrinkToFit="1"/>
    </xf>
    <xf numFmtId="0" fontId="9" fillId="2" borderId="9" xfId="2" applyFont="1" applyFill="1" applyBorder="1" applyAlignment="1" applyProtection="1">
      <alignment horizontal="center" vertical="center" wrapText="1" shrinkToFit="1"/>
    </xf>
    <xf numFmtId="0" fontId="9" fillId="2" borderId="10" xfId="2" applyFont="1" applyFill="1" applyBorder="1" applyAlignment="1" applyProtection="1">
      <alignment horizontal="center" vertical="center" wrapText="1" shrinkToFit="1"/>
    </xf>
    <xf numFmtId="0" fontId="9" fillId="2" borderId="11" xfId="2" applyFont="1" applyFill="1" applyBorder="1" applyAlignment="1" applyProtection="1">
      <alignment horizontal="center" vertical="center" wrapText="1" shrinkToFit="1"/>
    </xf>
    <xf numFmtId="176" fontId="9" fillId="0" borderId="6" xfId="2" applyNumberFormat="1" applyFont="1" applyFill="1" applyBorder="1" applyAlignment="1" applyProtection="1">
      <alignment horizontal="center" vertical="center"/>
    </xf>
    <xf numFmtId="176" fontId="9" fillId="0" borderId="7" xfId="2" applyNumberFormat="1" applyFont="1" applyFill="1" applyBorder="1" applyAlignment="1" applyProtection="1">
      <alignment horizontal="center" vertical="center"/>
    </xf>
    <xf numFmtId="176" fontId="9" fillId="0" borderId="5" xfId="2" applyNumberFormat="1" applyFont="1" applyFill="1" applyBorder="1" applyAlignment="1" applyProtection="1">
      <alignment horizontal="center" vertical="center"/>
    </xf>
    <xf numFmtId="176" fontId="9" fillId="0" borderId="9" xfId="2" applyNumberFormat="1" applyFont="1" applyFill="1" applyBorder="1" applyAlignment="1" applyProtection="1">
      <alignment horizontal="center" vertical="center"/>
    </xf>
    <xf numFmtId="176" fontId="9" fillId="0" borderId="10" xfId="2" applyNumberFormat="1" applyFont="1" applyFill="1" applyBorder="1" applyAlignment="1" applyProtection="1">
      <alignment horizontal="center" vertical="center"/>
    </xf>
    <xf numFmtId="176" fontId="9" fillId="0" borderId="11" xfId="2" applyNumberFormat="1" applyFont="1" applyFill="1" applyBorder="1" applyAlignment="1" applyProtection="1">
      <alignment horizontal="center" vertical="center"/>
    </xf>
    <xf numFmtId="0" fontId="9" fillId="0" borderId="9" xfId="2" applyFont="1" applyFill="1" applyBorder="1" applyAlignment="1" applyProtection="1">
      <alignment horizontal="left" vertical="center"/>
    </xf>
    <xf numFmtId="0" fontId="9" fillId="0" borderId="10" xfId="2" applyFont="1" applyFill="1" applyBorder="1" applyAlignment="1" applyProtection="1">
      <alignment horizontal="left" vertical="center"/>
    </xf>
    <xf numFmtId="0" fontId="9" fillId="0" borderId="11" xfId="2" applyFont="1" applyFill="1" applyBorder="1" applyAlignment="1" applyProtection="1">
      <alignment horizontal="left" vertical="center"/>
    </xf>
    <xf numFmtId="0" fontId="9" fillId="2" borderId="1" xfId="2" applyFont="1" applyFill="1" applyBorder="1" applyAlignment="1" applyProtection="1">
      <alignment horizontal="center" vertical="center" wrapText="1"/>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10" fillId="2" borderId="1" xfId="2" applyNumberFormat="1" applyFont="1" applyFill="1" applyBorder="1" applyAlignment="1">
      <alignment horizontal="center" vertical="center" wrapText="1" shrinkToFit="1"/>
    </xf>
    <xf numFmtId="0" fontId="38" fillId="0" borderId="1" xfId="0" applyFont="1" applyBorder="1" applyAlignment="1">
      <alignment horizontal="center" vertical="center" shrinkToFit="1"/>
    </xf>
    <xf numFmtId="177" fontId="10" fillId="0" borderId="1"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0" fontId="9" fillId="2" borderId="13" xfId="2" applyFont="1" applyFill="1" applyBorder="1" applyAlignment="1">
      <alignment horizontal="center" vertical="center" shrinkToFit="1"/>
    </xf>
    <xf numFmtId="194" fontId="9" fillId="0" borderId="14" xfId="2" applyNumberFormat="1" applyFont="1" applyBorder="1" applyAlignment="1" applyProtection="1">
      <alignment horizontal="center" vertical="center" shrinkToFit="1"/>
      <protection locked="0"/>
    </xf>
    <xf numFmtId="194" fontId="9" fillId="0" borderId="15" xfId="2" applyNumberFormat="1" applyFont="1" applyBorder="1" applyAlignment="1" applyProtection="1">
      <alignment horizontal="center" vertical="center" shrinkToFit="1"/>
      <protection locked="0"/>
    </xf>
    <xf numFmtId="194" fontId="9" fillId="0" borderId="13" xfId="2" applyNumberFormat="1" applyFont="1" applyBorder="1" applyAlignment="1" applyProtection="1">
      <alignment horizontal="center" vertical="center" shrinkToFit="1"/>
      <protection locked="0"/>
    </xf>
    <xf numFmtId="177" fontId="9" fillId="2" borderId="13" xfId="2" applyNumberFormat="1" applyFont="1" applyFill="1" applyBorder="1" applyAlignment="1">
      <alignment horizontal="center" vertical="center" shrinkToFit="1"/>
    </xf>
    <xf numFmtId="194" fontId="9" fillId="0" borderId="6" xfId="2" applyNumberFormat="1" applyFont="1" applyBorder="1" applyAlignment="1" applyProtection="1">
      <alignment horizontal="center" vertical="center" shrinkToFit="1"/>
      <protection locked="0"/>
    </xf>
    <xf numFmtId="194" fontId="9" fillId="0" borderId="12" xfId="2" applyNumberFormat="1" applyFont="1" applyBorder="1" applyAlignment="1" applyProtection="1">
      <alignment horizontal="center" vertical="center" shrinkToFit="1"/>
      <protection locked="0"/>
    </xf>
    <xf numFmtId="194" fontId="9" fillId="0" borderId="9" xfId="2" applyNumberFormat="1" applyFont="1" applyBorder="1" applyAlignment="1" applyProtection="1">
      <alignment horizontal="center" vertical="center" shrinkToFit="1"/>
      <protection locked="0"/>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6"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198" fontId="11" fillId="0" borderId="6" xfId="1" applyNumberFormat="1" applyBorder="1" applyAlignment="1" applyProtection="1">
      <alignment vertical="center" shrinkToFit="1"/>
      <protection locked="0"/>
    </xf>
    <xf numFmtId="198" fontId="11" fillId="0" borderId="5" xfId="1" applyNumberFormat="1" applyBorder="1" applyAlignment="1" applyProtection="1">
      <alignment vertical="center" shrinkToFit="1"/>
      <protection locked="0"/>
    </xf>
    <xf numFmtId="198" fontId="11" fillId="0" borderId="12" xfId="1" applyNumberFormat="1" applyBorder="1" applyAlignment="1" applyProtection="1">
      <alignment vertical="center" shrinkToFit="1"/>
      <protection locked="0"/>
    </xf>
    <xf numFmtId="198" fontId="11" fillId="0" borderId="4" xfId="1" applyNumberFormat="1" applyBorder="1" applyAlignment="1" applyProtection="1">
      <alignment vertical="center" shrinkToFit="1"/>
      <protection locked="0"/>
    </xf>
    <xf numFmtId="198" fontId="11" fillId="0" borderId="9" xfId="1" applyNumberFormat="1" applyBorder="1" applyAlignment="1" applyProtection="1">
      <alignment vertical="center" shrinkToFit="1"/>
      <protection locked="0"/>
    </xf>
    <xf numFmtId="198" fontId="11" fillId="0" borderId="11" xfId="1" applyNumberForma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34" fillId="0" borderId="9" xfId="0" applyFont="1" applyBorder="1" applyAlignment="1" applyProtection="1">
      <alignment vertical="center" shrinkToFit="1"/>
      <protection locked="0"/>
    </xf>
    <xf numFmtId="0" fontId="34" fillId="0" borderId="10" xfId="0" applyFont="1" applyBorder="1" applyAlignment="1" applyProtection="1">
      <alignment vertical="center" shrinkToFit="1"/>
      <protection locked="0"/>
    </xf>
    <xf numFmtId="0" fontId="34" fillId="0" borderId="11" xfId="0" applyFont="1" applyBorder="1" applyAlignment="1" applyProtection="1">
      <alignment vertical="center" shrinkToFit="1"/>
      <protection locked="0"/>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0" fontId="9" fillId="2" borderId="1" xfId="2" applyFont="1" applyFill="1" applyBorder="1" applyAlignment="1">
      <alignment horizontal="center" vertical="center" shrinkToFit="1"/>
    </xf>
    <xf numFmtId="38" fontId="9" fillId="0" borderId="3" xfId="3" applyFont="1" applyFill="1" applyBorder="1" applyAlignment="1" applyProtection="1">
      <alignment horizontal="center" vertical="center" shrinkToFit="1"/>
      <protection locked="0"/>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34" fillId="0" borderId="12" xfId="0" applyFont="1" applyBorder="1" applyAlignment="1">
      <alignment horizontal="center" vertical="center" shrinkToFit="1"/>
    </xf>
    <xf numFmtId="0" fontId="34" fillId="0" borderId="9" xfId="0" applyFont="1" applyBorder="1" applyAlignment="1">
      <alignment horizontal="center" vertical="center" shrinkToFit="1"/>
    </xf>
    <xf numFmtId="177" fontId="10" fillId="2" borderId="1" xfId="2" applyNumberFormat="1" applyFont="1" applyFill="1" applyBorder="1" applyAlignment="1">
      <alignment horizontal="center" vertical="center" wrapText="1"/>
    </xf>
    <xf numFmtId="0" fontId="38" fillId="0" borderId="1" xfId="0" applyFont="1" applyBorder="1" applyAlignment="1">
      <alignment horizontal="center" vertical="center" wrapText="1"/>
    </xf>
    <xf numFmtId="0" fontId="9" fillId="2" borderId="1" xfId="2" applyFont="1" applyFill="1" applyBorder="1" applyAlignment="1">
      <alignment horizontal="center" vertical="center"/>
    </xf>
    <xf numFmtId="0" fontId="9" fillId="0" borderId="1" xfId="2" applyFont="1" applyBorder="1" applyAlignment="1" applyProtection="1">
      <alignment vertical="center" shrinkToFit="1"/>
      <protection locked="0"/>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0" fontId="34" fillId="0" borderId="9" xfId="0" applyFont="1" applyBorder="1" applyAlignment="1">
      <alignment horizontal="center" vertical="center"/>
    </xf>
    <xf numFmtId="0" fontId="34" fillId="0" borderId="11" xfId="0" applyFont="1" applyBorder="1" applyAlignment="1">
      <alignment horizontal="center" vertical="center"/>
    </xf>
    <xf numFmtId="4" fontId="9" fillId="0" borderId="1" xfId="2" applyNumberFormat="1" applyFont="1" applyBorder="1" applyAlignment="1" applyProtection="1">
      <alignment vertical="center" shrinkToFit="1"/>
      <protection locked="0"/>
    </xf>
    <xf numFmtId="0" fontId="51" fillId="4" borderId="10" xfId="2" applyFont="1" applyFill="1" applyBorder="1" applyAlignment="1">
      <alignment vertical="center" shrinkToFit="1"/>
    </xf>
    <xf numFmtId="0" fontId="52" fillId="4" borderId="10" xfId="0" applyFont="1" applyFill="1" applyBorder="1" applyAlignment="1">
      <alignment vertical="center" shrinkToFit="1"/>
    </xf>
    <xf numFmtId="0" fontId="9" fillId="0" borderId="10" xfId="2" applyFont="1" applyBorder="1" applyAlignment="1">
      <alignment vertical="center"/>
    </xf>
    <xf numFmtId="0" fontId="34" fillId="0" borderId="10" xfId="0" applyFont="1" applyBorder="1">
      <alignment vertical="center"/>
    </xf>
    <xf numFmtId="0" fontId="34" fillId="0" borderId="11" xfId="0" applyFont="1" applyBorder="1">
      <alignment vertical="center"/>
    </xf>
    <xf numFmtId="49" fontId="9" fillId="0" borderId="1" xfId="2" applyNumberFormat="1" applyFont="1" applyBorder="1" applyAlignment="1" applyProtection="1">
      <alignment vertical="center"/>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199" fontId="9" fillId="0" borderId="2" xfId="2" applyNumberFormat="1" applyFont="1" applyFill="1" applyBorder="1" applyAlignment="1" applyProtection="1">
      <alignment horizontal="center" vertical="center"/>
      <protection locked="0"/>
    </xf>
    <xf numFmtId="199" fontId="9" fillId="0" borderId="8" xfId="2" applyNumberFormat="1" applyFont="1" applyFill="1" applyBorder="1" applyAlignment="1" applyProtection="1">
      <alignment horizontal="center" vertical="center"/>
      <protection locked="0"/>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29" fillId="2" borderId="1" xfId="2" applyFont="1" applyFill="1" applyBorder="1" applyAlignment="1" applyProtection="1">
      <alignment horizontal="center" vertical="center"/>
    </xf>
    <xf numFmtId="0" fontId="29" fillId="2" borderId="1" xfId="2" applyFont="1" applyFill="1" applyBorder="1" applyAlignment="1" applyProtection="1">
      <alignment horizontal="center" vertical="center" wrapText="1" shrinkToFit="1"/>
    </xf>
    <xf numFmtId="0" fontId="9" fillId="2" borderId="14" xfId="2" applyFont="1" applyFill="1" applyBorder="1" applyAlignment="1" applyProtection="1">
      <alignment horizontal="center" vertical="center" wrapText="1"/>
    </xf>
    <xf numFmtId="0" fontId="9" fillId="2" borderId="15" xfId="2" applyFont="1" applyFill="1" applyBorder="1" applyAlignment="1" applyProtection="1">
      <alignment horizontal="center" vertical="center" wrapText="1"/>
    </xf>
    <xf numFmtId="0" fontId="9" fillId="2" borderId="13" xfId="2" applyFont="1" applyFill="1" applyBorder="1" applyAlignment="1" applyProtection="1">
      <alignment horizontal="center" vertical="center" wrapText="1"/>
    </xf>
    <xf numFmtId="0" fontId="34" fillId="0" borderId="9" xfId="0" applyFont="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11" xfId="0" applyFont="1" applyBorder="1" applyAlignment="1">
      <alignment horizontal="center" vertical="center" wrapText="1" shrinkToFit="1"/>
    </xf>
    <xf numFmtId="0" fontId="34" fillId="0" borderId="9" xfId="0" applyFont="1" applyFill="1" applyBorder="1" applyAlignment="1">
      <alignment horizontal="center" vertical="center"/>
    </xf>
    <xf numFmtId="0" fontId="34" fillId="0" borderId="11" xfId="0" applyFont="1" applyFill="1" applyBorder="1" applyAlignment="1">
      <alignment horizontal="center" vertical="center"/>
    </xf>
    <xf numFmtId="0" fontId="9" fillId="0" borderId="2" xfId="2" applyFont="1" applyFill="1" applyBorder="1" applyAlignment="1" applyProtection="1">
      <alignment horizontal="center" vertical="center" wrapText="1" shrinkToFit="1"/>
    </xf>
    <xf numFmtId="0" fontId="9" fillId="0" borderId="3" xfId="2" applyFont="1" applyFill="1" applyBorder="1" applyAlignment="1" applyProtection="1">
      <alignment horizontal="center" vertical="center" wrapText="1" shrinkToFit="1"/>
    </xf>
    <xf numFmtId="0" fontId="34" fillId="0" borderId="8" xfId="0" applyFont="1" applyFill="1" applyBorder="1" applyAlignment="1">
      <alignment horizontal="center" vertical="center" wrapText="1" shrinkToFit="1"/>
    </xf>
    <xf numFmtId="0" fontId="9" fillId="2" borderId="1" xfId="2" applyFont="1" applyFill="1" applyBorder="1" applyAlignment="1" applyProtection="1">
      <alignment horizontal="center" vertical="center" textRotation="255"/>
    </xf>
    <xf numFmtId="0" fontId="17" fillId="2" borderId="6" xfId="2" applyFont="1" applyFill="1" applyBorder="1" applyAlignment="1" applyProtection="1">
      <alignment horizontal="center" vertical="center" wrapText="1"/>
    </xf>
    <xf numFmtId="0" fontId="17" fillId="2" borderId="5" xfId="2" applyFont="1" applyFill="1" applyBorder="1" applyAlignment="1" applyProtection="1">
      <alignment horizontal="center" vertical="center" wrapText="1"/>
    </xf>
    <xf numFmtId="0" fontId="17" fillId="2" borderId="9" xfId="2" applyFont="1" applyFill="1" applyBorder="1" applyAlignment="1" applyProtection="1">
      <alignment horizontal="center" vertical="center" wrapText="1"/>
    </xf>
    <xf numFmtId="0" fontId="17" fillId="2" borderId="11" xfId="2" applyFont="1" applyFill="1" applyBorder="1" applyAlignment="1" applyProtection="1">
      <alignment horizontal="center" vertical="center" wrapText="1"/>
    </xf>
    <xf numFmtId="0" fontId="10" fillId="0" borderId="10" xfId="2" applyFont="1" applyFill="1" applyBorder="1" applyAlignment="1" applyProtection="1">
      <alignment horizontal="left" vertical="center"/>
    </xf>
    <xf numFmtId="0" fontId="9" fillId="2" borderId="13" xfId="2" applyFont="1" applyFill="1" applyBorder="1" applyAlignment="1" applyProtection="1">
      <alignment horizontal="center" vertical="center"/>
    </xf>
    <xf numFmtId="0" fontId="9" fillId="2" borderId="12" xfId="2" applyFont="1" applyFill="1" applyBorder="1" applyAlignment="1" applyProtection="1">
      <alignment horizontal="center" vertical="center" wrapText="1"/>
    </xf>
    <xf numFmtId="0" fontId="9" fillId="2" borderId="4" xfId="2" applyFont="1" applyFill="1" applyBorder="1" applyAlignment="1" applyProtection="1">
      <alignment horizontal="center" vertical="center"/>
    </xf>
    <xf numFmtId="0" fontId="9" fillId="2" borderId="3" xfId="2" applyFont="1" applyFill="1" applyBorder="1" applyAlignment="1" applyProtection="1">
      <alignment horizontal="center" vertical="center" wrapText="1"/>
    </xf>
    <xf numFmtId="0" fontId="9" fillId="2" borderId="8" xfId="2" applyFont="1" applyFill="1" applyBorder="1" applyAlignment="1" applyProtection="1">
      <alignment horizontal="center" vertical="center" wrapText="1"/>
    </xf>
    <xf numFmtId="0" fontId="34" fillId="0" borderId="1" xfId="0" applyFont="1" applyFill="1" applyBorder="1" applyAlignment="1">
      <alignment horizontal="center" vertical="center"/>
    </xf>
    <xf numFmtId="0" fontId="9" fillId="2" borderId="6" xfId="2" applyFont="1" applyFill="1" applyBorder="1" applyAlignment="1" applyProtection="1">
      <alignment horizontal="center" vertical="center" wrapText="1"/>
    </xf>
    <xf numFmtId="0" fontId="9" fillId="2" borderId="5" xfId="2" applyFont="1" applyFill="1" applyBorder="1" applyAlignment="1" applyProtection="1">
      <alignment horizontal="center" vertical="center" wrapText="1"/>
    </xf>
    <xf numFmtId="0" fontId="9" fillId="2" borderId="9" xfId="2" applyFont="1" applyFill="1" applyBorder="1" applyAlignment="1" applyProtection="1">
      <alignment horizontal="center" vertical="center" wrapText="1"/>
    </xf>
    <xf numFmtId="0" fontId="9" fillId="2" borderId="11" xfId="2" applyFont="1" applyFill="1" applyBorder="1" applyAlignment="1" applyProtection="1">
      <alignment horizontal="center" vertical="center" wrapText="1"/>
    </xf>
    <xf numFmtId="0" fontId="9" fillId="2" borderId="7" xfId="2" applyFont="1" applyFill="1" applyBorder="1" applyAlignment="1" applyProtection="1">
      <alignment horizontal="center" vertical="center" wrapText="1"/>
    </xf>
    <xf numFmtId="0" fontId="9" fillId="2" borderId="10" xfId="2" applyFont="1" applyFill="1" applyBorder="1" applyAlignment="1" applyProtection="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Fill="1" applyBorder="1" applyAlignment="1" applyProtection="1">
      <alignment horizontal="center" vertical="center"/>
      <protection locked="0"/>
    </xf>
    <xf numFmtId="179" fontId="9" fillId="0" borderId="8" xfId="2" applyNumberFormat="1" applyFont="1" applyFill="1" applyBorder="1" applyAlignment="1" applyProtection="1">
      <alignment horizontal="center" vertical="center"/>
      <protection locked="0"/>
    </xf>
    <xf numFmtId="0" fontId="9" fillId="2" borderId="0" xfId="2" applyFont="1" applyFill="1" applyBorder="1" applyAlignment="1" applyProtection="1">
      <alignment horizontal="center" vertical="center" wrapText="1"/>
    </xf>
    <xf numFmtId="0" fontId="9" fillId="2" borderId="4" xfId="2" applyFont="1" applyFill="1" applyBorder="1" applyAlignment="1" applyProtection="1">
      <alignment horizontal="center" vertical="center" wrapText="1"/>
    </xf>
    <xf numFmtId="0" fontId="9" fillId="2" borderId="12" xfId="2" applyFont="1" applyFill="1" applyBorder="1" applyAlignment="1" applyProtection="1">
      <alignment horizontal="center" vertical="center"/>
    </xf>
    <xf numFmtId="0" fontId="9" fillId="2" borderId="15" xfId="2" applyFont="1" applyFill="1" applyBorder="1" applyAlignment="1" applyProtection="1">
      <alignment horizontal="center" vertical="center"/>
    </xf>
    <xf numFmtId="0" fontId="34" fillId="0" borderId="13" xfId="0" applyFont="1" applyBorder="1" applyAlignment="1">
      <alignment horizontal="center" vertical="center"/>
    </xf>
    <xf numFmtId="0" fontId="34" fillId="0" borderId="9" xfId="0" applyFont="1" applyFill="1" applyBorder="1" applyAlignment="1">
      <alignment horizontal="center" vertical="center" shrinkToFit="1"/>
    </xf>
    <xf numFmtId="0" fontId="34" fillId="0" borderId="11" xfId="0" applyFont="1" applyFill="1" applyBorder="1" applyAlignment="1">
      <alignment horizontal="center" vertical="center" shrinkToFit="1"/>
    </xf>
    <xf numFmtId="0" fontId="9" fillId="0" borderId="8" xfId="2" applyFont="1" applyFill="1" applyBorder="1" applyAlignment="1" applyProtection="1">
      <alignment horizontal="center" vertical="center" wrapText="1" shrinkToFit="1"/>
    </xf>
    <xf numFmtId="0" fontId="45" fillId="0" borderId="2" xfId="2" applyNumberFormat="1" applyFont="1" applyFill="1" applyBorder="1" applyAlignment="1" applyProtection="1">
      <alignment horizontal="center" vertical="center" shrinkToFit="1"/>
    </xf>
    <xf numFmtId="0" fontId="9" fillId="0" borderId="3" xfId="2" applyNumberFormat="1" applyFont="1" applyFill="1" applyBorder="1" applyAlignment="1" applyProtection="1">
      <alignment horizontal="center" vertical="center" shrinkToFit="1"/>
    </xf>
    <xf numFmtId="0" fontId="34" fillId="0" borderId="1" xfId="0" applyFont="1" applyBorder="1" applyAlignment="1">
      <alignment horizontal="center" vertical="center" textRotation="255"/>
    </xf>
    <xf numFmtId="0" fontId="14" fillId="0" borderId="2" xfId="2" applyFont="1" applyBorder="1" applyAlignment="1">
      <alignment horizontal="center" vertical="center"/>
    </xf>
    <xf numFmtId="0" fontId="14" fillId="0" borderId="8" xfId="2" applyFont="1" applyBorder="1" applyAlignment="1">
      <alignment horizontal="center" vertical="center"/>
    </xf>
    <xf numFmtId="176" fontId="14" fillId="0" borderId="1" xfId="2" applyNumberFormat="1" applyFont="1" applyBorder="1" applyAlignment="1">
      <alignment horizontal="center" vertical="center"/>
    </xf>
    <xf numFmtId="0" fontId="14" fillId="0" borderId="1" xfId="2" applyFont="1" applyBorder="1" applyAlignment="1">
      <alignment horizontal="center" vertical="center"/>
    </xf>
    <xf numFmtId="0" fontId="34" fillId="0" borderId="3" xfId="0" applyFont="1" applyBorder="1" applyAlignment="1">
      <alignment vertical="center"/>
    </xf>
    <xf numFmtId="0" fontId="34" fillId="0" borderId="8" xfId="0" applyFont="1" applyBorder="1" applyAlignment="1">
      <alignment vertical="center"/>
    </xf>
    <xf numFmtId="0" fontId="14" fillId="0" borderId="2" xfId="2" applyFont="1" applyBorder="1" applyAlignment="1">
      <alignment vertical="center"/>
    </xf>
    <xf numFmtId="0" fontId="14" fillId="0" borderId="3" xfId="2" applyFont="1" applyBorder="1" applyAlignment="1">
      <alignment vertical="center"/>
    </xf>
    <xf numFmtId="176" fontId="14" fillId="0" borderId="1" xfId="2" applyNumberFormat="1" applyFont="1" applyBorder="1" applyAlignment="1">
      <alignment horizontal="center" vertical="center" shrinkToFit="1"/>
    </xf>
    <xf numFmtId="0" fontId="9" fillId="2" borderId="14" xfId="2" applyFont="1" applyFill="1" applyBorder="1" applyAlignment="1" applyProtection="1">
      <alignment horizontal="center" vertical="center"/>
    </xf>
    <xf numFmtId="0" fontId="9" fillId="0" borderId="1" xfId="2" applyFont="1" applyFill="1" applyBorder="1" applyAlignment="1" applyProtection="1">
      <alignment horizontal="center" vertical="center" wrapText="1" shrinkToFit="1"/>
    </xf>
    <xf numFmtId="0" fontId="39" fillId="2" borderId="1" xfId="2" applyFont="1" applyFill="1" applyBorder="1" applyAlignment="1">
      <alignment horizontal="center" vertical="center" wrapText="1"/>
    </xf>
    <xf numFmtId="0" fontId="39" fillId="2" borderId="1" xfId="2" applyFont="1" applyFill="1" applyBorder="1" applyAlignment="1">
      <alignment horizontal="center" vertical="center"/>
    </xf>
    <xf numFmtId="0" fontId="9" fillId="2" borderId="12"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2" borderId="13" xfId="2" applyFont="1" applyFill="1" applyBorder="1" applyAlignment="1">
      <alignment horizontal="center" vertical="center" wrapText="1"/>
    </xf>
    <xf numFmtId="0" fontId="9" fillId="2" borderId="1" xfId="2" applyFont="1" applyFill="1" applyBorder="1" applyAlignment="1">
      <alignment horizontal="center" vertical="center" wrapText="1"/>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4" fillId="0" borderId="10" xfId="0" applyFont="1" applyFill="1" applyBorder="1" applyAlignment="1">
      <alignment horizontal="center" vertical="center" shrinkToFi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4" fillId="0" borderId="3" xfId="0" applyFont="1" applyBorder="1" applyAlignment="1">
      <alignment horizontal="center" vertical="center"/>
    </xf>
    <xf numFmtId="0" fontId="34" fillId="0" borderId="8" xfId="0" applyFont="1" applyBorder="1" applyAlignment="1">
      <alignment horizontal="center" vertical="center"/>
    </xf>
    <xf numFmtId="0" fontId="14" fillId="0" borderId="2" xfId="2" applyFont="1" applyBorder="1" applyAlignment="1">
      <alignment vertical="center" wrapText="1"/>
    </xf>
    <xf numFmtId="0" fontId="9" fillId="0" borderId="7" xfId="2" applyFont="1" applyBorder="1" applyAlignment="1" applyProtection="1">
      <alignment vertical="center" wrapText="1"/>
      <protection locked="0"/>
    </xf>
    <xf numFmtId="0" fontId="34" fillId="0" borderId="7" xfId="0" applyFont="1" applyBorder="1" applyAlignment="1">
      <alignment vertical="center" wrapText="1"/>
    </xf>
    <xf numFmtId="0" fontId="34" fillId="0" borderId="0" xfId="0" applyFont="1" applyAlignment="1">
      <alignment vertical="center" wrapText="1"/>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0" borderId="2" xfId="2" applyFont="1" applyBorder="1" applyAlignment="1">
      <alignment horizontal="left" vertical="center" shrinkToFit="1"/>
    </xf>
    <xf numFmtId="0" fontId="4" fillId="0" borderId="3" xfId="2" applyFont="1" applyBorder="1" applyAlignment="1">
      <alignment horizontal="left" vertical="center" shrinkToFit="1"/>
    </xf>
    <xf numFmtId="0" fontId="4" fillId="0" borderId="9" xfId="2" applyFont="1" applyBorder="1" applyAlignment="1">
      <alignment horizontal="left" vertical="center" shrinkToFit="1"/>
    </xf>
    <xf numFmtId="0" fontId="4" fillId="0" borderId="10" xfId="2" applyFont="1" applyBorder="1" applyAlignment="1">
      <alignment horizontal="left" vertical="center" shrinkToFit="1"/>
    </xf>
    <xf numFmtId="0" fontId="4" fillId="0" borderId="11" xfId="2" applyFont="1" applyBorder="1" applyAlignment="1">
      <alignment horizontal="left"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0" fillId="0" borderId="3" xfId="0" applyBorder="1">
      <alignment vertical="center"/>
    </xf>
    <xf numFmtId="0" fontId="0" fillId="0" borderId="8" xfId="0" applyBorder="1">
      <alignment vertical="center"/>
    </xf>
    <xf numFmtId="0" fontId="4" fillId="0" borderId="2" xfId="2" applyFont="1" applyBorder="1" applyAlignment="1" applyProtection="1">
      <alignment horizontal="center" vertical="center" shrinkToFit="1"/>
      <protection locked="0"/>
    </xf>
    <xf numFmtId="0" fontId="4" fillId="0" borderId="8" xfId="2" applyFont="1" applyBorder="1" applyAlignment="1" applyProtection="1">
      <alignment horizontal="left" vertical="center"/>
      <protection locked="0"/>
    </xf>
    <xf numFmtId="0" fontId="4" fillId="0" borderId="9" xfId="2" applyFont="1" applyBorder="1" applyAlignment="1" applyProtection="1">
      <alignment horizontal="center" vertical="center" shrinkToFit="1"/>
      <protection locked="0"/>
    </xf>
    <xf numFmtId="0" fontId="4" fillId="0" borderId="11" xfId="2" applyFont="1" applyBorder="1" applyAlignment="1" applyProtection="1">
      <alignment horizontal="center" vertical="center" shrinkToFit="1"/>
      <protection locked="0"/>
    </xf>
    <xf numFmtId="0" fontId="17" fillId="3" borderId="2" xfId="4" applyFont="1" applyFill="1" applyBorder="1" applyAlignment="1">
      <alignment horizontal="center" vertical="center"/>
    </xf>
    <xf numFmtId="0" fontId="17" fillId="3" borderId="8" xfId="4" applyFont="1" applyFill="1" applyBorder="1" applyAlignment="1">
      <alignment horizontal="center" vertical="center"/>
    </xf>
    <xf numFmtId="0" fontId="4" fillId="2" borderId="15" xfId="2" applyFont="1" applyFill="1" applyBorder="1" applyAlignment="1">
      <alignment horizontal="center" vertical="center" wrapText="1" shrinkToFit="1"/>
    </xf>
    <xf numFmtId="0" fontId="4" fillId="2" borderId="13" xfId="2" applyFont="1" applyFill="1" applyBorder="1" applyAlignment="1">
      <alignment horizontal="center" vertical="center" shrinkToFit="1"/>
    </xf>
    <xf numFmtId="199" fontId="50" fillId="0" borderId="6" xfId="4" applyNumberFormat="1" applyFont="1" applyBorder="1" applyAlignment="1">
      <alignment horizontal="center" vertical="center" shrinkToFit="1"/>
    </xf>
    <xf numFmtId="199" fontId="50" fillId="0" borderId="5" xfId="4" applyNumberFormat="1" applyFont="1" applyBorder="1" applyAlignment="1">
      <alignment horizontal="center" vertical="center" shrinkToFit="1"/>
    </xf>
    <xf numFmtId="199" fontId="50" fillId="0" borderId="9" xfId="4" applyNumberFormat="1" applyFont="1" applyBorder="1" applyAlignment="1">
      <alignment horizontal="center" vertical="center" shrinkToFit="1"/>
    </xf>
    <xf numFmtId="199" fontId="50" fillId="0" borderId="11" xfId="4" applyNumberFormat="1" applyFont="1" applyBorder="1" applyAlignment="1">
      <alignment horizontal="center" vertical="center" shrinkToFi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9" xfId="2" applyFont="1" applyBorder="1" applyAlignment="1" applyProtection="1">
      <alignment horizontal="center" vertical="center"/>
      <protection locked="0"/>
    </xf>
    <xf numFmtId="0" fontId="4" fillId="0" borderId="10" xfId="2" applyFont="1" applyBorder="1" applyAlignment="1" applyProtection="1">
      <alignment horizontal="center" vertical="center"/>
      <protection locked="0"/>
    </xf>
    <xf numFmtId="0" fontId="4" fillId="2" borderId="12" xfId="2" applyFont="1" applyFill="1" applyBorder="1" applyAlignment="1">
      <alignment horizontal="center" vertical="center" wrapText="1" shrinkToFit="1"/>
    </xf>
    <xf numFmtId="0" fontId="4" fillId="2" borderId="9" xfId="2" applyFont="1" applyFill="1" applyBorder="1" applyAlignment="1">
      <alignment horizontal="center" vertical="center" wrapText="1" shrinkToFit="1"/>
    </xf>
    <xf numFmtId="0" fontId="4" fillId="8" borderId="2" xfId="2" applyFont="1" applyFill="1" applyBorder="1" applyAlignment="1">
      <alignment horizontal="center" vertical="center" shrinkToFit="1"/>
    </xf>
    <xf numFmtId="0" fontId="4" fillId="8" borderId="3" xfId="2" applyFont="1" applyFill="1" applyBorder="1" applyAlignment="1">
      <alignment horizontal="center" vertical="center" shrinkToFit="1"/>
    </xf>
    <xf numFmtId="0" fontId="4" fillId="0" borderId="8" xfId="2" applyFont="1" applyBorder="1" applyAlignment="1">
      <alignment horizontal="left" vertical="center" shrinkToFit="1"/>
    </xf>
    <xf numFmtId="0" fontId="4" fillId="0" borderId="4" xfId="2" applyFont="1" applyBorder="1" applyAlignment="1" applyProtection="1">
      <alignment horizontal="center" vertical="center"/>
      <protection locked="0"/>
    </xf>
    <xf numFmtId="0" fontId="4" fillId="0" borderId="11" xfId="2" applyFont="1" applyBorder="1" applyAlignment="1" applyProtection="1">
      <alignment horizontal="center" vertical="center"/>
      <protection locked="0"/>
    </xf>
    <xf numFmtId="0" fontId="4" fillId="2" borderId="14" xfId="2" applyFont="1" applyFill="1" applyBorder="1" applyAlignment="1">
      <alignment horizontal="center" vertical="center" wrapText="1" shrinkToFit="1"/>
    </xf>
    <xf numFmtId="0" fontId="4" fillId="0" borderId="6" xfId="2" applyFont="1" applyBorder="1" applyAlignment="1" applyProtection="1">
      <alignment horizontal="center" vertical="center" shrinkToFit="1"/>
      <protection locked="0"/>
    </xf>
    <xf numFmtId="0" fontId="4" fillId="0" borderId="5" xfId="2" applyFont="1" applyBorder="1" applyAlignment="1" applyProtection="1">
      <alignment horizontal="center" vertical="center" shrinkToFit="1"/>
      <protection locked="0"/>
    </xf>
    <xf numFmtId="179" fontId="21" fillId="0" borderId="12" xfId="4" applyNumberFormat="1" applyFont="1" applyBorder="1" applyAlignment="1">
      <alignment horizontal="center" vertical="center" shrinkToFit="1"/>
    </xf>
    <xf numFmtId="179" fontId="21" fillId="0" borderId="4" xfId="4" applyNumberFormat="1" applyFont="1" applyBorder="1" applyAlignment="1">
      <alignment horizontal="center" vertical="center" shrinkToFit="1"/>
    </xf>
    <xf numFmtId="179" fontId="21" fillId="0" borderId="9" xfId="4" applyNumberFormat="1" applyFont="1" applyBorder="1" applyAlignment="1">
      <alignment horizontal="center" vertical="center" shrinkToFit="1"/>
    </xf>
    <xf numFmtId="179" fontId="21" fillId="0" borderId="11" xfId="4" applyNumberFormat="1" applyFont="1" applyBorder="1" applyAlignment="1">
      <alignment horizontal="center" vertical="center" shrinkToFit="1"/>
    </xf>
    <xf numFmtId="0" fontId="4" fillId="0" borderId="8" xfId="2" applyFont="1" applyBorder="1" applyAlignment="1" applyProtection="1">
      <alignment horizontal="center" vertical="center" shrinkToFit="1"/>
      <protection locked="0"/>
    </xf>
    <xf numFmtId="0" fontId="4" fillId="0" borderId="6" xfId="2" applyFont="1" applyBorder="1" applyAlignment="1" applyProtection="1">
      <alignment horizontal="center" vertical="center"/>
      <protection locked="0"/>
    </xf>
    <xf numFmtId="0" fontId="4" fillId="0" borderId="7" xfId="2" applyFont="1" applyBorder="1" applyAlignment="1" applyProtection="1">
      <alignment horizontal="center" vertical="center"/>
      <protection locked="0"/>
    </xf>
    <xf numFmtId="0" fontId="4" fillId="0" borderId="5" xfId="2" applyFont="1" applyBorder="1" applyAlignment="1" applyProtection="1">
      <alignment horizontal="center" vertical="center"/>
      <protection locked="0"/>
    </xf>
    <xf numFmtId="0" fontId="4" fillId="2" borderId="6" xfId="2" applyFont="1" applyFill="1" applyBorder="1" applyAlignment="1">
      <alignment horizontal="center" vertical="center" wrapText="1" shrinkToFit="1"/>
    </xf>
    <xf numFmtId="0" fontId="5" fillId="0" borderId="0" xfId="2" applyFont="1" applyAlignment="1">
      <alignment horizontal="left" vertical="center"/>
    </xf>
    <xf numFmtId="0" fontId="6" fillId="0" borderId="14"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shrinkToFit="1"/>
    </xf>
    <xf numFmtId="0" fontId="4" fillId="2"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13" xfId="2" applyFont="1" applyBorder="1" applyAlignment="1">
      <alignment horizontal="left" vertical="center"/>
    </xf>
    <xf numFmtId="0" fontId="4" fillId="0" borderId="1" xfId="2" applyFont="1" applyBorder="1" applyAlignment="1">
      <alignment horizontal="center" vertical="center" wrapText="1" shrinkToFit="1"/>
    </xf>
    <xf numFmtId="0" fontId="9" fillId="3" borderId="2" xfId="4" applyFont="1" applyFill="1" applyBorder="1" applyAlignment="1">
      <alignment horizontal="center" vertical="center"/>
    </xf>
    <xf numFmtId="0" fontId="9" fillId="3" borderId="3" xfId="4" applyFont="1" applyFill="1" applyBorder="1" applyAlignment="1">
      <alignment horizontal="center" vertical="center"/>
    </xf>
    <xf numFmtId="0" fontId="9" fillId="3" borderId="8" xfId="4" applyFont="1" applyFill="1" applyBorder="1" applyAlignment="1">
      <alignment horizontal="center" vertical="center"/>
    </xf>
    <xf numFmtId="0" fontId="17" fillId="0" borderId="13" xfId="4" applyFont="1" applyFill="1" applyBorder="1" applyAlignment="1">
      <alignment horizontal="center" vertical="center" wrapText="1"/>
    </xf>
    <xf numFmtId="0" fontId="17" fillId="0" borderId="1" xfId="4" applyFont="1" applyFill="1" applyBorder="1" applyAlignment="1">
      <alignment horizontal="center" vertical="center" wrapText="1"/>
    </xf>
    <xf numFmtId="0" fontId="17" fillId="0" borderId="1" xfId="4" applyFont="1" applyFill="1" applyBorder="1" applyAlignment="1">
      <alignment horizontal="center" vertical="center"/>
    </xf>
    <xf numFmtId="179" fontId="17" fillId="0" borderId="0" xfId="4" applyNumberFormat="1" applyFont="1" applyFill="1" applyBorder="1" applyAlignment="1">
      <alignment horizontal="center" vertical="center" shrinkToFit="1"/>
    </xf>
    <xf numFmtId="179" fontId="17" fillId="0" borderId="4" xfId="4" applyNumberFormat="1" applyFont="1" applyFill="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Fill="1" applyBorder="1" applyAlignment="1">
      <alignment horizontal="center" vertical="center"/>
    </xf>
    <xf numFmtId="0" fontId="9" fillId="0" borderId="2" xfId="4" applyFont="1" applyFill="1" applyBorder="1" applyAlignment="1">
      <alignment horizontal="center" vertical="center"/>
    </xf>
    <xf numFmtId="0" fontId="9" fillId="0" borderId="3" xfId="4" applyFont="1" applyFill="1" applyBorder="1" applyAlignment="1">
      <alignment horizontal="center" vertical="center"/>
    </xf>
    <xf numFmtId="0" fontId="9" fillId="0" borderId="8" xfId="4" applyFont="1" applyFill="1" applyBorder="1" applyAlignment="1">
      <alignment horizontal="center" vertical="center"/>
    </xf>
    <xf numFmtId="0" fontId="4" fillId="3" borderId="1" xfId="2" applyFont="1" applyFill="1" applyBorder="1" applyAlignment="1" applyProtection="1">
      <alignment horizontal="center" vertical="center" shrinkToFit="1"/>
    </xf>
    <xf numFmtId="176" fontId="9" fillId="0" borderId="6" xfId="4" applyNumberFormat="1" applyFont="1" applyFill="1" applyBorder="1" applyAlignment="1">
      <alignment horizontal="center" vertical="center"/>
    </xf>
    <xf numFmtId="176" fontId="9" fillId="0" borderId="7" xfId="4" applyNumberFormat="1" applyFont="1" applyFill="1" applyBorder="1" applyAlignment="1">
      <alignment horizontal="center" vertical="center"/>
    </xf>
    <xf numFmtId="176" fontId="9" fillId="0" borderId="5" xfId="4" applyNumberFormat="1" applyFont="1" applyFill="1" applyBorder="1" applyAlignment="1">
      <alignment horizontal="center" vertical="center"/>
    </xf>
    <xf numFmtId="0" fontId="34" fillId="0" borderId="9" xfId="0" applyFont="1" applyFill="1" applyBorder="1" applyAlignment="1">
      <alignment vertical="center"/>
    </xf>
    <xf numFmtId="0" fontId="34" fillId="0" borderId="10" xfId="0" applyFont="1" applyFill="1" applyBorder="1" applyAlignment="1">
      <alignment vertical="center"/>
    </xf>
    <xf numFmtId="0" fontId="34" fillId="0" borderId="11" xfId="0" applyFont="1" applyFill="1" applyBorder="1" applyAlignment="1">
      <alignment vertical="center"/>
    </xf>
    <xf numFmtId="0" fontId="9" fillId="3" borderId="14"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Fill="1" applyBorder="1">
      <alignment vertical="center"/>
    </xf>
    <xf numFmtId="0" fontId="9" fillId="0" borderId="2" xfId="4" applyFont="1" applyFill="1" applyBorder="1" applyAlignment="1">
      <alignment horizontal="left" vertical="center" shrinkToFit="1"/>
    </xf>
    <xf numFmtId="0" fontId="9" fillId="0" borderId="3" xfId="4" applyFont="1" applyFill="1" applyBorder="1" applyAlignment="1">
      <alignment horizontal="left" vertical="center" shrinkToFit="1"/>
    </xf>
    <xf numFmtId="0" fontId="9" fillId="0" borderId="8" xfId="4" applyFont="1" applyFill="1" applyBorder="1" applyAlignment="1">
      <alignment horizontal="left" vertical="center" shrinkToFit="1"/>
    </xf>
    <xf numFmtId="0" fontId="9" fillId="0" borderId="2" xfId="4" applyFont="1" applyFill="1" applyBorder="1" applyAlignment="1">
      <alignment vertical="center" shrinkToFit="1"/>
    </xf>
    <xf numFmtId="0" fontId="9" fillId="0" borderId="3" xfId="4" applyFont="1" applyFill="1" applyBorder="1" applyAlignment="1">
      <alignment vertical="center" shrinkToFit="1"/>
    </xf>
    <xf numFmtId="0" fontId="9" fillId="0" borderId="8" xfId="4" applyFont="1" applyFill="1" applyBorder="1" applyAlignment="1">
      <alignment vertical="center" shrinkToFit="1"/>
    </xf>
    <xf numFmtId="0" fontId="9" fillId="0" borderId="14" xfId="4" applyFont="1" applyFill="1" applyBorder="1" applyAlignment="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4" fillId="0" borderId="11" xfId="0" applyFont="1" applyBorder="1" applyAlignment="1">
      <alignment horizontal="center" vertical="center" shrinkToFit="1"/>
    </xf>
    <xf numFmtId="179" fontId="17" fillId="0" borderId="1" xfId="4" applyNumberFormat="1" applyFont="1" applyFill="1" applyBorder="1" applyAlignment="1">
      <alignment horizontal="center" vertical="center" shrinkToFit="1"/>
    </xf>
    <xf numFmtId="0" fontId="4" fillId="2" borderId="15" xfId="2" applyFont="1" applyFill="1" applyBorder="1" applyAlignment="1" applyProtection="1">
      <alignment vertical="center" textRotation="255"/>
    </xf>
    <xf numFmtId="0" fontId="4" fillId="2" borderId="13" xfId="2" applyFont="1" applyFill="1" applyBorder="1" applyAlignment="1" applyProtection="1">
      <alignment vertical="center" textRotation="255"/>
    </xf>
    <xf numFmtId="0" fontId="16" fillId="0" borderId="12" xfId="2" applyFont="1" applyFill="1" applyBorder="1" applyAlignment="1" applyProtection="1">
      <alignment horizontal="center"/>
      <protection locked="0"/>
    </xf>
    <xf numFmtId="0" fontId="16" fillId="0" borderId="0" xfId="2" applyFont="1" applyFill="1" applyBorder="1" applyAlignment="1" applyProtection="1">
      <alignment horizontal="center"/>
      <protection locked="0"/>
    </xf>
    <xf numFmtId="0" fontId="16" fillId="0" borderId="4" xfId="2" applyFont="1" applyFill="1" applyBorder="1" applyAlignment="1" applyProtection="1">
      <alignment horizontal="center"/>
      <protection locked="0"/>
    </xf>
    <xf numFmtId="0" fontId="4" fillId="0" borderId="10" xfId="2" applyFont="1" applyFill="1" applyBorder="1" applyAlignment="1" applyProtection="1">
      <alignment horizontal="left" vertical="center" wrapText="1"/>
      <protection locked="0"/>
    </xf>
    <xf numFmtId="0" fontId="4" fillId="0" borderId="11" xfId="2" applyFont="1" applyFill="1" applyBorder="1" applyAlignment="1" applyProtection="1">
      <alignment horizontal="left" vertical="center" wrapText="1"/>
      <protection locked="0"/>
    </xf>
    <xf numFmtId="0" fontId="4" fillId="2" borderId="9" xfId="2" applyFont="1" applyFill="1" applyBorder="1" applyAlignment="1" applyProtection="1">
      <alignment horizontal="center" vertical="center"/>
    </xf>
    <xf numFmtId="0" fontId="4" fillId="2" borderId="8" xfId="2" applyFont="1" applyFill="1" applyBorder="1" applyAlignment="1" applyProtection="1">
      <alignment horizontal="center" vertical="center" wrapText="1"/>
    </xf>
    <xf numFmtId="0" fontId="6" fillId="0" borderId="1" xfId="2" applyFont="1" applyFill="1" applyBorder="1" applyAlignment="1" applyProtection="1">
      <alignment horizontal="left" vertical="center" shrinkToFit="1"/>
    </xf>
    <xf numFmtId="0" fontId="5" fillId="0" borderId="1" xfId="2" applyFont="1" applyFill="1" applyBorder="1" applyAlignment="1" applyProtection="1">
      <alignment horizontal="left" vertical="center" shrinkToFit="1"/>
    </xf>
    <xf numFmtId="0" fontId="6" fillId="0" borderId="1" xfId="2" applyFont="1" applyFill="1" applyBorder="1" applyAlignment="1" applyProtection="1">
      <alignment horizontal="left" vertical="center" wrapText="1" shrinkToFit="1"/>
    </xf>
    <xf numFmtId="0" fontId="5" fillId="0" borderId="0" xfId="2" applyFont="1" applyFill="1" applyBorder="1" applyAlignment="1" applyProtection="1">
      <alignment horizontal="left" vertical="center"/>
    </xf>
    <xf numFmtId="0" fontId="4" fillId="2" borderId="6" xfId="2" applyFont="1" applyFill="1" applyBorder="1" applyAlignment="1" applyProtection="1">
      <alignment horizontal="center" vertical="center"/>
    </xf>
    <xf numFmtId="0" fontId="4" fillId="2" borderId="8" xfId="2" applyFont="1" applyFill="1" applyBorder="1" applyAlignment="1" applyProtection="1">
      <alignment horizontal="center" vertical="center"/>
    </xf>
    <xf numFmtId="0" fontId="4" fillId="2" borderId="6" xfId="2" applyFont="1" applyFill="1" applyBorder="1" applyAlignment="1" applyProtection="1">
      <alignment horizontal="center" vertical="center" shrinkToFit="1"/>
    </xf>
    <xf numFmtId="0" fontId="4" fillId="2" borderId="7" xfId="2" applyFont="1" applyFill="1" applyBorder="1" applyAlignment="1" applyProtection="1">
      <alignment horizontal="center" vertical="center" shrinkToFit="1"/>
    </xf>
    <xf numFmtId="0" fontId="4" fillId="2" borderId="5" xfId="2" applyFont="1" applyFill="1" applyBorder="1" applyAlignment="1" applyProtection="1">
      <alignment horizontal="center" vertical="center" shrinkToFit="1"/>
    </xf>
    <xf numFmtId="0" fontId="34" fillId="0" borderId="10" xfId="0" applyFont="1" applyBorder="1" applyAlignment="1">
      <alignment horizontal="center" vertical="center" shrinkToFit="1"/>
    </xf>
    <xf numFmtId="178" fontId="4" fillId="0" borderId="6" xfId="2" applyNumberFormat="1" applyFont="1" applyFill="1" applyBorder="1" applyAlignment="1" applyProtection="1">
      <alignment horizontal="center" vertical="center" shrinkToFit="1"/>
    </xf>
    <xf numFmtId="178" fontId="4" fillId="0" borderId="7" xfId="2" applyNumberFormat="1" applyFont="1" applyFill="1" applyBorder="1" applyAlignment="1" applyProtection="1">
      <alignment horizontal="center" vertical="center" shrinkToFit="1"/>
    </xf>
    <xf numFmtId="178" fontId="4" fillId="0" borderId="5" xfId="2" applyNumberFormat="1" applyFont="1" applyFill="1" applyBorder="1" applyAlignment="1" applyProtection="1">
      <alignment horizontal="center" vertical="center" shrinkToFit="1"/>
    </xf>
    <xf numFmtId="0" fontId="0" fillId="0" borderId="9" xfId="0" applyFill="1" applyBorder="1" applyAlignment="1">
      <alignment horizontal="center" vertical="center" shrinkToFit="1"/>
    </xf>
    <xf numFmtId="0" fontId="0" fillId="0" borderId="10" xfId="0" applyFill="1" applyBorder="1" applyAlignment="1">
      <alignment horizontal="center" vertical="center" shrinkToFit="1"/>
    </xf>
    <xf numFmtId="0" fontId="0" fillId="0" borderId="11" xfId="0" applyFill="1" applyBorder="1" applyAlignment="1">
      <alignment horizontal="center" vertical="center" shrinkToFit="1"/>
    </xf>
    <xf numFmtId="0" fontId="50" fillId="0" borderId="10" xfId="2" applyFont="1" applyFill="1" applyBorder="1" applyAlignment="1" applyProtection="1">
      <alignment horizontal="left" vertical="center" wrapText="1"/>
      <protection locked="0"/>
    </xf>
    <xf numFmtId="0" fontId="50" fillId="0" borderId="11" xfId="2" applyFont="1" applyFill="1" applyBorder="1" applyAlignment="1" applyProtection="1">
      <alignment horizontal="left" vertical="center" wrapText="1"/>
      <protection locked="0"/>
    </xf>
    <xf numFmtId="0" fontId="17" fillId="0" borderId="9" xfId="2" applyFont="1" applyFill="1" applyBorder="1" applyAlignment="1" applyProtection="1">
      <alignment horizontal="left" vertical="center"/>
      <protection locked="0"/>
    </xf>
    <xf numFmtId="0" fontId="17" fillId="0" borderId="10" xfId="2" applyFont="1" applyFill="1" applyBorder="1" applyAlignment="1" applyProtection="1">
      <alignment horizontal="left" vertical="center"/>
      <protection locked="0"/>
    </xf>
    <xf numFmtId="0" fontId="17" fillId="0" borderId="11" xfId="2" applyFont="1" applyFill="1" applyBorder="1" applyAlignment="1" applyProtection="1">
      <alignment horizontal="left" vertical="center"/>
      <protection locked="0"/>
    </xf>
    <xf numFmtId="0" fontId="17" fillId="0" borderId="9" xfId="2" applyFont="1" applyFill="1" applyBorder="1" applyAlignment="1" applyProtection="1">
      <alignment horizontal="left" vertical="center" shrinkToFit="1"/>
      <protection locked="0"/>
    </xf>
    <xf numFmtId="0" fontId="17" fillId="0" borderId="10" xfId="2" applyFont="1" applyFill="1" applyBorder="1" applyAlignment="1" applyProtection="1">
      <alignment horizontal="left" vertical="center" shrinkToFit="1"/>
      <protection locked="0"/>
    </xf>
    <xf numFmtId="0" fontId="17" fillId="0" borderId="11" xfId="2" applyFont="1" applyFill="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0" borderId="2" xfId="2" applyFont="1" applyFill="1" applyBorder="1" applyAlignment="1" applyProtection="1">
      <alignment horizontal="center" vertical="center" wrapText="1"/>
      <protection locked="0"/>
    </xf>
    <xf numFmtId="0" fontId="17" fillId="0" borderId="3" xfId="2" applyFont="1" applyFill="1" applyBorder="1" applyAlignment="1" applyProtection="1">
      <alignment horizontal="center" vertical="center" wrapText="1"/>
      <protection locked="0"/>
    </xf>
    <xf numFmtId="0" fontId="17" fillId="0" borderId="8" xfId="2" applyFont="1" applyFill="1" applyBorder="1" applyAlignment="1" applyProtection="1">
      <alignment horizontal="center" vertical="center" wrapText="1"/>
      <protection locked="0"/>
    </xf>
    <xf numFmtId="0" fontId="17" fillId="0" borderId="1" xfId="2" applyFont="1" applyFill="1" applyBorder="1" applyAlignment="1" applyProtection="1">
      <alignment horizontal="center" vertical="center" wrapText="1"/>
      <protection locked="0"/>
    </xf>
    <xf numFmtId="0" fontId="17" fillId="0" borderId="14" xfId="2" applyFont="1" applyFill="1" applyBorder="1" applyAlignment="1" applyProtection="1">
      <alignment horizontal="left" vertical="center" shrinkToFit="1"/>
      <protection locked="0"/>
    </xf>
    <xf numFmtId="0" fontId="17" fillId="0" borderId="15" xfId="2" applyFont="1" applyFill="1" applyBorder="1" applyAlignment="1" applyProtection="1">
      <alignment horizontal="left" vertical="center" shrinkToFit="1"/>
      <protection locked="0"/>
    </xf>
    <xf numFmtId="0" fontId="17" fillId="0" borderId="2" xfId="2" applyNumberFormat="1" applyFont="1" applyBorder="1" applyAlignment="1">
      <alignment horizontal="center" vertical="center" wrapText="1"/>
    </xf>
    <xf numFmtId="0" fontId="17" fillId="0" borderId="8" xfId="2" applyNumberFormat="1" applyFont="1" applyBorder="1" applyAlignment="1">
      <alignment horizontal="center" vertical="center" wrapText="1"/>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191" fontId="14" fillId="0" borderId="2" xfId="2" applyNumberFormat="1" applyBorder="1" applyAlignment="1">
      <alignment horizontal="center" vertical="center"/>
    </xf>
    <xf numFmtId="191" fontId="14" fillId="0" borderId="8" xfId="2" applyNumberFormat="1" applyBorder="1" applyAlignment="1">
      <alignment horizontal="center" vertical="center"/>
    </xf>
    <xf numFmtId="0" fontId="14" fillId="0" borderId="1" xfId="2" applyBorder="1" applyAlignment="1">
      <alignment horizontal="center" vertical="center" shrinkToFit="1"/>
    </xf>
    <xf numFmtId="0" fontId="14" fillId="0" borderId="1" xfId="2" applyBorder="1" applyAlignment="1">
      <alignment horizontal="center" vertical="center"/>
    </xf>
    <xf numFmtId="0" fontId="17" fillId="2" borderId="1" xfId="2" applyFont="1" applyFill="1" applyBorder="1" applyAlignment="1">
      <alignment horizontal="center" vertical="center" wrapText="1"/>
    </xf>
    <xf numFmtId="191" fontId="14" fillId="0" borderId="2" xfId="2" applyNumberFormat="1" applyBorder="1" applyAlignment="1">
      <alignment vertical="center" shrinkToFit="1"/>
    </xf>
    <xf numFmtId="0" fontId="14" fillId="0" borderId="8" xfId="2" applyBorder="1" applyAlignment="1">
      <alignment vertical="center" shrinkToFit="1"/>
    </xf>
    <xf numFmtId="0" fontId="17" fillId="2" borderId="48" xfId="2" applyFont="1" applyFill="1" applyBorder="1" applyAlignment="1" applyProtection="1">
      <alignment horizontal="center" vertical="center" wrapText="1"/>
      <protection locked="0"/>
    </xf>
    <xf numFmtId="0" fontId="17" fillId="2" borderId="47" xfId="2" applyFont="1" applyFill="1" applyBorder="1" applyAlignment="1" applyProtection="1">
      <alignment horizontal="center" vertical="center" wrapText="1"/>
      <protection locked="0"/>
    </xf>
    <xf numFmtId="0" fontId="17" fillId="2" borderId="46" xfId="2" applyFont="1" applyFill="1" applyBorder="1" applyAlignment="1" applyProtection="1">
      <alignment horizontal="center" vertical="center" wrapText="1"/>
      <protection locked="0"/>
    </xf>
    <xf numFmtId="0" fontId="17" fillId="2" borderId="45" xfId="2" applyFont="1" applyFill="1" applyBorder="1" applyAlignment="1" applyProtection="1">
      <alignment horizontal="center" vertical="center" wrapText="1"/>
      <protection locked="0"/>
    </xf>
    <xf numFmtId="0" fontId="17" fillId="2" borderId="44" xfId="2" applyFont="1" applyFill="1" applyBorder="1" applyAlignment="1" applyProtection="1">
      <alignment horizontal="center" vertical="center" wrapText="1"/>
      <protection locked="0"/>
    </xf>
    <xf numFmtId="0" fontId="17" fillId="2" borderId="43" xfId="2" applyFont="1" applyFill="1" applyBorder="1" applyAlignment="1" applyProtection="1">
      <alignment horizontal="center" vertical="center" wrapText="1"/>
      <protection locked="0"/>
    </xf>
    <xf numFmtId="0" fontId="17" fillId="2" borderId="42" xfId="2" applyFont="1" applyFill="1" applyBorder="1" applyAlignment="1" applyProtection="1">
      <alignment horizontal="center" vertical="center" wrapText="1"/>
      <protection locked="0"/>
    </xf>
    <xf numFmtId="0" fontId="17" fillId="2" borderId="41" xfId="2" applyFont="1" applyFill="1" applyBorder="1" applyAlignment="1" applyProtection="1">
      <alignment horizontal="center" vertical="center" wrapText="1"/>
      <protection locked="0"/>
    </xf>
    <xf numFmtId="0" fontId="17" fillId="2" borderId="40" xfId="2" applyFont="1" applyFill="1" applyBorder="1" applyAlignment="1" applyProtection="1">
      <alignment horizontal="center" vertical="center" wrapText="1"/>
      <protection locked="0"/>
    </xf>
    <xf numFmtId="0" fontId="17" fillId="0" borderId="2" xfId="2" applyFont="1" applyFill="1" applyBorder="1" applyAlignment="1" applyProtection="1">
      <alignment horizontal="center" vertical="center" shrinkToFit="1"/>
      <protection locked="0"/>
    </xf>
    <xf numFmtId="0" fontId="17" fillId="0" borderId="8" xfId="2" applyFont="1" applyFill="1" applyBorder="1" applyAlignment="1" applyProtection="1">
      <alignment horizontal="center" vertical="center" shrinkToFit="1"/>
      <protection locked="0"/>
    </xf>
    <xf numFmtId="0" fontId="17" fillId="0" borderId="2" xfId="2" applyFont="1" applyFill="1" applyBorder="1" applyAlignment="1" applyProtection="1">
      <alignment horizontal="left" vertical="center" wrapText="1"/>
      <protection locked="0"/>
    </xf>
    <xf numFmtId="0" fontId="17" fillId="0" borderId="3" xfId="2" applyFont="1" applyFill="1" applyBorder="1" applyAlignment="1" applyProtection="1">
      <alignment horizontal="left" vertical="center" wrapText="1"/>
      <protection locked="0"/>
    </xf>
    <xf numFmtId="0" fontId="34" fillId="0" borderId="3" xfId="0" applyFont="1" applyBorder="1" applyAlignment="1">
      <alignment vertical="center" wrapText="1"/>
    </xf>
    <xf numFmtId="0" fontId="34" fillId="0" borderId="8" xfId="0" applyFont="1" applyBorder="1" applyAlignment="1">
      <alignment vertical="center" wrapText="1"/>
    </xf>
    <xf numFmtId="0" fontId="0" fillId="0" borderId="10" xfId="0" applyBorder="1" applyAlignment="1">
      <alignment horizontal="left" vertical="center"/>
    </xf>
    <xf numFmtId="0" fontId="0" fillId="0" borderId="0" xfId="0" applyBorder="1"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pplyProtection="1">
      <alignment vertical="center" textRotation="255"/>
    </xf>
    <xf numFmtId="0" fontId="9" fillId="2" borderId="15" xfId="2" applyFont="1" applyFill="1" applyBorder="1" applyAlignment="1" applyProtection="1">
      <alignment vertical="center" textRotation="255"/>
    </xf>
    <xf numFmtId="0" fontId="30" fillId="0" borderId="6" xfId="2" applyFont="1" applyFill="1" applyBorder="1" applyAlignment="1" applyProtection="1">
      <alignment horizontal="center"/>
      <protection locked="0"/>
    </xf>
    <xf numFmtId="0" fontId="30" fillId="0" borderId="7" xfId="2" applyFont="1" applyFill="1" applyBorder="1" applyAlignment="1" applyProtection="1">
      <alignment horizontal="center"/>
      <protection locked="0"/>
    </xf>
    <xf numFmtId="0" fontId="30" fillId="0" borderId="0" xfId="2" applyFont="1" applyFill="1" applyBorder="1" applyAlignment="1" applyProtection="1">
      <alignment horizontal="center"/>
      <protection locked="0"/>
    </xf>
    <xf numFmtId="0" fontId="30" fillId="0" borderId="4" xfId="2" applyFont="1" applyFill="1" applyBorder="1" applyAlignment="1" applyProtection="1">
      <alignment horizontal="center"/>
      <protection locked="0"/>
    </xf>
    <xf numFmtId="0" fontId="30" fillId="0" borderId="12" xfId="2" applyFont="1" applyFill="1" applyBorder="1" applyAlignment="1" applyProtection="1">
      <alignment horizontal="center"/>
      <protection locked="0"/>
    </xf>
    <xf numFmtId="0" fontId="30" fillId="0" borderId="9" xfId="2" applyFont="1" applyFill="1" applyBorder="1" applyAlignment="1" applyProtection="1">
      <alignment horizontal="center"/>
      <protection locked="0"/>
    </xf>
    <xf numFmtId="0" fontId="30" fillId="0" borderId="10" xfId="2" applyFont="1" applyFill="1" applyBorder="1" applyAlignment="1" applyProtection="1">
      <alignment horizontal="center"/>
      <protection locked="0"/>
    </xf>
    <xf numFmtId="0" fontId="30" fillId="0" borderId="11" xfId="2" applyFont="1" applyFill="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192" fontId="17" fillId="0" borderId="2" xfId="2" quotePrefix="1" applyNumberFormat="1" applyFont="1" applyFill="1" applyBorder="1" applyAlignment="1" applyProtection="1">
      <alignment horizontal="center" vertical="center" wrapText="1"/>
      <protection locked="0"/>
    </xf>
    <xf numFmtId="192" fontId="17" fillId="0" borderId="3" xfId="2" applyNumberFormat="1" applyFont="1" applyFill="1" applyBorder="1" applyAlignment="1" applyProtection="1">
      <alignment horizontal="center" vertical="center" wrapText="1"/>
      <protection locked="0"/>
    </xf>
    <xf numFmtId="192" fontId="17" fillId="0" borderId="8" xfId="2" applyNumberFormat="1" applyFont="1" applyFill="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12"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9"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34" fillId="0" borderId="7" xfId="0" applyFont="1" applyBorder="1" applyAlignment="1">
      <alignment horizontal="center" vertical="center" wrapText="1"/>
    </xf>
    <xf numFmtId="0" fontId="34" fillId="0" borderId="5" xfId="0" applyFont="1" applyBorder="1" applyAlignment="1">
      <alignment horizontal="center" vertical="center" wrapText="1"/>
    </xf>
    <xf numFmtId="0" fontId="17" fillId="2" borderId="0" xfId="2" applyFont="1" applyFill="1" applyBorder="1" applyAlignment="1" applyProtection="1">
      <alignment horizontal="center" vertical="center" wrapText="1"/>
      <protection locked="0"/>
    </xf>
    <xf numFmtId="0" fontId="34" fillId="0" borderId="0" xfId="0" applyFont="1" applyAlignment="1">
      <alignment horizontal="center" vertical="center" wrapText="1"/>
    </xf>
    <xf numFmtId="0" fontId="34" fillId="0" borderId="4"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17" fillId="0" borderId="3" xfId="2" applyFont="1" applyFill="1" applyBorder="1" applyAlignment="1" applyProtection="1">
      <alignment horizontal="center" vertical="center" shrinkToFit="1"/>
      <protection locked="0"/>
    </xf>
    <xf numFmtId="0" fontId="44" fillId="0" borderId="0" xfId="2" applyFont="1" applyAlignment="1">
      <alignment vertical="center" wrapText="1"/>
    </xf>
    <xf numFmtId="0" fontId="9" fillId="2" borderId="28"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2"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4" fillId="0" borderId="1" xfId="2" applyFont="1" applyBorder="1" applyAlignment="1">
      <alignment horizontal="center" vertical="center" wrapText="1"/>
    </xf>
    <xf numFmtId="0" fontId="31" fillId="0" borderId="9" xfId="2" applyFont="1" applyFill="1" applyBorder="1" applyAlignment="1" applyProtection="1">
      <alignment horizontal="left" vertical="center" shrinkToFit="1"/>
    </xf>
    <xf numFmtId="0" fontId="31" fillId="0" borderId="10" xfId="2" applyFont="1" applyFill="1" applyBorder="1" applyAlignment="1" applyProtection="1">
      <alignment horizontal="left" vertical="center" shrinkToFit="1"/>
    </xf>
    <xf numFmtId="0" fontId="31" fillId="0" borderId="11" xfId="2" applyFont="1" applyFill="1" applyBorder="1" applyAlignment="1" applyProtection="1">
      <alignment horizontal="left" vertical="center" shrinkToFit="1"/>
    </xf>
    <xf numFmtId="0" fontId="31" fillId="0" borderId="1" xfId="2" applyFont="1" applyFill="1" applyBorder="1" applyAlignment="1" applyProtection="1">
      <alignment horizontal="left" vertical="center" shrinkToFit="1"/>
    </xf>
    <xf numFmtId="0" fontId="31" fillId="0" borderId="6" xfId="2" applyFont="1" applyFill="1" applyBorder="1" applyAlignment="1" applyProtection="1">
      <alignment horizontal="left" vertical="center" shrinkToFit="1"/>
    </xf>
    <xf numFmtId="0" fontId="31" fillId="0" borderId="7" xfId="2" applyFont="1" applyFill="1" applyBorder="1" applyAlignment="1" applyProtection="1">
      <alignment horizontal="left" vertical="center" shrinkToFit="1"/>
    </xf>
    <xf numFmtId="0" fontId="31" fillId="0" borderId="5" xfId="2" applyFont="1" applyFill="1" applyBorder="1" applyAlignment="1" applyProtection="1">
      <alignment horizontal="left" vertical="center" shrinkToFit="1"/>
    </xf>
    <xf numFmtId="178" fontId="4" fillId="0" borderId="6" xfId="2" applyNumberFormat="1" applyFont="1" applyFill="1" applyBorder="1" applyAlignment="1" applyProtection="1">
      <alignment horizontal="right" vertical="center" wrapText="1" shrinkToFit="1"/>
    </xf>
    <xf numFmtId="0" fontId="34" fillId="0" borderId="7" xfId="0" applyFont="1" applyFill="1" applyBorder="1" applyAlignment="1">
      <alignment vertical="center" wrapText="1" shrinkToFit="1"/>
    </xf>
    <xf numFmtId="0" fontId="34" fillId="0" borderId="5" xfId="0" applyFont="1" applyFill="1" applyBorder="1" applyAlignment="1">
      <alignment vertical="center" wrapText="1" shrinkToFit="1"/>
    </xf>
    <xf numFmtId="0" fontId="34" fillId="0" borderId="9" xfId="0" applyFont="1" applyFill="1" applyBorder="1" applyAlignment="1">
      <alignment vertical="center" wrapText="1" shrinkToFit="1"/>
    </xf>
    <xf numFmtId="0" fontId="34" fillId="0" borderId="10" xfId="0" applyFont="1" applyFill="1" applyBorder="1" applyAlignment="1">
      <alignment vertical="center" wrapText="1" shrinkToFit="1"/>
    </xf>
    <xf numFmtId="0" fontId="34" fillId="0" borderId="11" xfId="0" applyFont="1" applyFill="1" applyBorder="1" applyAlignment="1">
      <alignment vertical="center" wrapText="1" shrinkToFit="1"/>
    </xf>
    <xf numFmtId="0" fontId="9" fillId="2" borderId="22" xfId="2" applyFont="1" applyFill="1" applyBorder="1" applyAlignment="1">
      <alignment horizontal="center"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2" xfId="2" applyFont="1" applyFill="1" applyBorder="1" applyAlignment="1">
      <alignment horizontal="center" vertical="center" shrinkToFit="1"/>
    </xf>
    <xf numFmtId="0" fontId="9" fillId="2" borderId="19" xfId="2" applyFont="1" applyFill="1" applyBorder="1" applyAlignment="1">
      <alignment horizontal="center" vertical="center"/>
    </xf>
    <xf numFmtId="192" fontId="17" fillId="0" borderId="2" xfId="2" applyNumberFormat="1" applyFont="1" applyFill="1" applyBorder="1" applyAlignment="1" applyProtection="1">
      <alignment horizontal="center" vertical="center" wrapText="1"/>
      <protection locked="0"/>
    </xf>
    <xf numFmtId="0" fontId="17" fillId="0" borderId="2" xfId="2" applyFont="1" applyFill="1" applyBorder="1" applyAlignment="1" applyProtection="1">
      <alignment horizontal="left" vertical="center" shrinkToFit="1"/>
      <protection locked="0"/>
    </xf>
    <xf numFmtId="0" fontId="17" fillId="0" borderId="3" xfId="2" applyFont="1" applyFill="1" applyBorder="1" applyAlignment="1" applyProtection="1">
      <alignment horizontal="left" vertical="center" shrinkToFit="1"/>
      <protection locked="0"/>
    </xf>
    <xf numFmtId="0" fontId="34" fillId="0" borderId="3" xfId="0" applyFont="1" applyBorder="1" applyAlignment="1">
      <alignment horizontal="left" vertical="center"/>
    </xf>
    <xf numFmtId="0" fontId="34" fillId="0" borderId="8" xfId="0" applyFont="1" applyBorder="1" applyAlignment="1">
      <alignment horizontal="left" vertical="center"/>
    </xf>
    <xf numFmtId="0" fontId="34" fillId="0" borderId="3" xfId="0" applyFont="1" applyBorder="1" applyAlignment="1">
      <alignment horizontal="left" vertical="center" wrapText="1"/>
    </xf>
    <xf numFmtId="0" fontId="34" fillId="0" borderId="8" xfId="0" applyFont="1" applyBorder="1" applyAlignment="1">
      <alignment horizontal="left" vertical="center" wrapText="1"/>
    </xf>
    <xf numFmtId="0" fontId="40" fillId="0" borderId="2" xfId="0" applyFont="1" applyBorder="1" applyAlignment="1">
      <alignment vertical="center"/>
    </xf>
    <xf numFmtId="0" fontId="40" fillId="0" borderId="3" xfId="0" applyFont="1" applyBorder="1" applyAlignment="1">
      <alignment vertical="center"/>
    </xf>
    <xf numFmtId="0" fontId="40" fillId="0" borderId="8" xfId="0" applyFont="1" applyBorder="1" applyAlignment="1">
      <alignment vertical="center"/>
    </xf>
    <xf numFmtId="0" fontId="19" fillId="2" borderId="2" xfId="0" applyFont="1" applyFill="1" applyBorder="1" applyAlignment="1">
      <alignment vertical="center"/>
    </xf>
    <xf numFmtId="0" fontId="19" fillId="2" borderId="3" xfId="0" applyFont="1" applyFill="1" applyBorder="1" applyAlignment="1">
      <alignment vertical="center"/>
    </xf>
    <xf numFmtId="0" fontId="19" fillId="2" borderId="8" xfId="0" applyFont="1" applyFill="1" applyBorder="1" applyAlignment="1">
      <alignment vertical="center"/>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9" fillId="2" borderId="8" xfId="0" applyFont="1" applyFill="1" applyBorder="1" applyAlignment="1">
      <alignment horizontal="center" vertical="center"/>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8" xfId="0" applyFont="1" applyBorder="1" applyAlignment="1">
      <alignment horizontal="left" vertical="center" wrapText="1"/>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8" xfId="0" applyFont="1" applyBorder="1" applyAlignment="1">
      <alignment horizontal="center" vertical="center"/>
    </xf>
    <xf numFmtId="0" fontId="19" fillId="0" borderId="1" xfId="0" applyFont="1" applyBorder="1" applyAlignment="1">
      <alignment vertical="center"/>
    </xf>
    <xf numFmtId="0" fontId="19" fillId="2" borderId="2" xfId="0" applyFont="1" applyFill="1" applyBorder="1" applyAlignment="1">
      <alignment vertical="center" wrapText="1"/>
    </xf>
    <xf numFmtId="0" fontId="19" fillId="2" borderId="6"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178" fontId="19" fillId="0" borderId="6" xfId="0" applyNumberFormat="1" applyFont="1" applyFill="1" applyBorder="1" applyAlignment="1" applyProtection="1">
      <alignment horizontal="center" vertical="center" shrinkToFit="1"/>
    </xf>
    <xf numFmtId="178" fontId="19" fillId="0" borderId="7" xfId="0" applyNumberFormat="1" applyFont="1" applyFill="1" applyBorder="1" applyAlignment="1" applyProtection="1">
      <alignment horizontal="center" vertical="center" shrinkToFit="1"/>
    </xf>
    <xf numFmtId="178" fontId="19" fillId="0" borderId="5" xfId="0" applyNumberFormat="1" applyFont="1" applyFill="1" applyBorder="1" applyAlignment="1" applyProtection="1">
      <alignment horizontal="center" vertical="center" shrinkToFit="1"/>
    </xf>
    <xf numFmtId="178" fontId="19" fillId="0" borderId="9" xfId="0" applyNumberFormat="1" applyFont="1" applyFill="1" applyBorder="1" applyAlignment="1" applyProtection="1">
      <alignment horizontal="center" vertical="center" shrinkToFit="1"/>
    </xf>
    <xf numFmtId="178" fontId="19" fillId="0" borderId="10" xfId="0" applyNumberFormat="1" applyFont="1" applyFill="1" applyBorder="1" applyAlignment="1" applyProtection="1">
      <alignment horizontal="center" vertical="center" shrinkToFit="1"/>
    </xf>
    <xf numFmtId="178" fontId="19" fillId="0" borderId="11" xfId="0" applyNumberFormat="1" applyFont="1" applyFill="1" applyBorder="1" applyAlignment="1" applyProtection="1">
      <alignment horizontal="center" vertical="center" shrinkToFit="1"/>
    </xf>
    <xf numFmtId="0" fontId="0" fillId="0" borderId="3" xfId="0" applyBorder="1" applyAlignment="1">
      <alignment horizontal="center" vertical="center"/>
    </xf>
    <xf numFmtId="0" fontId="0" fillId="0" borderId="8" xfId="0" applyBorder="1" applyAlignment="1">
      <alignment horizontal="center" vertical="center"/>
    </xf>
    <xf numFmtId="0" fontId="19" fillId="0" borderId="2" xfId="0" applyNumberFormat="1" applyFont="1" applyFill="1" applyBorder="1" applyAlignment="1" applyProtection="1">
      <alignment horizontal="center" vertical="center" shrinkToFit="1"/>
    </xf>
    <xf numFmtId="0" fontId="0" fillId="0" borderId="3" xfId="0" applyNumberFormat="1" applyFill="1" applyBorder="1" applyAlignment="1" applyProtection="1">
      <alignment horizontal="center" vertical="center" shrinkToFit="1"/>
    </xf>
    <xf numFmtId="0" fontId="0" fillId="0" borderId="8" xfId="0" applyNumberFormat="1" applyFill="1" applyBorder="1" applyAlignment="1" applyProtection="1">
      <alignment horizontal="center" vertical="center" shrinkToFit="1"/>
    </xf>
    <xf numFmtId="188" fontId="19" fillId="0" borderId="2" xfId="0" applyNumberFormat="1" applyFont="1" applyFill="1" applyBorder="1" applyAlignment="1" applyProtection="1">
      <alignment horizontal="center" vertical="center"/>
    </xf>
    <xf numFmtId="0" fontId="0" fillId="0" borderId="3" xfId="0" applyFill="1" applyBorder="1" applyAlignment="1" applyProtection="1">
      <alignment vertical="center"/>
    </xf>
    <xf numFmtId="0" fontId="0" fillId="0" borderId="8" xfId="0" applyFill="1" applyBorder="1" applyAlignment="1" applyProtection="1">
      <alignment vertical="center"/>
    </xf>
    <xf numFmtId="0" fontId="19" fillId="0" borderId="6" xfId="0" applyNumberFormat="1" applyFont="1" applyFill="1" applyBorder="1" applyAlignment="1" applyProtection="1">
      <alignment horizontal="left"/>
    </xf>
    <xf numFmtId="0" fontId="19" fillId="0" borderId="7" xfId="0" applyNumberFormat="1" applyFont="1" applyFill="1" applyBorder="1" applyAlignment="1" applyProtection="1">
      <alignment horizontal="left"/>
    </xf>
    <xf numFmtId="0" fontId="19" fillId="0" borderId="5" xfId="0" applyNumberFormat="1" applyFont="1" applyFill="1" applyBorder="1" applyAlignment="1" applyProtection="1">
      <alignment horizontal="left"/>
    </xf>
    <xf numFmtId="0" fontId="19" fillId="0" borderId="2" xfId="0" applyFont="1" applyBorder="1" applyAlignment="1">
      <alignment vertical="center"/>
    </xf>
    <xf numFmtId="0" fontId="19" fillId="0" borderId="3" xfId="0" applyFont="1" applyBorder="1" applyAlignment="1">
      <alignment vertical="center"/>
    </xf>
    <xf numFmtId="0" fontId="19" fillId="0" borderId="8" xfId="0" applyFont="1" applyBorder="1" applyAlignment="1">
      <alignment vertical="center"/>
    </xf>
    <xf numFmtId="0" fontId="19" fillId="2" borderId="6"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9" fillId="2" borderId="9" xfId="0" applyFont="1" applyFill="1" applyBorder="1" applyAlignment="1">
      <alignment horizontal="center" vertical="center" shrinkToFit="1"/>
    </xf>
    <xf numFmtId="0" fontId="19" fillId="2" borderId="10" xfId="0" applyFont="1" applyFill="1" applyBorder="1" applyAlignment="1">
      <alignment horizontal="center" vertical="center" shrinkToFit="1"/>
    </xf>
    <xf numFmtId="0" fontId="19" fillId="2" borderId="11" xfId="0" applyFont="1" applyFill="1" applyBorder="1" applyAlignment="1">
      <alignment horizontal="center" vertical="center" shrinkToFit="1"/>
    </xf>
    <xf numFmtId="0" fontId="19" fillId="0" borderId="12" xfId="0" applyNumberFormat="1" applyFont="1" applyFill="1" applyBorder="1" applyAlignment="1" applyProtection="1">
      <alignment horizontal="left"/>
    </xf>
    <xf numFmtId="0" fontId="19" fillId="0" borderId="0" xfId="0" applyNumberFormat="1" applyFont="1" applyFill="1" applyBorder="1" applyAlignment="1" applyProtection="1">
      <alignment horizontal="left"/>
    </xf>
    <xf numFmtId="0" fontId="19" fillId="0" borderId="4" xfId="0" applyNumberFormat="1" applyFont="1" applyFill="1" applyBorder="1" applyAlignment="1" applyProtection="1">
      <alignment horizontal="left"/>
    </xf>
    <xf numFmtId="0" fontId="19" fillId="0" borderId="6" xfId="0" applyNumberFormat="1" applyFont="1" applyFill="1" applyBorder="1" applyAlignment="1" applyProtection="1">
      <alignment horizontal="left" vertical="center" shrinkToFit="1"/>
    </xf>
    <xf numFmtId="0" fontId="19" fillId="0" borderId="7" xfId="0" applyNumberFormat="1" applyFont="1" applyFill="1" applyBorder="1" applyAlignment="1" applyProtection="1">
      <alignment horizontal="left" vertical="center" shrinkToFit="1"/>
    </xf>
    <xf numFmtId="0" fontId="19" fillId="0" borderId="5" xfId="0" applyNumberFormat="1" applyFont="1" applyFill="1" applyBorder="1" applyAlignment="1" applyProtection="1">
      <alignment horizontal="left" vertical="center" shrinkToFit="1"/>
    </xf>
    <xf numFmtId="0" fontId="19" fillId="0" borderId="9" xfId="0" applyFont="1" applyFill="1" applyBorder="1" applyAlignment="1" applyProtection="1">
      <alignment horizontal="left" vertical="center" shrinkToFit="1"/>
    </xf>
    <xf numFmtId="0" fontId="19" fillId="0" borderId="10" xfId="0" applyFont="1" applyFill="1" applyBorder="1" applyAlignment="1" applyProtection="1">
      <alignment horizontal="left" vertical="center" shrinkToFit="1"/>
    </xf>
    <xf numFmtId="0" fontId="19" fillId="0" borderId="11" xfId="0" applyFont="1" applyFill="1" applyBorder="1" applyAlignment="1" applyProtection="1">
      <alignment horizontal="left" vertical="center" shrinkToFit="1"/>
    </xf>
    <xf numFmtId="0" fontId="9" fillId="2" borderId="1" xfId="5" applyFont="1" applyFill="1" applyBorder="1" applyAlignment="1">
      <alignment horizontal="center" vertical="center" shrinkToFit="1"/>
    </xf>
    <xf numFmtId="0" fontId="31" fillId="0" borderId="1" xfId="0" applyFont="1" applyBorder="1" applyAlignment="1">
      <alignment horizontal="center" vertical="center"/>
    </xf>
    <xf numFmtId="178" fontId="9" fillId="0" borderId="1" xfId="5" applyNumberFormat="1" applyFont="1" applyFill="1" applyBorder="1" applyAlignment="1">
      <alignment horizontal="right" vertical="center"/>
    </xf>
    <xf numFmtId="0" fontId="31" fillId="0" borderId="1" xfId="0" applyFont="1" applyFill="1" applyBorder="1" applyAlignment="1">
      <alignment horizontal="right"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9" fillId="0" borderId="13" xfId="5" applyFont="1" applyFill="1" applyBorder="1" applyAlignment="1">
      <alignment horizontal="left" vertical="center"/>
    </xf>
    <xf numFmtId="0" fontId="17" fillId="2" borderId="19" xfId="5" applyFont="1" applyFill="1" applyBorder="1" applyAlignment="1">
      <alignment horizontal="center" vertical="center"/>
    </xf>
    <xf numFmtId="0" fontId="17" fillId="2" borderId="1" xfId="5" applyFont="1" applyFill="1" applyBorder="1" applyAlignment="1">
      <alignment horizontal="center" vertical="center"/>
    </xf>
    <xf numFmtId="0" fontId="17" fillId="2" borderId="14" xfId="5" applyFont="1" applyFill="1" applyBorder="1" applyAlignment="1">
      <alignment horizontal="center" vertical="center" shrinkToFit="1"/>
    </xf>
    <xf numFmtId="0" fontId="17" fillId="2" borderId="13" xfId="5" applyFont="1" applyFill="1" applyBorder="1" applyAlignment="1">
      <alignment horizontal="center" vertical="center" shrinkToFit="1"/>
    </xf>
    <xf numFmtId="0" fontId="17" fillId="2" borderId="22"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4" xfId="5" applyFont="1" applyFill="1" applyBorder="1" applyAlignment="1">
      <alignment horizontal="left" vertical="center"/>
    </xf>
    <xf numFmtId="0" fontId="9" fillId="0" borderId="39" xfId="5" applyFont="1" applyBorder="1" applyAlignment="1">
      <alignment horizontal="center" vertical="center"/>
    </xf>
    <xf numFmtId="0" fontId="9" fillId="0" borderId="38" xfId="5" applyFont="1" applyBorder="1" applyAlignment="1">
      <alignment horizontal="center" vertical="center"/>
    </xf>
    <xf numFmtId="0" fontId="17" fillId="2" borderId="28" xfId="5" applyFont="1" applyFill="1" applyBorder="1" applyAlignment="1">
      <alignment horizontal="center" vertical="center"/>
    </xf>
    <xf numFmtId="0" fontId="17" fillId="2" borderId="27" xfId="5" applyFont="1" applyFill="1" applyBorder="1" applyAlignment="1">
      <alignment horizontal="center" vertical="center"/>
    </xf>
    <xf numFmtId="0" fontId="17" fillId="2" borderId="26" xfId="5" applyFont="1" applyFill="1" applyBorder="1" applyAlignment="1">
      <alignment horizontal="center" vertical="center"/>
    </xf>
    <xf numFmtId="0" fontId="9" fillId="0" borderId="25" xfId="5" applyFont="1" applyBorder="1" applyAlignment="1">
      <alignment horizontal="center" vertical="center"/>
    </xf>
    <xf numFmtId="0" fontId="9" fillId="0" borderId="15" xfId="5" applyFont="1" applyBorder="1" applyAlignment="1">
      <alignment horizontal="center" vertical="center"/>
    </xf>
    <xf numFmtId="0" fontId="9" fillId="2" borderId="12" xfId="5" applyFont="1" applyFill="1" applyBorder="1" applyAlignment="1">
      <alignment horizontal="center" vertical="center" wrapText="1"/>
    </xf>
    <xf numFmtId="0" fontId="9" fillId="2" borderId="0" xfId="5" applyFont="1" applyFill="1" applyBorder="1" applyAlignment="1">
      <alignment horizontal="center" vertical="center"/>
    </xf>
    <xf numFmtId="0" fontId="9" fillId="2" borderId="4" xfId="5" applyFont="1" applyFill="1" applyBorder="1" applyAlignment="1">
      <alignment horizontal="center" vertical="center"/>
    </xf>
    <xf numFmtId="0" fontId="9" fillId="2" borderId="36" xfId="5" applyFont="1" applyFill="1" applyBorder="1" applyAlignment="1">
      <alignment horizontal="center" vertical="center"/>
    </xf>
    <xf numFmtId="0" fontId="9" fillId="2" borderId="35" xfId="5" applyFont="1" applyFill="1" applyBorder="1" applyAlignment="1">
      <alignment horizontal="center" vertical="center"/>
    </xf>
    <xf numFmtId="0" fontId="9" fillId="2" borderId="37" xfId="5" applyFont="1" applyFill="1" applyBorder="1" applyAlignment="1">
      <alignment horizontal="center" vertical="center"/>
    </xf>
    <xf numFmtId="178" fontId="30" fillId="0" borderId="12" xfId="2" applyNumberFormat="1" applyFont="1" applyFill="1" applyBorder="1" applyAlignment="1" applyProtection="1">
      <alignment horizontal="center" vertical="center" shrinkToFit="1"/>
    </xf>
    <xf numFmtId="0" fontId="30" fillId="0" borderId="0" xfId="2" applyFont="1" applyBorder="1" applyAlignment="1">
      <alignment horizontal="center" vertical="center" shrinkToFit="1"/>
    </xf>
    <xf numFmtId="0" fontId="30" fillId="0" borderId="70" xfId="2" applyFont="1" applyBorder="1" applyAlignment="1">
      <alignment horizontal="center" vertical="center" shrinkToFit="1"/>
    </xf>
    <xf numFmtId="0" fontId="30" fillId="0" borderId="36" xfId="2" applyFont="1" applyBorder="1" applyAlignment="1">
      <alignment horizontal="center" vertical="center" shrinkToFit="1"/>
    </xf>
    <xf numFmtId="0" fontId="30" fillId="0" borderId="35" xfId="2" applyFont="1" applyBorder="1" applyAlignment="1">
      <alignment horizontal="center" vertical="center" shrinkToFit="1"/>
    </xf>
    <xf numFmtId="0" fontId="30" fillId="0" borderId="34" xfId="2" applyFont="1" applyBorder="1" applyAlignment="1">
      <alignment horizontal="center" vertical="center" shrinkToFit="1"/>
    </xf>
    <xf numFmtId="0" fontId="9" fillId="2" borderId="14"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2" borderId="14" xfId="2" applyFont="1" applyFill="1" applyBorder="1" applyAlignment="1">
      <alignment vertical="center" wrapText="1"/>
    </xf>
    <xf numFmtId="0" fontId="14" fillId="2" borderId="15" xfId="2" applyFont="1" applyFill="1" applyBorder="1" applyAlignment="1">
      <alignment vertical="center" wrapText="1"/>
    </xf>
    <xf numFmtId="0" fontId="14" fillId="2" borderId="13" xfId="2" applyFont="1" applyFill="1" applyBorder="1" applyAlignment="1">
      <alignment vertical="center" wrapText="1"/>
    </xf>
    <xf numFmtId="0" fontId="43" fillId="2" borderId="32" xfId="5" applyFont="1" applyFill="1" applyBorder="1" applyAlignment="1">
      <alignment horizontal="center" vertical="center" wrapText="1"/>
    </xf>
    <xf numFmtId="0" fontId="43" fillId="2" borderId="24" xfId="5" applyFont="1" applyFill="1" applyBorder="1" applyAlignment="1">
      <alignment horizontal="center" vertical="center" wrapText="1"/>
    </xf>
    <xf numFmtId="0" fontId="43" fillId="2" borderId="20" xfId="5" applyFont="1" applyFill="1" applyBorder="1" applyAlignment="1">
      <alignment horizontal="center" vertical="center" wrapText="1"/>
    </xf>
    <xf numFmtId="0" fontId="17" fillId="2" borderId="33" xfId="5" applyFont="1" applyFill="1" applyBorder="1" applyAlignment="1">
      <alignment horizontal="center" vertical="center" wrapText="1"/>
    </xf>
    <xf numFmtId="0" fontId="17" fillId="2" borderId="25" xfId="5" applyFont="1" applyFill="1" applyBorder="1" applyAlignment="1">
      <alignment horizontal="center" vertical="center" wrapText="1"/>
    </xf>
    <xf numFmtId="0" fontId="17" fillId="2" borderId="21" xfId="5" applyFont="1" applyFill="1" applyBorder="1" applyAlignment="1">
      <alignment horizontal="center" vertical="center" wrapText="1"/>
    </xf>
    <xf numFmtId="0" fontId="9" fillId="0" borderId="17" xfId="5" applyFont="1" applyBorder="1" applyAlignment="1">
      <alignment horizontal="center" vertical="center" shrinkToFit="1"/>
    </xf>
    <xf numFmtId="0" fontId="9" fillId="0" borderId="16" xfId="5" applyFont="1" applyBorder="1" applyAlignment="1">
      <alignment horizontal="center" vertical="center" shrinkToFit="1"/>
    </xf>
    <xf numFmtId="0" fontId="17" fillId="2" borderId="7" xfId="5" applyFont="1" applyFill="1" applyBorder="1" applyAlignment="1">
      <alignment horizontal="center" vertical="center" shrinkToFit="1"/>
    </xf>
    <xf numFmtId="0" fontId="17" fillId="2" borderId="10" xfId="5" applyFont="1" applyFill="1" applyBorder="1" applyAlignment="1">
      <alignment horizontal="center" vertical="center" shrinkToFit="1"/>
    </xf>
    <xf numFmtId="0" fontId="17" fillId="2" borderId="0" xfId="5" applyFont="1" applyFill="1" applyBorder="1" applyAlignment="1">
      <alignment horizontal="center" vertical="center" wrapText="1"/>
    </xf>
    <xf numFmtId="0" fontId="17" fillId="2" borderId="10" xfId="5" applyFont="1" applyFill="1" applyBorder="1" applyAlignment="1">
      <alignment horizontal="center" vertical="center" wrapText="1"/>
    </xf>
    <xf numFmtId="0" fontId="17" fillId="2" borderId="18" xfId="5" applyFont="1" applyFill="1" applyBorder="1" applyAlignment="1">
      <alignment horizontal="center" vertical="center"/>
    </xf>
    <xf numFmtId="0" fontId="17" fillId="2" borderId="23" xfId="5" applyFont="1" applyFill="1" applyBorder="1" applyAlignment="1">
      <alignment horizontal="center" vertical="center"/>
    </xf>
    <xf numFmtId="0" fontId="17" fillId="2" borderId="31" xfId="5" applyFont="1" applyFill="1" applyBorder="1" applyAlignment="1">
      <alignment horizontal="center" vertical="center"/>
    </xf>
    <xf numFmtId="0" fontId="17" fillId="2" borderId="30" xfId="5" applyFont="1" applyFill="1" applyBorder="1" applyAlignment="1">
      <alignment horizontal="center" vertical="center"/>
    </xf>
    <xf numFmtId="0" fontId="17" fillId="2" borderId="29" xfId="5" applyFont="1" applyFill="1" applyBorder="1" applyAlignment="1">
      <alignment horizontal="center" vertical="center"/>
    </xf>
    <xf numFmtId="0" fontId="0" fillId="0" borderId="64" xfId="0" applyBorder="1" applyAlignment="1">
      <alignment horizontal="center" vertical="center"/>
    </xf>
    <xf numFmtId="0" fontId="0" fillId="0" borderId="66" xfId="0" applyBorder="1" applyAlignment="1">
      <alignment horizontal="center" vertical="center"/>
    </xf>
    <xf numFmtId="0" fontId="0" fillId="0" borderId="65" xfId="0" applyBorder="1" applyAlignment="1">
      <alignment horizontal="center" vertical="center"/>
    </xf>
    <xf numFmtId="0" fontId="0" fillId="0" borderId="2"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157">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g"/><Relationship Id="rId5" Type="http://schemas.openxmlformats.org/officeDocument/2006/relationships/image" Target="../media/image8.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jpeg"/><Relationship Id="rId1" Type="http://schemas.openxmlformats.org/officeDocument/2006/relationships/image" Target="../media/image2.png"/><Relationship Id="rId5" Type="http://schemas.openxmlformats.org/officeDocument/2006/relationships/image" Target="../media/image19.jpeg"/><Relationship Id="rId4" Type="http://schemas.openxmlformats.org/officeDocument/2006/relationships/image" Target="../media/image18.jpeg"/></Relationships>
</file>

<file path=xl/drawings/_rels/drawing13.xml.rels><?xml version="1.0" encoding="UTF-8" standalone="yes"?>
<Relationships xmlns="http://schemas.openxmlformats.org/package/2006/relationships"><Relationship Id="rId8" Type="http://schemas.openxmlformats.org/officeDocument/2006/relationships/image" Target="../media/image22.jpeg"/><Relationship Id="rId3" Type="http://schemas.openxmlformats.org/officeDocument/2006/relationships/image" Target="../media/image17.jpeg"/><Relationship Id="rId7" Type="http://schemas.openxmlformats.org/officeDocument/2006/relationships/image" Target="../media/image21.jpeg"/><Relationship Id="rId2" Type="http://schemas.openxmlformats.org/officeDocument/2006/relationships/image" Target="../media/image16.jpeg"/><Relationship Id="rId1" Type="http://schemas.openxmlformats.org/officeDocument/2006/relationships/image" Target="../media/image2.png"/><Relationship Id="rId6" Type="http://schemas.openxmlformats.org/officeDocument/2006/relationships/image" Target="../media/image20.jpeg"/><Relationship Id="rId5" Type="http://schemas.openxmlformats.org/officeDocument/2006/relationships/image" Target="../media/image19.jpeg"/><Relationship Id="rId4" Type="http://schemas.openxmlformats.org/officeDocument/2006/relationships/image" Target="../media/image18.jpeg"/><Relationship Id="rId9" Type="http://schemas.openxmlformats.org/officeDocument/2006/relationships/image" Target="../media/image23.jpeg"/></Relationships>
</file>

<file path=xl/drawings/_rels/drawing14.xml.rels><?xml version="1.0" encoding="UTF-8" standalone="yes"?>
<Relationships xmlns="http://schemas.openxmlformats.org/package/2006/relationships"><Relationship Id="rId8" Type="http://schemas.openxmlformats.org/officeDocument/2006/relationships/image" Target="../media/image22.jpeg"/><Relationship Id="rId13" Type="http://schemas.openxmlformats.org/officeDocument/2006/relationships/image" Target="../media/image27.jpeg"/><Relationship Id="rId3" Type="http://schemas.openxmlformats.org/officeDocument/2006/relationships/image" Target="../media/image17.jpeg"/><Relationship Id="rId7" Type="http://schemas.openxmlformats.org/officeDocument/2006/relationships/image" Target="../media/image21.jpeg"/><Relationship Id="rId12" Type="http://schemas.openxmlformats.org/officeDocument/2006/relationships/image" Target="../media/image26.jpeg"/><Relationship Id="rId2" Type="http://schemas.openxmlformats.org/officeDocument/2006/relationships/image" Target="../media/image16.jpeg"/><Relationship Id="rId1" Type="http://schemas.openxmlformats.org/officeDocument/2006/relationships/image" Target="../media/image2.png"/><Relationship Id="rId6" Type="http://schemas.openxmlformats.org/officeDocument/2006/relationships/image" Target="../media/image20.jpeg"/><Relationship Id="rId11" Type="http://schemas.openxmlformats.org/officeDocument/2006/relationships/image" Target="../media/image25.jpeg"/><Relationship Id="rId5" Type="http://schemas.openxmlformats.org/officeDocument/2006/relationships/image" Target="../media/image19.jpeg"/><Relationship Id="rId10" Type="http://schemas.openxmlformats.org/officeDocument/2006/relationships/image" Target="../media/image24.jpeg"/><Relationship Id="rId4" Type="http://schemas.openxmlformats.org/officeDocument/2006/relationships/image" Target="../media/image18.jpeg"/><Relationship Id="rId9" Type="http://schemas.openxmlformats.org/officeDocument/2006/relationships/image" Target="../media/image23.jpeg"/></Relationships>
</file>

<file path=xl/drawings/_rels/drawing15.xml.rels><?xml version="1.0" encoding="UTF-8" standalone="yes"?>
<Relationships xmlns="http://schemas.openxmlformats.org/package/2006/relationships"><Relationship Id="rId8" Type="http://schemas.openxmlformats.org/officeDocument/2006/relationships/image" Target="../media/image22.jpeg"/><Relationship Id="rId13" Type="http://schemas.openxmlformats.org/officeDocument/2006/relationships/image" Target="../media/image27.jpeg"/><Relationship Id="rId3" Type="http://schemas.openxmlformats.org/officeDocument/2006/relationships/image" Target="../media/image17.jpeg"/><Relationship Id="rId7" Type="http://schemas.openxmlformats.org/officeDocument/2006/relationships/image" Target="../media/image21.jpeg"/><Relationship Id="rId12" Type="http://schemas.openxmlformats.org/officeDocument/2006/relationships/image" Target="../media/image26.jpeg"/><Relationship Id="rId17" Type="http://schemas.openxmlformats.org/officeDocument/2006/relationships/image" Target="../media/image31.jpeg"/><Relationship Id="rId2" Type="http://schemas.openxmlformats.org/officeDocument/2006/relationships/image" Target="../media/image16.jpeg"/><Relationship Id="rId16" Type="http://schemas.openxmlformats.org/officeDocument/2006/relationships/image" Target="../media/image30.jpeg"/><Relationship Id="rId1" Type="http://schemas.openxmlformats.org/officeDocument/2006/relationships/image" Target="../media/image2.png"/><Relationship Id="rId6" Type="http://schemas.openxmlformats.org/officeDocument/2006/relationships/image" Target="../media/image20.jpeg"/><Relationship Id="rId11" Type="http://schemas.openxmlformats.org/officeDocument/2006/relationships/image" Target="../media/image25.jpeg"/><Relationship Id="rId5" Type="http://schemas.openxmlformats.org/officeDocument/2006/relationships/image" Target="../media/image19.jpeg"/><Relationship Id="rId15" Type="http://schemas.openxmlformats.org/officeDocument/2006/relationships/image" Target="../media/image29.jpeg"/><Relationship Id="rId10" Type="http://schemas.openxmlformats.org/officeDocument/2006/relationships/image" Target="../media/image24.jpeg"/><Relationship Id="rId4" Type="http://schemas.openxmlformats.org/officeDocument/2006/relationships/image" Target="../media/image18.jpeg"/><Relationship Id="rId9" Type="http://schemas.openxmlformats.org/officeDocument/2006/relationships/image" Target="../media/image23.jpeg"/><Relationship Id="rId14" Type="http://schemas.openxmlformats.org/officeDocument/2006/relationships/image" Target="../media/image28.jpeg"/></Relationships>
</file>

<file path=xl/drawings/_rels/drawing16.xml.rels><?xml version="1.0" encoding="UTF-8" standalone="yes"?>
<Relationships xmlns="http://schemas.openxmlformats.org/package/2006/relationships"><Relationship Id="rId8" Type="http://schemas.openxmlformats.org/officeDocument/2006/relationships/image" Target="../media/image22.jpeg"/><Relationship Id="rId13" Type="http://schemas.openxmlformats.org/officeDocument/2006/relationships/image" Target="../media/image27.jpeg"/><Relationship Id="rId18" Type="http://schemas.openxmlformats.org/officeDocument/2006/relationships/image" Target="../media/image32.jpeg"/><Relationship Id="rId3" Type="http://schemas.openxmlformats.org/officeDocument/2006/relationships/image" Target="../media/image17.jpeg"/><Relationship Id="rId21" Type="http://schemas.openxmlformats.org/officeDocument/2006/relationships/image" Target="../media/image35.jpeg"/><Relationship Id="rId7" Type="http://schemas.openxmlformats.org/officeDocument/2006/relationships/image" Target="../media/image21.jpeg"/><Relationship Id="rId12" Type="http://schemas.openxmlformats.org/officeDocument/2006/relationships/image" Target="../media/image26.jpeg"/><Relationship Id="rId17" Type="http://schemas.openxmlformats.org/officeDocument/2006/relationships/image" Target="../media/image31.jpeg"/><Relationship Id="rId2" Type="http://schemas.openxmlformats.org/officeDocument/2006/relationships/image" Target="../media/image16.jpeg"/><Relationship Id="rId16" Type="http://schemas.openxmlformats.org/officeDocument/2006/relationships/image" Target="../media/image30.jpeg"/><Relationship Id="rId20" Type="http://schemas.openxmlformats.org/officeDocument/2006/relationships/image" Target="../media/image34.jpeg"/><Relationship Id="rId1" Type="http://schemas.openxmlformats.org/officeDocument/2006/relationships/image" Target="../media/image2.png"/><Relationship Id="rId6" Type="http://schemas.openxmlformats.org/officeDocument/2006/relationships/image" Target="../media/image20.jpeg"/><Relationship Id="rId11" Type="http://schemas.openxmlformats.org/officeDocument/2006/relationships/image" Target="../media/image25.jpeg"/><Relationship Id="rId5" Type="http://schemas.openxmlformats.org/officeDocument/2006/relationships/image" Target="../media/image19.jpeg"/><Relationship Id="rId15" Type="http://schemas.openxmlformats.org/officeDocument/2006/relationships/image" Target="../media/image29.jpeg"/><Relationship Id="rId10" Type="http://schemas.openxmlformats.org/officeDocument/2006/relationships/image" Target="../media/image24.jpeg"/><Relationship Id="rId19" Type="http://schemas.openxmlformats.org/officeDocument/2006/relationships/image" Target="../media/image33.jpeg"/><Relationship Id="rId4" Type="http://schemas.openxmlformats.org/officeDocument/2006/relationships/image" Target="../media/image18.jpeg"/><Relationship Id="rId9" Type="http://schemas.openxmlformats.org/officeDocument/2006/relationships/image" Target="../media/image23.jpeg"/><Relationship Id="rId14" Type="http://schemas.openxmlformats.org/officeDocument/2006/relationships/image" Target="../media/image28.jpeg"/></Relationships>
</file>

<file path=xl/drawings/_rels/drawing17.xml.rels><?xml version="1.0" encoding="UTF-8" standalone="yes"?>
<Relationships xmlns="http://schemas.openxmlformats.org/package/2006/relationships"><Relationship Id="rId8" Type="http://schemas.openxmlformats.org/officeDocument/2006/relationships/image" Target="../media/image42.jpeg"/><Relationship Id="rId13" Type="http://schemas.openxmlformats.org/officeDocument/2006/relationships/image" Target="../media/image47.jpeg"/><Relationship Id="rId18" Type="http://schemas.openxmlformats.org/officeDocument/2006/relationships/image" Target="../media/image52.jpeg"/><Relationship Id="rId3" Type="http://schemas.openxmlformats.org/officeDocument/2006/relationships/image" Target="../media/image37.jpeg"/><Relationship Id="rId21" Type="http://schemas.openxmlformats.org/officeDocument/2006/relationships/image" Target="../media/image55.jpeg"/><Relationship Id="rId7" Type="http://schemas.openxmlformats.org/officeDocument/2006/relationships/image" Target="../media/image41.jpeg"/><Relationship Id="rId12" Type="http://schemas.openxmlformats.org/officeDocument/2006/relationships/image" Target="../media/image46.jpeg"/><Relationship Id="rId17" Type="http://schemas.openxmlformats.org/officeDocument/2006/relationships/image" Target="../media/image51.jpeg"/><Relationship Id="rId25" Type="http://schemas.openxmlformats.org/officeDocument/2006/relationships/image" Target="../media/image59.jpeg"/><Relationship Id="rId2" Type="http://schemas.openxmlformats.org/officeDocument/2006/relationships/image" Target="../media/image36.jpeg"/><Relationship Id="rId16" Type="http://schemas.openxmlformats.org/officeDocument/2006/relationships/image" Target="../media/image50.jpeg"/><Relationship Id="rId20" Type="http://schemas.openxmlformats.org/officeDocument/2006/relationships/image" Target="../media/image54.jpeg"/><Relationship Id="rId1" Type="http://schemas.openxmlformats.org/officeDocument/2006/relationships/image" Target="../media/image2.png"/><Relationship Id="rId6" Type="http://schemas.openxmlformats.org/officeDocument/2006/relationships/image" Target="../media/image40.jpeg"/><Relationship Id="rId11" Type="http://schemas.openxmlformats.org/officeDocument/2006/relationships/image" Target="../media/image45.jpeg"/><Relationship Id="rId24" Type="http://schemas.openxmlformats.org/officeDocument/2006/relationships/image" Target="../media/image58.jpeg"/><Relationship Id="rId5" Type="http://schemas.openxmlformats.org/officeDocument/2006/relationships/image" Target="../media/image39.jpeg"/><Relationship Id="rId15" Type="http://schemas.openxmlformats.org/officeDocument/2006/relationships/image" Target="../media/image49.jpeg"/><Relationship Id="rId23" Type="http://schemas.openxmlformats.org/officeDocument/2006/relationships/image" Target="../media/image57.jpeg"/><Relationship Id="rId10" Type="http://schemas.openxmlformats.org/officeDocument/2006/relationships/image" Target="../media/image44.jpeg"/><Relationship Id="rId19" Type="http://schemas.openxmlformats.org/officeDocument/2006/relationships/image" Target="../media/image53.jpeg"/><Relationship Id="rId4" Type="http://schemas.openxmlformats.org/officeDocument/2006/relationships/image" Target="../media/image38.jpeg"/><Relationship Id="rId9" Type="http://schemas.openxmlformats.org/officeDocument/2006/relationships/image" Target="../media/image43.jpeg"/><Relationship Id="rId14" Type="http://schemas.openxmlformats.org/officeDocument/2006/relationships/image" Target="../media/image48.jpeg"/><Relationship Id="rId22" Type="http://schemas.openxmlformats.org/officeDocument/2006/relationships/image" Target="../media/image56.jpeg"/></Relationships>
</file>

<file path=xl/drawings/_rels/drawing18.xml.rels><?xml version="1.0" encoding="UTF-8" standalone="yes"?>
<Relationships xmlns="http://schemas.openxmlformats.org/package/2006/relationships"><Relationship Id="rId8" Type="http://schemas.openxmlformats.org/officeDocument/2006/relationships/image" Target="../media/image22.jpeg"/><Relationship Id="rId13" Type="http://schemas.openxmlformats.org/officeDocument/2006/relationships/image" Target="../media/image27.jpeg"/><Relationship Id="rId18" Type="http://schemas.openxmlformats.org/officeDocument/2006/relationships/image" Target="../media/image32.jpeg"/><Relationship Id="rId26" Type="http://schemas.openxmlformats.org/officeDocument/2006/relationships/image" Target="../media/image64.jpeg"/><Relationship Id="rId3" Type="http://schemas.openxmlformats.org/officeDocument/2006/relationships/image" Target="../media/image17.jpeg"/><Relationship Id="rId21" Type="http://schemas.openxmlformats.org/officeDocument/2006/relationships/image" Target="../media/image35.jpeg"/><Relationship Id="rId7" Type="http://schemas.openxmlformats.org/officeDocument/2006/relationships/image" Target="../media/image21.jpeg"/><Relationship Id="rId12" Type="http://schemas.openxmlformats.org/officeDocument/2006/relationships/image" Target="../media/image26.jpeg"/><Relationship Id="rId17" Type="http://schemas.openxmlformats.org/officeDocument/2006/relationships/image" Target="../media/image31.jpeg"/><Relationship Id="rId25" Type="http://schemas.openxmlformats.org/officeDocument/2006/relationships/image" Target="../media/image63.jpeg"/><Relationship Id="rId2" Type="http://schemas.openxmlformats.org/officeDocument/2006/relationships/image" Target="../media/image16.jpeg"/><Relationship Id="rId16" Type="http://schemas.openxmlformats.org/officeDocument/2006/relationships/image" Target="../media/image30.jpeg"/><Relationship Id="rId20" Type="http://schemas.openxmlformats.org/officeDocument/2006/relationships/image" Target="../media/image34.jpeg"/><Relationship Id="rId29" Type="http://schemas.openxmlformats.org/officeDocument/2006/relationships/image" Target="../media/image67.jpeg"/><Relationship Id="rId1" Type="http://schemas.openxmlformats.org/officeDocument/2006/relationships/image" Target="../media/image2.png"/><Relationship Id="rId6" Type="http://schemas.openxmlformats.org/officeDocument/2006/relationships/image" Target="../media/image20.jpeg"/><Relationship Id="rId11" Type="http://schemas.openxmlformats.org/officeDocument/2006/relationships/image" Target="../media/image25.jpeg"/><Relationship Id="rId24" Type="http://schemas.openxmlformats.org/officeDocument/2006/relationships/image" Target="../media/image62.jpeg"/><Relationship Id="rId5" Type="http://schemas.openxmlformats.org/officeDocument/2006/relationships/image" Target="../media/image19.jpeg"/><Relationship Id="rId15" Type="http://schemas.openxmlformats.org/officeDocument/2006/relationships/image" Target="../media/image29.jpeg"/><Relationship Id="rId23" Type="http://schemas.openxmlformats.org/officeDocument/2006/relationships/image" Target="../media/image61.jpeg"/><Relationship Id="rId28" Type="http://schemas.openxmlformats.org/officeDocument/2006/relationships/image" Target="../media/image66.jpeg"/><Relationship Id="rId10" Type="http://schemas.openxmlformats.org/officeDocument/2006/relationships/image" Target="../media/image24.jpeg"/><Relationship Id="rId19" Type="http://schemas.openxmlformats.org/officeDocument/2006/relationships/image" Target="../media/image33.jpeg"/><Relationship Id="rId4" Type="http://schemas.openxmlformats.org/officeDocument/2006/relationships/image" Target="../media/image18.jpeg"/><Relationship Id="rId9" Type="http://schemas.openxmlformats.org/officeDocument/2006/relationships/image" Target="../media/image23.jpeg"/><Relationship Id="rId14" Type="http://schemas.openxmlformats.org/officeDocument/2006/relationships/image" Target="../media/image28.jpeg"/><Relationship Id="rId22" Type="http://schemas.openxmlformats.org/officeDocument/2006/relationships/image" Target="../media/image60.jpeg"/><Relationship Id="rId27" Type="http://schemas.openxmlformats.org/officeDocument/2006/relationships/image" Target="../media/image65.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71.jpg"/><Relationship Id="rId7" Type="http://schemas.openxmlformats.org/officeDocument/2006/relationships/image" Target="../media/image75.jpeg"/><Relationship Id="rId2" Type="http://schemas.openxmlformats.org/officeDocument/2006/relationships/image" Target="../media/image70.jpg"/><Relationship Id="rId1" Type="http://schemas.openxmlformats.org/officeDocument/2006/relationships/image" Target="../media/image69.jpg"/><Relationship Id="rId6" Type="http://schemas.openxmlformats.org/officeDocument/2006/relationships/image" Target="../media/image74.jpg"/><Relationship Id="rId5" Type="http://schemas.openxmlformats.org/officeDocument/2006/relationships/image" Target="../media/image73.jpg"/><Relationship Id="rId4" Type="http://schemas.openxmlformats.org/officeDocument/2006/relationships/image" Target="../media/image7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95.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96.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97.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98.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99.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00.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01.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02.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03.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04.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06.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110.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111.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11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14</xdr:col>
      <xdr:colOff>200025</xdr:colOff>
      <xdr:row>0</xdr:row>
      <xdr:rowOff>114300</xdr:rowOff>
    </xdr:from>
    <xdr:to>
      <xdr:col>23</xdr:col>
      <xdr:colOff>106252</xdr:colOff>
      <xdr:row>50</xdr:row>
      <xdr:rowOff>4814</xdr:rowOff>
    </xdr:to>
    <xdr:pic>
      <xdr:nvPicPr>
        <xdr:cNvPr id="3" name="図 2">
          <a:extLst>
            <a:ext uri="{FF2B5EF4-FFF2-40B4-BE49-F238E27FC236}">
              <a16:creationId xmlns=""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9772650" y="114300"/>
          <a:ext cx="6078427" cy="84249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84666</xdr:colOff>
      <xdr:row>5</xdr:row>
      <xdr:rowOff>116415</xdr:rowOff>
    </xdr:from>
    <xdr:to>
      <xdr:col>20</xdr:col>
      <xdr:colOff>294410</xdr:colOff>
      <xdr:row>17</xdr:row>
      <xdr:rowOff>423331</xdr:rowOff>
    </xdr:to>
    <xdr:pic>
      <xdr:nvPicPr>
        <xdr:cNvPr id="10" name="図 9">
          <a:extLst>
            <a:ext uri="{FF2B5EF4-FFF2-40B4-BE49-F238E27FC236}">
              <a16:creationId xmlns="" xmlns:a16="http://schemas.microsoft.com/office/drawing/2014/main" id="{00000000-0008-0000-04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906" t="13094" r="27815" b="21823"/>
        <a:stretch/>
      </xdr:blipFill>
      <xdr:spPr>
        <a:xfrm>
          <a:off x="517621" y="1172824"/>
          <a:ext cx="5820834" cy="5588962"/>
        </a:xfrm>
        <a:prstGeom prst="rect">
          <a:avLst/>
        </a:prstGeom>
      </xdr:spPr>
    </xdr:pic>
    <xdr:clientData/>
  </xdr:twoCellAnchor>
  <xdr:twoCellAnchor>
    <xdr:from>
      <xdr:col>9</xdr:col>
      <xdr:colOff>237711</xdr:colOff>
      <xdr:row>11</xdr:row>
      <xdr:rowOff>93611</xdr:rowOff>
    </xdr:from>
    <xdr:to>
      <xdr:col>12</xdr:col>
      <xdr:colOff>199611</xdr:colOff>
      <xdr:row>12</xdr:row>
      <xdr:rowOff>209215</xdr:rowOff>
    </xdr:to>
    <xdr:sp macro="" textlink="">
      <xdr:nvSpPr>
        <xdr:cNvPr id="11" name="楕円 10">
          <a:extLst>
            <a:ext uri="{FF2B5EF4-FFF2-40B4-BE49-F238E27FC236}">
              <a16:creationId xmlns="" xmlns:a16="http://schemas.microsoft.com/office/drawing/2014/main" id="{00000000-0008-0000-0400-00000B000000}"/>
            </a:ext>
          </a:extLst>
        </xdr:cNvPr>
        <xdr:cNvSpPr/>
      </xdr:nvSpPr>
      <xdr:spPr>
        <a:xfrm rot="4043655">
          <a:off x="3081859" y="3535963"/>
          <a:ext cx="560104" cy="9144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0</xdr:colOff>
      <xdr:row>8</xdr:row>
      <xdr:rowOff>328083</xdr:rowOff>
    </xdr:from>
    <xdr:ext cx="1643720" cy="275717"/>
    <xdr:sp macro="" textlink="">
      <xdr:nvSpPr>
        <xdr:cNvPr id="12" name="テキスト ボックス 11">
          <a:extLst>
            <a:ext uri="{FF2B5EF4-FFF2-40B4-BE49-F238E27FC236}">
              <a16:creationId xmlns="" xmlns:a16="http://schemas.microsoft.com/office/drawing/2014/main" id="{00000000-0008-0000-0400-00000C000000}"/>
            </a:ext>
          </a:extLst>
        </xdr:cNvPr>
        <xdr:cNvSpPr txBox="1"/>
      </xdr:nvSpPr>
      <xdr:spPr>
        <a:xfrm>
          <a:off x="1079500" y="2614083"/>
          <a:ext cx="1643720" cy="275717"/>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高場山トンネル　</a:t>
          </a:r>
          <a:r>
            <a:rPr kumimoji="1" lang="en-US" altLang="ja-JP" sz="1100"/>
            <a:t>L=355m</a:t>
          </a:r>
        </a:p>
      </xdr:txBody>
    </xdr:sp>
    <xdr:clientData/>
  </xdr:oneCellAnchor>
  <xdr:twoCellAnchor>
    <xdr:from>
      <xdr:col>6</xdr:col>
      <xdr:colOff>186860</xdr:colOff>
      <xdr:row>9</xdr:row>
      <xdr:rowOff>159300</xdr:rowOff>
    </xdr:from>
    <xdr:to>
      <xdr:col>10</xdr:col>
      <xdr:colOff>269762</xdr:colOff>
      <xdr:row>11</xdr:row>
      <xdr:rowOff>115127</xdr:rowOff>
    </xdr:to>
    <xdr:cxnSp macro="">
      <xdr:nvCxnSpPr>
        <xdr:cNvPr id="14" name="直線矢印コネクタ 13">
          <a:extLst>
            <a:ext uri="{FF2B5EF4-FFF2-40B4-BE49-F238E27FC236}">
              <a16:creationId xmlns="" xmlns:a16="http://schemas.microsoft.com/office/drawing/2014/main" id="{00000000-0008-0000-0400-00000E000000}"/>
            </a:ext>
          </a:extLst>
        </xdr:cNvPr>
        <xdr:cNvCxnSpPr>
          <a:stCxn id="12" idx="2"/>
          <a:endCxn id="11" idx="2"/>
        </xdr:cNvCxnSpPr>
      </xdr:nvCxnSpPr>
      <xdr:spPr>
        <a:xfrm>
          <a:off x="1901360" y="2889800"/>
          <a:ext cx="1352902" cy="8448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32915</xdr:colOff>
      <xdr:row>11</xdr:row>
      <xdr:rowOff>17323</xdr:rowOff>
    </xdr:from>
    <xdr:ext cx="607859" cy="275717"/>
    <xdr:sp macro="" textlink="">
      <xdr:nvSpPr>
        <xdr:cNvPr id="2" name="テキスト ボックス 1">
          <a:extLst>
            <a:ext uri="{FF2B5EF4-FFF2-40B4-BE49-F238E27FC236}">
              <a16:creationId xmlns="" xmlns:a16="http://schemas.microsoft.com/office/drawing/2014/main" id="{00000000-0008-0000-0400-000002000000}"/>
            </a:ext>
          </a:extLst>
        </xdr:cNvPr>
        <xdr:cNvSpPr txBox="1"/>
      </xdr:nvSpPr>
      <xdr:spPr>
        <a:xfrm>
          <a:off x="7947324" y="3654141"/>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a:t>
          </a:r>
        </a:p>
      </xdr:txBody>
    </xdr:sp>
    <xdr:clientData/>
  </xdr:oneCellAnchor>
  <xdr:oneCellAnchor>
    <xdr:from>
      <xdr:col>26</xdr:col>
      <xdr:colOff>34638</xdr:colOff>
      <xdr:row>17</xdr:row>
      <xdr:rowOff>259775</xdr:rowOff>
    </xdr:from>
    <xdr:ext cx="607859" cy="275717"/>
    <xdr:sp macro="" textlink="">
      <xdr:nvSpPr>
        <xdr:cNvPr id="7" name="テキスト ボックス 6">
          <a:extLst>
            <a:ext uri="{FF2B5EF4-FFF2-40B4-BE49-F238E27FC236}">
              <a16:creationId xmlns="" xmlns:a16="http://schemas.microsoft.com/office/drawing/2014/main" id="{00000000-0008-0000-0400-000007000000}"/>
            </a:ext>
          </a:extLst>
        </xdr:cNvPr>
        <xdr:cNvSpPr txBox="1"/>
      </xdr:nvSpPr>
      <xdr:spPr>
        <a:xfrm>
          <a:off x="7949047" y="6598230"/>
          <a:ext cx="6078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a:t>
          </a:r>
        </a:p>
      </xdr:txBody>
    </xdr:sp>
    <xdr:clientData/>
  </xdr:oneCellAnchor>
  <xdr:twoCellAnchor editAs="oneCell">
    <xdr:from>
      <xdr:col>22</xdr:col>
      <xdr:colOff>0</xdr:colOff>
      <xdr:row>11</xdr:row>
      <xdr:rowOff>446361</xdr:rowOff>
    </xdr:from>
    <xdr:to>
      <xdr:col>32</xdr:col>
      <xdr:colOff>69272</xdr:colOff>
      <xdr:row>17</xdr:row>
      <xdr:rowOff>209550</xdr:rowOff>
    </xdr:to>
    <xdr:pic>
      <xdr:nvPicPr>
        <xdr:cNvPr id="4" name="図 3">
          <a:extLst>
            <a:ext uri="{FF2B5EF4-FFF2-40B4-BE49-F238E27FC236}">
              <a16:creationId xmlns=""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24650" y="4084911"/>
          <a:ext cx="3212522" cy="2449239"/>
        </a:xfrm>
        <a:prstGeom prst="rect">
          <a:avLst/>
        </a:prstGeom>
      </xdr:spPr>
    </xdr:pic>
    <xdr:clientData/>
  </xdr:twoCellAnchor>
  <xdr:twoCellAnchor editAs="oneCell">
    <xdr:from>
      <xdr:col>21</xdr:col>
      <xdr:colOff>277090</xdr:colOff>
      <xdr:row>5</xdr:row>
      <xdr:rowOff>101316</xdr:rowOff>
    </xdr:from>
    <xdr:to>
      <xdr:col>32</xdr:col>
      <xdr:colOff>93707</xdr:colOff>
      <xdr:row>10</xdr:row>
      <xdr:rowOff>423052</xdr:rowOff>
    </xdr:to>
    <xdr:pic>
      <xdr:nvPicPr>
        <xdr:cNvPr id="6" name="図 5">
          <a:extLst>
            <a:ext uri="{FF2B5EF4-FFF2-40B4-BE49-F238E27FC236}">
              <a16:creationId xmlns=""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87415" y="1168116"/>
          <a:ext cx="3274192" cy="2445811"/>
        </a:xfrm>
        <a:prstGeom prst="rect">
          <a:avLst/>
        </a:prstGeom>
      </xdr:spPr>
    </xdr:pic>
    <xdr:clientData/>
  </xdr:twoCellAnchor>
  <xdr:twoCellAnchor editAs="oneCell">
    <xdr:from>
      <xdr:col>6</xdr:col>
      <xdr:colOff>86591</xdr:colOff>
      <xdr:row>39</xdr:row>
      <xdr:rowOff>121233</xdr:rowOff>
    </xdr:from>
    <xdr:to>
      <xdr:col>30</xdr:col>
      <xdr:colOff>63212</xdr:colOff>
      <xdr:row>51</xdr:row>
      <xdr:rowOff>554188</xdr:rowOff>
    </xdr:to>
    <xdr:pic>
      <xdr:nvPicPr>
        <xdr:cNvPr id="13" name="図 4">
          <a:extLst>
            <a:ext uri="{FF2B5EF4-FFF2-40B4-BE49-F238E27FC236}">
              <a16:creationId xmlns="" xmlns:a16="http://schemas.microsoft.com/office/drawing/2014/main" id="{00000000-0008-0000-0400-00000D000000}"/>
            </a:ext>
          </a:extLst>
        </xdr:cNvPr>
        <xdr:cNvPicPr>
          <a:picLocks noChangeAspect="1"/>
        </xdr:cNvPicPr>
      </xdr:nvPicPr>
      <xdr:blipFill>
        <a:blip xmlns:r="http://schemas.openxmlformats.org/officeDocument/2006/relationships" r:embed="rId4" cstate="print"/>
        <a:srcRect/>
        <a:stretch>
          <a:fillRect/>
        </a:stretch>
      </xdr:blipFill>
      <xdr:spPr bwMode="auto">
        <a:xfrm>
          <a:off x="1766455" y="15066824"/>
          <a:ext cx="7458075" cy="5715000"/>
        </a:xfrm>
        <a:prstGeom prst="rect">
          <a:avLst/>
        </a:prstGeom>
        <a:noFill/>
        <a:ln w="9525">
          <a:noFill/>
          <a:miter lim="800000"/>
          <a:headEnd/>
          <a:tailEnd/>
        </a:ln>
      </xdr:spPr>
    </xdr:pic>
    <xdr:clientData/>
  </xdr:twoCellAnchor>
  <xdr:twoCellAnchor editAs="oneCell">
    <xdr:from>
      <xdr:col>7</xdr:col>
      <xdr:colOff>51954</xdr:colOff>
      <xdr:row>22</xdr:row>
      <xdr:rowOff>190498</xdr:rowOff>
    </xdr:from>
    <xdr:to>
      <xdr:col>29</xdr:col>
      <xdr:colOff>223404</xdr:colOff>
      <xdr:row>34</xdr:row>
      <xdr:rowOff>490103</xdr:rowOff>
    </xdr:to>
    <xdr:pic>
      <xdr:nvPicPr>
        <xdr:cNvPr id="15" name="図 2">
          <a:extLst>
            <a:ext uri="{FF2B5EF4-FFF2-40B4-BE49-F238E27FC236}">
              <a16:creationId xmlns="" xmlns:a16="http://schemas.microsoft.com/office/drawing/2014/main" id="{00000000-0008-0000-0400-00000F000000}"/>
            </a:ext>
          </a:extLst>
        </xdr:cNvPr>
        <xdr:cNvPicPr>
          <a:picLocks noChangeAspect="1"/>
        </xdr:cNvPicPr>
      </xdr:nvPicPr>
      <xdr:blipFill>
        <a:blip xmlns:r="http://schemas.openxmlformats.org/officeDocument/2006/relationships" r:embed="rId5" cstate="print"/>
        <a:srcRect/>
        <a:stretch>
          <a:fillRect/>
        </a:stretch>
      </xdr:blipFill>
      <xdr:spPr bwMode="auto">
        <a:xfrm>
          <a:off x="2043545" y="8191498"/>
          <a:ext cx="7029450" cy="55816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 xmlns:a16="http://schemas.microsoft.com/office/drawing/2014/main" id="{00000000-0008-0000-05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 xmlns:a16="http://schemas.microsoft.com/office/drawing/2014/main" id="{00000000-0008-0000-05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389985</xdr:colOff>
      <xdr:row>18</xdr:row>
      <xdr:rowOff>88344</xdr:rowOff>
    </xdr:from>
    <xdr:to>
      <xdr:col>21</xdr:col>
      <xdr:colOff>133893</xdr:colOff>
      <xdr:row>24</xdr:row>
      <xdr:rowOff>416480</xdr:rowOff>
    </xdr:to>
    <xdr:pic>
      <xdr:nvPicPr>
        <xdr:cNvPr id="6" name="図 5">
          <a:extLst>
            <a:ext uri="{FF2B5EF4-FFF2-40B4-BE49-F238E27FC236}">
              <a16:creationId xmlns=""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8835" y="2574369"/>
          <a:ext cx="6459033" cy="33570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 xmlns:a16="http://schemas.microsoft.com/office/drawing/2014/main"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 xmlns:a16="http://schemas.microsoft.com/office/drawing/2014/main"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389985</xdr:colOff>
      <xdr:row>18</xdr:row>
      <xdr:rowOff>88344</xdr:rowOff>
    </xdr:from>
    <xdr:to>
      <xdr:col>21</xdr:col>
      <xdr:colOff>133893</xdr:colOff>
      <xdr:row>24</xdr:row>
      <xdr:rowOff>416480</xdr:rowOff>
    </xdr:to>
    <xdr:pic>
      <xdr:nvPicPr>
        <xdr:cNvPr id="6" name="図 5">
          <a:extLst>
            <a:ext uri="{FF2B5EF4-FFF2-40B4-BE49-F238E27FC236}">
              <a16:creationId xmlns="" xmlns:a16="http://schemas.microsoft.com/office/drawing/2014/main" id="{00000000-0008-0000-06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8835" y="2574369"/>
          <a:ext cx="6459033" cy="335708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 xmlns:a16="http://schemas.microsoft.com/office/drawing/2014/main" id="{00000000-0008-0000-07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 xmlns:a16="http://schemas.microsoft.com/office/drawing/2014/main" id="{00000000-0008-0000-07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389985</xdr:colOff>
      <xdr:row>18</xdr:row>
      <xdr:rowOff>88344</xdr:rowOff>
    </xdr:from>
    <xdr:to>
      <xdr:col>21</xdr:col>
      <xdr:colOff>133893</xdr:colOff>
      <xdr:row>24</xdr:row>
      <xdr:rowOff>416480</xdr:rowOff>
    </xdr:to>
    <xdr:pic>
      <xdr:nvPicPr>
        <xdr:cNvPr id="6" name="図 5">
          <a:extLst>
            <a:ext uri="{FF2B5EF4-FFF2-40B4-BE49-F238E27FC236}">
              <a16:creationId xmlns="" xmlns:a16="http://schemas.microsoft.com/office/drawing/2014/main" id="{00000000-0008-0000-07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8835" y="2574369"/>
          <a:ext cx="6459033" cy="335708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 xmlns:a16="http://schemas.microsoft.com/office/drawing/2014/main" id="{00000000-0008-0000-08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 xmlns:a16="http://schemas.microsoft.com/office/drawing/2014/main" id="{00000000-0008-0000-08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 xmlns:a16="http://schemas.microsoft.com/office/drawing/2014/main" id="{00000000-0008-0000-08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389985</xdr:colOff>
      <xdr:row>18</xdr:row>
      <xdr:rowOff>88344</xdr:rowOff>
    </xdr:from>
    <xdr:to>
      <xdr:col>21</xdr:col>
      <xdr:colOff>133893</xdr:colOff>
      <xdr:row>24</xdr:row>
      <xdr:rowOff>416480</xdr:rowOff>
    </xdr:to>
    <xdr:pic>
      <xdr:nvPicPr>
        <xdr:cNvPr id="6" name="図 5">
          <a:extLst>
            <a:ext uri="{FF2B5EF4-FFF2-40B4-BE49-F238E27FC236}">
              <a16:creationId xmlns="" xmlns:a16="http://schemas.microsoft.com/office/drawing/2014/main" id="{00000000-0008-0000-08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8835" y="2574369"/>
          <a:ext cx="6459033" cy="33570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 xmlns:a16="http://schemas.microsoft.com/office/drawing/2014/main" id="{00000000-0008-0000-09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 xmlns:a16="http://schemas.microsoft.com/office/drawing/2014/main" id="{00000000-0008-0000-09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 xmlns:a16="http://schemas.microsoft.com/office/drawing/2014/main" id="{00000000-0008-0000-09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389985</xdr:colOff>
      <xdr:row>18</xdr:row>
      <xdr:rowOff>88344</xdr:rowOff>
    </xdr:from>
    <xdr:to>
      <xdr:col>21</xdr:col>
      <xdr:colOff>133893</xdr:colOff>
      <xdr:row>24</xdr:row>
      <xdr:rowOff>416480</xdr:rowOff>
    </xdr:to>
    <xdr:pic>
      <xdr:nvPicPr>
        <xdr:cNvPr id="6" name="図 5">
          <a:extLst>
            <a:ext uri="{FF2B5EF4-FFF2-40B4-BE49-F238E27FC236}">
              <a16:creationId xmlns="" xmlns:a16="http://schemas.microsoft.com/office/drawing/2014/main" id="{00000000-0008-0000-09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8835" y="2574369"/>
          <a:ext cx="6459033" cy="33570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 xmlns:a16="http://schemas.microsoft.com/office/drawing/2014/main" id="{00000000-0008-0000-0A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 xmlns:a16="http://schemas.microsoft.com/office/drawing/2014/main" id="{00000000-0008-0000-0A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 xmlns:a16="http://schemas.microsoft.com/office/drawing/2014/main" id="{00000000-0008-0000-0A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389985</xdr:colOff>
      <xdr:row>18</xdr:row>
      <xdr:rowOff>88344</xdr:rowOff>
    </xdr:from>
    <xdr:to>
      <xdr:col>21</xdr:col>
      <xdr:colOff>133893</xdr:colOff>
      <xdr:row>24</xdr:row>
      <xdr:rowOff>416480</xdr:rowOff>
    </xdr:to>
    <xdr:pic>
      <xdr:nvPicPr>
        <xdr:cNvPr id="6" name="図 5">
          <a:extLst>
            <a:ext uri="{FF2B5EF4-FFF2-40B4-BE49-F238E27FC236}">
              <a16:creationId xmlns="" xmlns:a16="http://schemas.microsoft.com/office/drawing/2014/main" id="{00000000-0008-0000-0A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8835" y="2574369"/>
          <a:ext cx="6459033" cy="33570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 xmlns:a16="http://schemas.microsoft.com/office/drawing/2014/main" id="{00000000-0008-0000-0B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 xmlns:a16="http://schemas.microsoft.com/office/drawing/2014/main" id="{00000000-0008-0000-0B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246529</xdr:colOff>
      <xdr:row>1</xdr:row>
      <xdr:rowOff>56030</xdr:rowOff>
    </xdr:from>
    <xdr:to>
      <xdr:col>38</xdr:col>
      <xdr:colOff>172927</xdr:colOff>
      <xdr:row>35</xdr:row>
      <xdr:rowOff>143767</xdr:rowOff>
    </xdr:to>
    <xdr:pic>
      <xdr:nvPicPr>
        <xdr:cNvPr id="4" name="図 3">
          <a:extLst>
            <a:ext uri="{FF2B5EF4-FFF2-40B4-BE49-F238E27FC236}">
              <a16:creationId xmlns="" xmlns:a16="http://schemas.microsoft.com/office/drawing/2014/main" id="{00000000-0008-0000-0B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609854" y="208430"/>
          <a:ext cx="6098598" cy="8364962"/>
        </a:xfrm>
        <a:prstGeom prst="rect">
          <a:avLst/>
        </a:prstGeom>
      </xdr:spPr>
    </xdr:pic>
    <xdr:clientData/>
  </xdr:twoCellAnchor>
  <xdr:twoCellAnchor>
    <xdr:from>
      <xdr:col>6</xdr:col>
      <xdr:colOff>389985</xdr:colOff>
      <xdr:row>18</xdr:row>
      <xdr:rowOff>88344</xdr:rowOff>
    </xdr:from>
    <xdr:to>
      <xdr:col>21</xdr:col>
      <xdr:colOff>133893</xdr:colOff>
      <xdr:row>24</xdr:row>
      <xdr:rowOff>416480</xdr:rowOff>
    </xdr:to>
    <xdr:pic>
      <xdr:nvPicPr>
        <xdr:cNvPr id="6" name="図 5">
          <a:extLst>
            <a:ext uri="{FF2B5EF4-FFF2-40B4-BE49-F238E27FC236}">
              <a16:creationId xmlns="" xmlns:a16="http://schemas.microsoft.com/office/drawing/2014/main" id="{00000000-0008-0000-0B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18835" y="2574369"/>
          <a:ext cx="6459033" cy="335708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11</xdr:col>
      <xdr:colOff>19050</xdr:colOff>
      <xdr:row>11</xdr:row>
      <xdr:rowOff>251729</xdr:rowOff>
    </xdr:from>
    <xdr:ext cx="2536528" cy="925894"/>
    <xdr:sp macro="" textlink="">
      <xdr:nvSpPr>
        <xdr:cNvPr id="2" name="テキスト ボックス 1">
          <a:extLst>
            <a:ext uri="{FF2B5EF4-FFF2-40B4-BE49-F238E27FC236}">
              <a16:creationId xmlns="" xmlns:a16="http://schemas.microsoft.com/office/drawing/2014/main" id="{00000000-0008-0000-0E00-000002000000}"/>
            </a:ext>
          </a:extLst>
        </xdr:cNvPr>
        <xdr:cNvSpPr txBox="1"/>
      </xdr:nvSpPr>
      <xdr:spPr>
        <a:xfrm>
          <a:off x="4454979" y="36263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 xmlns:a16="http://schemas.microsoft.com/office/drawing/2014/main" id="{00000000-0008-0000-0F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 xmlns:a16="http://schemas.microsoft.com/office/drawing/2014/main" id="{00000000-0008-0000-0F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5" name="図 4">
          <a:extLst>
            <a:ext uri="{FF2B5EF4-FFF2-40B4-BE49-F238E27FC236}">
              <a16:creationId xmlns="" xmlns:a16="http://schemas.microsoft.com/office/drawing/2014/main" id="{00000000-0008-0000-0F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7" name="図 6">
          <a:extLst>
            <a:ext uri="{FF2B5EF4-FFF2-40B4-BE49-F238E27FC236}">
              <a16:creationId xmlns="" xmlns:a16="http://schemas.microsoft.com/office/drawing/2014/main" id="{00000000-0008-0000-0F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9" name="図 8">
          <a:extLst>
            <a:ext uri="{FF2B5EF4-FFF2-40B4-BE49-F238E27FC236}">
              <a16:creationId xmlns="" xmlns:a16="http://schemas.microsoft.com/office/drawing/2014/main" id="{00000000-0008-0000-0F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1" name="図 10">
          <a:extLst>
            <a:ext uri="{FF2B5EF4-FFF2-40B4-BE49-F238E27FC236}">
              <a16:creationId xmlns="" xmlns:a16="http://schemas.microsoft.com/office/drawing/2014/main" id="{00000000-0008-0000-0F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 xmlns:a16="http://schemas.microsoft.com/office/drawing/2014/main" id="{00000000-0008-0000-10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 xmlns:a16="http://schemas.microsoft.com/office/drawing/2014/main" id="{00000000-0008-0000-10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4" name="図 3">
          <a:extLst>
            <a:ext uri="{FF2B5EF4-FFF2-40B4-BE49-F238E27FC236}">
              <a16:creationId xmlns="" xmlns:a16="http://schemas.microsoft.com/office/drawing/2014/main" id="{00000000-0008-0000-1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5" name="図 4">
          <a:extLst>
            <a:ext uri="{FF2B5EF4-FFF2-40B4-BE49-F238E27FC236}">
              <a16:creationId xmlns="" xmlns:a16="http://schemas.microsoft.com/office/drawing/2014/main" id="{00000000-0008-0000-1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6" name="図 5">
          <a:extLst>
            <a:ext uri="{FF2B5EF4-FFF2-40B4-BE49-F238E27FC236}">
              <a16:creationId xmlns="" xmlns:a16="http://schemas.microsoft.com/office/drawing/2014/main" id="{00000000-0008-0000-1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7" name="図 6">
          <a:extLst>
            <a:ext uri="{FF2B5EF4-FFF2-40B4-BE49-F238E27FC236}">
              <a16:creationId xmlns="" xmlns:a16="http://schemas.microsoft.com/office/drawing/2014/main" id="{00000000-0008-0000-10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9" name="図 8">
          <a:extLst>
            <a:ext uri="{FF2B5EF4-FFF2-40B4-BE49-F238E27FC236}">
              <a16:creationId xmlns="" xmlns:a16="http://schemas.microsoft.com/office/drawing/2014/main" id="{00000000-0008-0000-1000-000009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11" name="図 10">
          <a:extLst>
            <a:ext uri="{FF2B5EF4-FFF2-40B4-BE49-F238E27FC236}">
              <a16:creationId xmlns="" xmlns:a16="http://schemas.microsoft.com/office/drawing/2014/main" id="{00000000-0008-0000-1000-00000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3" name="図 12">
          <a:extLst>
            <a:ext uri="{FF2B5EF4-FFF2-40B4-BE49-F238E27FC236}">
              <a16:creationId xmlns="" xmlns:a16="http://schemas.microsoft.com/office/drawing/2014/main" id="{00000000-0008-0000-1000-00000D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5" name="図 14">
          <a:extLst>
            <a:ext uri="{FF2B5EF4-FFF2-40B4-BE49-F238E27FC236}">
              <a16:creationId xmlns="" xmlns:a16="http://schemas.microsoft.com/office/drawing/2014/main" id="{00000000-0008-0000-1000-00000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 xmlns:a16="http://schemas.microsoft.com/office/drawing/2014/main" id="{00000000-0008-0000-11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 xmlns:a16="http://schemas.microsoft.com/office/drawing/2014/main" id="{00000000-0008-0000-11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4" name="図 3">
          <a:extLst>
            <a:ext uri="{FF2B5EF4-FFF2-40B4-BE49-F238E27FC236}">
              <a16:creationId xmlns="" xmlns:a16="http://schemas.microsoft.com/office/drawing/2014/main" id="{00000000-0008-0000-1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5" name="図 4">
          <a:extLst>
            <a:ext uri="{FF2B5EF4-FFF2-40B4-BE49-F238E27FC236}">
              <a16:creationId xmlns="" xmlns:a16="http://schemas.microsoft.com/office/drawing/2014/main" id="{00000000-0008-0000-1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6" name="図 5">
          <a:extLst>
            <a:ext uri="{FF2B5EF4-FFF2-40B4-BE49-F238E27FC236}">
              <a16:creationId xmlns="" xmlns:a16="http://schemas.microsoft.com/office/drawing/2014/main" id="{00000000-0008-0000-1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7" name="図 6">
          <a:extLst>
            <a:ext uri="{FF2B5EF4-FFF2-40B4-BE49-F238E27FC236}">
              <a16:creationId xmlns="" xmlns:a16="http://schemas.microsoft.com/office/drawing/2014/main" id="{00000000-0008-0000-11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8" name="図 7">
          <a:extLst>
            <a:ext uri="{FF2B5EF4-FFF2-40B4-BE49-F238E27FC236}">
              <a16:creationId xmlns="" xmlns:a16="http://schemas.microsoft.com/office/drawing/2014/main" id="{00000000-0008-0000-11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9" name="図 8">
          <a:extLst>
            <a:ext uri="{FF2B5EF4-FFF2-40B4-BE49-F238E27FC236}">
              <a16:creationId xmlns="" xmlns:a16="http://schemas.microsoft.com/office/drawing/2014/main" id="{00000000-0008-0000-11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0" name="図 9">
          <a:extLst>
            <a:ext uri="{FF2B5EF4-FFF2-40B4-BE49-F238E27FC236}">
              <a16:creationId xmlns="" xmlns:a16="http://schemas.microsoft.com/office/drawing/2014/main" id="{00000000-0008-0000-11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1" name="図 10">
          <a:extLst>
            <a:ext uri="{FF2B5EF4-FFF2-40B4-BE49-F238E27FC236}">
              <a16:creationId xmlns="" xmlns:a16="http://schemas.microsoft.com/office/drawing/2014/main" id="{00000000-0008-0000-11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3" name="図 12">
          <a:extLst>
            <a:ext uri="{FF2B5EF4-FFF2-40B4-BE49-F238E27FC236}">
              <a16:creationId xmlns="" xmlns:a16="http://schemas.microsoft.com/office/drawing/2014/main" id="{00000000-0008-0000-1100-00000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15" name="図 14">
          <a:extLst>
            <a:ext uri="{FF2B5EF4-FFF2-40B4-BE49-F238E27FC236}">
              <a16:creationId xmlns="" xmlns:a16="http://schemas.microsoft.com/office/drawing/2014/main" id="{00000000-0008-0000-1100-00000F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7" name="図 16">
          <a:extLst>
            <a:ext uri="{FF2B5EF4-FFF2-40B4-BE49-F238E27FC236}">
              <a16:creationId xmlns="" xmlns:a16="http://schemas.microsoft.com/office/drawing/2014/main" id="{00000000-0008-0000-1100-000011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9" name="図 18">
          <a:extLst>
            <a:ext uri="{FF2B5EF4-FFF2-40B4-BE49-F238E27FC236}">
              <a16:creationId xmlns="" xmlns:a16="http://schemas.microsoft.com/office/drawing/2014/main" id="{00000000-0008-0000-1100-000013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 xmlns:a16="http://schemas.microsoft.com/office/drawing/2014/main" id="{00000000-0008-0000-12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 xmlns:a16="http://schemas.microsoft.com/office/drawing/2014/main" id="{00000000-0008-0000-12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4" name="図 3">
          <a:extLst>
            <a:ext uri="{FF2B5EF4-FFF2-40B4-BE49-F238E27FC236}">
              <a16:creationId xmlns="" xmlns:a16="http://schemas.microsoft.com/office/drawing/2014/main" id="{00000000-0008-0000-1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5" name="図 4">
          <a:extLst>
            <a:ext uri="{FF2B5EF4-FFF2-40B4-BE49-F238E27FC236}">
              <a16:creationId xmlns="" xmlns:a16="http://schemas.microsoft.com/office/drawing/2014/main" id="{00000000-0008-0000-12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6" name="図 5">
          <a:extLst>
            <a:ext uri="{FF2B5EF4-FFF2-40B4-BE49-F238E27FC236}">
              <a16:creationId xmlns="" xmlns:a16="http://schemas.microsoft.com/office/drawing/2014/main" id="{00000000-0008-0000-12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7" name="図 6">
          <a:extLst>
            <a:ext uri="{FF2B5EF4-FFF2-40B4-BE49-F238E27FC236}">
              <a16:creationId xmlns="" xmlns:a16="http://schemas.microsoft.com/office/drawing/2014/main" id="{00000000-0008-0000-12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8" name="図 7">
          <a:extLst>
            <a:ext uri="{FF2B5EF4-FFF2-40B4-BE49-F238E27FC236}">
              <a16:creationId xmlns="" xmlns:a16="http://schemas.microsoft.com/office/drawing/2014/main" id="{00000000-0008-0000-12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9" name="図 8">
          <a:extLst>
            <a:ext uri="{FF2B5EF4-FFF2-40B4-BE49-F238E27FC236}">
              <a16:creationId xmlns="" xmlns:a16="http://schemas.microsoft.com/office/drawing/2014/main" id="{00000000-0008-0000-12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0" name="図 9">
          <a:extLst>
            <a:ext uri="{FF2B5EF4-FFF2-40B4-BE49-F238E27FC236}">
              <a16:creationId xmlns="" xmlns:a16="http://schemas.microsoft.com/office/drawing/2014/main" id="{00000000-0008-0000-12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1" name="図 10">
          <a:extLst>
            <a:ext uri="{FF2B5EF4-FFF2-40B4-BE49-F238E27FC236}">
              <a16:creationId xmlns="" xmlns:a16="http://schemas.microsoft.com/office/drawing/2014/main" id="{00000000-0008-0000-12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2" name="図 11">
          <a:extLst>
            <a:ext uri="{FF2B5EF4-FFF2-40B4-BE49-F238E27FC236}">
              <a16:creationId xmlns="" xmlns:a16="http://schemas.microsoft.com/office/drawing/2014/main" id="{00000000-0008-0000-12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13" name="図 12">
          <a:extLst>
            <a:ext uri="{FF2B5EF4-FFF2-40B4-BE49-F238E27FC236}">
              <a16:creationId xmlns="" xmlns:a16="http://schemas.microsoft.com/office/drawing/2014/main" id="{00000000-0008-0000-12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4" name="図 13">
          <a:extLst>
            <a:ext uri="{FF2B5EF4-FFF2-40B4-BE49-F238E27FC236}">
              <a16:creationId xmlns="" xmlns:a16="http://schemas.microsoft.com/office/drawing/2014/main" id="{00000000-0008-0000-12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5" name="図 14">
          <a:extLst>
            <a:ext uri="{FF2B5EF4-FFF2-40B4-BE49-F238E27FC236}">
              <a16:creationId xmlns="" xmlns:a16="http://schemas.microsoft.com/office/drawing/2014/main" id="{00000000-0008-0000-1200-00000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7" name="図 16">
          <a:extLst>
            <a:ext uri="{FF2B5EF4-FFF2-40B4-BE49-F238E27FC236}">
              <a16:creationId xmlns="" xmlns:a16="http://schemas.microsoft.com/office/drawing/2014/main" id="{00000000-0008-0000-1200-000011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37088</xdr:rowOff>
    </xdr:from>
    <xdr:to>
      <xdr:col>22</xdr:col>
      <xdr:colOff>275988</xdr:colOff>
      <xdr:row>15</xdr:row>
      <xdr:rowOff>172462</xdr:rowOff>
    </xdr:to>
    <xdr:pic>
      <xdr:nvPicPr>
        <xdr:cNvPr id="19" name="図 18">
          <a:extLst>
            <a:ext uri="{FF2B5EF4-FFF2-40B4-BE49-F238E27FC236}">
              <a16:creationId xmlns="" xmlns:a16="http://schemas.microsoft.com/office/drawing/2014/main" id="{00000000-0008-0000-1200-000013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8601314" y="932438"/>
          <a:ext cx="3457099" cy="2592824"/>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21" name="図 20">
          <a:extLst>
            <a:ext uri="{FF2B5EF4-FFF2-40B4-BE49-F238E27FC236}">
              <a16:creationId xmlns="" xmlns:a16="http://schemas.microsoft.com/office/drawing/2014/main" id="{00000000-0008-0000-1200-00001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23" name="図 22">
          <a:extLst>
            <a:ext uri="{FF2B5EF4-FFF2-40B4-BE49-F238E27FC236}">
              <a16:creationId xmlns="" xmlns:a16="http://schemas.microsoft.com/office/drawing/2014/main" id="{00000000-0008-0000-1200-00001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 xmlns:a16="http://schemas.microsoft.com/office/drawing/2014/main" id="{00000000-0008-0000-13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 xmlns:a16="http://schemas.microsoft.com/office/drawing/2014/main" id="{00000000-0008-0000-13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4" name="図 3">
          <a:extLst>
            <a:ext uri="{FF2B5EF4-FFF2-40B4-BE49-F238E27FC236}">
              <a16:creationId xmlns="" xmlns:a16="http://schemas.microsoft.com/office/drawing/2014/main" id="{00000000-0008-0000-1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5" name="図 4">
          <a:extLst>
            <a:ext uri="{FF2B5EF4-FFF2-40B4-BE49-F238E27FC236}">
              <a16:creationId xmlns="" xmlns:a16="http://schemas.microsoft.com/office/drawing/2014/main" id="{00000000-0008-0000-13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6" name="図 5">
          <a:extLst>
            <a:ext uri="{FF2B5EF4-FFF2-40B4-BE49-F238E27FC236}">
              <a16:creationId xmlns="" xmlns:a16="http://schemas.microsoft.com/office/drawing/2014/main" id="{00000000-0008-0000-13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7" name="図 6">
          <a:extLst>
            <a:ext uri="{FF2B5EF4-FFF2-40B4-BE49-F238E27FC236}">
              <a16:creationId xmlns="" xmlns:a16="http://schemas.microsoft.com/office/drawing/2014/main" id="{00000000-0008-0000-13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8" name="図 7">
          <a:extLst>
            <a:ext uri="{FF2B5EF4-FFF2-40B4-BE49-F238E27FC236}">
              <a16:creationId xmlns="" xmlns:a16="http://schemas.microsoft.com/office/drawing/2014/main" id="{00000000-0008-0000-13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9" name="図 8">
          <a:extLst>
            <a:ext uri="{FF2B5EF4-FFF2-40B4-BE49-F238E27FC236}">
              <a16:creationId xmlns="" xmlns:a16="http://schemas.microsoft.com/office/drawing/2014/main" id="{00000000-0008-0000-13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0" name="図 9">
          <a:extLst>
            <a:ext uri="{FF2B5EF4-FFF2-40B4-BE49-F238E27FC236}">
              <a16:creationId xmlns="" xmlns:a16="http://schemas.microsoft.com/office/drawing/2014/main" id="{00000000-0008-0000-13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1" name="図 10">
          <a:extLst>
            <a:ext uri="{FF2B5EF4-FFF2-40B4-BE49-F238E27FC236}">
              <a16:creationId xmlns="" xmlns:a16="http://schemas.microsoft.com/office/drawing/2014/main" id="{00000000-0008-0000-13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2" name="図 11">
          <a:extLst>
            <a:ext uri="{FF2B5EF4-FFF2-40B4-BE49-F238E27FC236}">
              <a16:creationId xmlns="" xmlns:a16="http://schemas.microsoft.com/office/drawing/2014/main" id="{00000000-0008-0000-13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13" name="図 12">
          <a:extLst>
            <a:ext uri="{FF2B5EF4-FFF2-40B4-BE49-F238E27FC236}">
              <a16:creationId xmlns="" xmlns:a16="http://schemas.microsoft.com/office/drawing/2014/main" id="{00000000-0008-0000-13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4" name="図 13">
          <a:extLst>
            <a:ext uri="{FF2B5EF4-FFF2-40B4-BE49-F238E27FC236}">
              <a16:creationId xmlns="" xmlns:a16="http://schemas.microsoft.com/office/drawing/2014/main" id="{00000000-0008-0000-13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5" name="図 14">
          <a:extLst>
            <a:ext uri="{FF2B5EF4-FFF2-40B4-BE49-F238E27FC236}">
              <a16:creationId xmlns="" xmlns:a16="http://schemas.microsoft.com/office/drawing/2014/main" id="{00000000-0008-0000-1300-00000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6" name="図 15">
          <a:extLst>
            <a:ext uri="{FF2B5EF4-FFF2-40B4-BE49-F238E27FC236}">
              <a16:creationId xmlns="" xmlns:a16="http://schemas.microsoft.com/office/drawing/2014/main" id="{00000000-0008-0000-1300-000010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37088</xdr:rowOff>
    </xdr:from>
    <xdr:to>
      <xdr:col>22</xdr:col>
      <xdr:colOff>275988</xdr:colOff>
      <xdr:row>15</xdr:row>
      <xdr:rowOff>172462</xdr:rowOff>
    </xdr:to>
    <xdr:pic>
      <xdr:nvPicPr>
        <xdr:cNvPr id="17" name="図 16">
          <a:extLst>
            <a:ext uri="{FF2B5EF4-FFF2-40B4-BE49-F238E27FC236}">
              <a16:creationId xmlns="" xmlns:a16="http://schemas.microsoft.com/office/drawing/2014/main" id="{00000000-0008-0000-1300-000011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8601314" y="932438"/>
          <a:ext cx="3457099" cy="2592824"/>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8" name="図 17">
          <a:extLst>
            <a:ext uri="{FF2B5EF4-FFF2-40B4-BE49-F238E27FC236}">
              <a16:creationId xmlns="" xmlns:a16="http://schemas.microsoft.com/office/drawing/2014/main" id="{00000000-0008-0000-1300-00001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9" name="図 18">
          <a:extLst>
            <a:ext uri="{FF2B5EF4-FFF2-40B4-BE49-F238E27FC236}">
              <a16:creationId xmlns="" xmlns:a16="http://schemas.microsoft.com/office/drawing/2014/main" id="{00000000-0008-0000-1300-00001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21" name="図 20">
          <a:extLst>
            <a:ext uri="{FF2B5EF4-FFF2-40B4-BE49-F238E27FC236}">
              <a16:creationId xmlns="" xmlns:a16="http://schemas.microsoft.com/office/drawing/2014/main" id="{00000000-0008-0000-1300-000015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23" name="図 22">
          <a:extLst>
            <a:ext uri="{FF2B5EF4-FFF2-40B4-BE49-F238E27FC236}">
              <a16:creationId xmlns="" xmlns:a16="http://schemas.microsoft.com/office/drawing/2014/main" id="{00000000-0008-0000-1300-000017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25" name="図 24">
          <a:extLst>
            <a:ext uri="{FF2B5EF4-FFF2-40B4-BE49-F238E27FC236}">
              <a16:creationId xmlns="" xmlns:a16="http://schemas.microsoft.com/office/drawing/2014/main" id="{00000000-0008-0000-1300-000019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27" name="図 26">
          <a:extLst>
            <a:ext uri="{FF2B5EF4-FFF2-40B4-BE49-F238E27FC236}">
              <a16:creationId xmlns="" xmlns:a16="http://schemas.microsoft.com/office/drawing/2014/main" id="{00000000-0008-0000-1300-00001B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 xmlns:a16="http://schemas.microsoft.com/office/drawing/2014/main" id="{00000000-0008-0000-14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 xmlns:a16="http://schemas.microsoft.com/office/drawing/2014/main" id="{00000000-0008-0000-14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4" name="図 3">
          <a:extLst>
            <a:ext uri="{FF2B5EF4-FFF2-40B4-BE49-F238E27FC236}">
              <a16:creationId xmlns="" xmlns:a16="http://schemas.microsoft.com/office/drawing/2014/main" id="{00000000-0008-0000-1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5" name="図 4">
          <a:extLst>
            <a:ext uri="{FF2B5EF4-FFF2-40B4-BE49-F238E27FC236}">
              <a16:creationId xmlns="" xmlns:a16="http://schemas.microsoft.com/office/drawing/2014/main" id="{00000000-0008-0000-1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6" name="図 5">
          <a:extLst>
            <a:ext uri="{FF2B5EF4-FFF2-40B4-BE49-F238E27FC236}">
              <a16:creationId xmlns="" xmlns:a16="http://schemas.microsoft.com/office/drawing/2014/main" id="{00000000-0008-0000-14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7" name="図 6">
          <a:extLst>
            <a:ext uri="{FF2B5EF4-FFF2-40B4-BE49-F238E27FC236}">
              <a16:creationId xmlns="" xmlns:a16="http://schemas.microsoft.com/office/drawing/2014/main" id="{00000000-0008-0000-14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8" name="図 7">
          <a:extLst>
            <a:ext uri="{FF2B5EF4-FFF2-40B4-BE49-F238E27FC236}">
              <a16:creationId xmlns="" xmlns:a16="http://schemas.microsoft.com/office/drawing/2014/main" id="{00000000-0008-0000-14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9" name="図 8">
          <a:extLst>
            <a:ext uri="{FF2B5EF4-FFF2-40B4-BE49-F238E27FC236}">
              <a16:creationId xmlns="" xmlns:a16="http://schemas.microsoft.com/office/drawing/2014/main" id="{00000000-0008-0000-14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0" name="図 9">
          <a:extLst>
            <a:ext uri="{FF2B5EF4-FFF2-40B4-BE49-F238E27FC236}">
              <a16:creationId xmlns="" xmlns:a16="http://schemas.microsoft.com/office/drawing/2014/main" id="{00000000-0008-0000-14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1" name="図 10">
          <a:extLst>
            <a:ext uri="{FF2B5EF4-FFF2-40B4-BE49-F238E27FC236}">
              <a16:creationId xmlns="" xmlns:a16="http://schemas.microsoft.com/office/drawing/2014/main" id="{00000000-0008-0000-14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2" name="図 11">
          <a:extLst>
            <a:ext uri="{FF2B5EF4-FFF2-40B4-BE49-F238E27FC236}">
              <a16:creationId xmlns="" xmlns:a16="http://schemas.microsoft.com/office/drawing/2014/main" id="{00000000-0008-0000-14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13" name="図 12">
          <a:extLst>
            <a:ext uri="{FF2B5EF4-FFF2-40B4-BE49-F238E27FC236}">
              <a16:creationId xmlns="" xmlns:a16="http://schemas.microsoft.com/office/drawing/2014/main" id="{00000000-0008-0000-14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4" name="図 13">
          <a:extLst>
            <a:ext uri="{FF2B5EF4-FFF2-40B4-BE49-F238E27FC236}">
              <a16:creationId xmlns="" xmlns:a16="http://schemas.microsoft.com/office/drawing/2014/main" id="{00000000-0008-0000-14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5" name="図 14">
          <a:extLst>
            <a:ext uri="{FF2B5EF4-FFF2-40B4-BE49-F238E27FC236}">
              <a16:creationId xmlns="" xmlns:a16="http://schemas.microsoft.com/office/drawing/2014/main" id="{00000000-0008-0000-1400-00000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6" name="図 15">
          <a:extLst>
            <a:ext uri="{FF2B5EF4-FFF2-40B4-BE49-F238E27FC236}">
              <a16:creationId xmlns="" xmlns:a16="http://schemas.microsoft.com/office/drawing/2014/main" id="{00000000-0008-0000-1400-000010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37088</xdr:rowOff>
    </xdr:from>
    <xdr:to>
      <xdr:col>22</xdr:col>
      <xdr:colOff>275988</xdr:colOff>
      <xdr:row>15</xdr:row>
      <xdr:rowOff>172462</xdr:rowOff>
    </xdr:to>
    <xdr:pic>
      <xdr:nvPicPr>
        <xdr:cNvPr id="17" name="図 16">
          <a:extLst>
            <a:ext uri="{FF2B5EF4-FFF2-40B4-BE49-F238E27FC236}">
              <a16:creationId xmlns="" xmlns:a16="http://schemas.microsoft.com/office/drawing/2014/main" id="{00000000-0008-0000-1400-000011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8601314" y="932438"/>
          <a:ext cx="3457099" cy="2592824"/>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8" name="図 17">
          <a:extLst>
            <a:ext uri="{FF2B5EF4-FFF2-40B4-BE49-F238E27FC236}">
              <a16:creationId xmlns="" xmlns:a16="http://schemas.microsoft.com/office/drawing/2014/main" id="{00000000-0008-0000-1400-00001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9" name="図 18">
          <a:extLst>
            <a:ext uri="{FF2B5EF4-FFF2-40B4-BE49-F238E27FC236}">
              <a16:creationId xmlns="" xmlns:a16="http://schemas.microsoft.com/office/drawing/2014/main" id="{00000000-0008-0000-1400-00001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20" name="図 19">
          <a:extLst>
            <a:ext uri="{FF2B5EF4-FFF2-40B4-BE49-F238E27FC236}">
              <a16:creationId xmlns="" xmlns:a16="http://schemas.microsoft.com/office/drawing/2014/main" id="{00000000-0008-0000-1400-000014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21" name="図 20">
          <a:extLst>
            <a:ext uri="{FF2B5EF4-FFF2-40B4-BE49-F238E27FC236}">
              <a16:creationId xmlns="" xmlns:a16="http://schemas.microsoft.com/office/drawing/2014/main" id="{00000000-0008-0000-1400-000015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22" name="図 21">
          <a:extLst>
            <a:ext uri="{FF2B5EF4-FFF2-40B4-BE49-F238E27FC236}">
              <a16:creationId xmlns="" xmlns:a16="http://schemas.microsoft.com/office/drawing/2014/main" id="{00000000-0008-0000-1400-000016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23" name="図 22">
          <a:extLst>
            <a:ext uri="{FF2B5EF4-FFF2-40B4-BE49-F238E27FC236}">
              <a16:creationId xmlns="" xmlns:a16="http://schemas.microsoft.com/office/drawing/2014/main" id="{00000000-0008-0000-1400-000017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25" name="図 24">
          <a:extLst>
            <a:ext uri="{FF2B5EF4-FFF2-40B4-BE49-F238E27FC236}">
              <a16:creationId xmlns="" xmlns:a16="http://schemas.microsoft.com/office/drawing/2014/main" id="{00000000-0008-0000-1400-000019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27" name="図 26">
          <a:extLst>
            <a:ext uri="{FF2B5EF4-FFF2-40B4-BE49-F238E27FC236}">
              <a16:creationId xmlns="" xmlns:a16="http://schemas.microsoft.com/office/drawing/2014/main" id="{00000000-0008-0000-1400-00001B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29" name="図 28">
          <a:extLst>
            <a:ext uri="{FF2B5EF4-FFF2-40B4-BE49-F238E27FC236}">
              <a16:creationId xmlns="" xmlns:a16="http://schemas.microsoft.com/office/drawing/2014/main" id="{00000000-0008-0000-1400-00001D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31" name="図 30">
          <a:extLst>
            <a:ext uri="{FF2B5EF4-FFF2-40B4-BE49-F238E27FC236}">
              <a16:creationId xmlns="" xmlns:a16="http://schemas.microsoft.com/office/drawing/2014/main" id="{00000000-0008-0000-1400-00001F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 xmlns:a16="http://schemas.microsoft.com/office/drawing/2014/main" id="{00000000-0008-0000-15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 xmlns:a16="http://schemas.microsoft.com/office/drawing/2014/main" id="{00000000-0008-0000-15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4" name="図 3">
          <a:extLst>
            <a:ext uri="{FF2B5EF4-FFF2-40B4-BE49-F238E27FC236}">
              <a16:creationId xmlns="" xmlns:a16="http://schemas.microsoft.com/office/drawing/2014/main" id="{00000000-0008-0000-1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5" name="図 4">
          <a:extLst>
            <a:ext uri="{FF2B5EF4-FFF2-40B4-BE49-F238E27FC236}">
              <a16:creationId xmlns="" xmlns:a16="http://schemas.microsoft.com/office/drawing/2014/main" id="{00000000-0008-0000-1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6" name="図 5">
          <a:extLst>
            <a:ext uri="{FF2B5EF4-FFF2-40B4-BE49-F238E27FC236}">
              <a16:creationId xmlns="" xmlns:a16="http://schemas.microsoft.com/office/drawing/2014/main" id="{00000000-0008-0000-15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7" name="図 6">
          <a:extLst>
            <a:ext uri="{FF2B5EF4-FFF2-40B4-BE49-F238E27FC236}">
              <a16:creationId xmlns="" xmlns:a16="http://schemas.microsoft.com/office/drawing/2014/main" id="{00000000-0008-0000-15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8" name="図 7">
          <a:extLst>
            <a:ext uri="{FF2B5EF4-FFF2-40B4-BE49-F238E27FC236}">
              <a16:creationId xmlns="" xmlns:a16="http://schemas.microsoft.com/office/drawing/2014/main" id="{00000000-0008-0000-15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9" name="図 8">
          <a:extLst>
            <a:ext uri="{FF2B5EF4-FFF2-40B4-BE49-F238E27FC236}">
              <a16:creationId xmlns="" xmlns:a16="http://schemas.microsoft.com/office/drawing/2014/main" id="{00000000-0008-0000-15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0" name="図 9">
          <a:extLst>
            <a:ext uri="{FF2B5EF4-FFF2-40B4-BE49-F238E27FC236}">
              <a16:creationId xmlns="" xmlns:a16="http://schemas.microsoft.com/office/drawing/2014/main" id="{00000000-0008-0000-15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1" name="図 10">
          <a:extLst>
            <a:ext uri="{FF2B5EF4-FFF2-40B4-BE49-F238E27FC236}">
              <a16:creationId xmlns="" xmlns:a16="http://schemas.microsoft.com/office/drawing/2014/main" id="{00000000-0008-0000-1500-00000B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2" name="図 11">
          <a:extLst>
            <a:ext uri="{FF2B5EF4-FFF2-40B4-BE49-F238E27FC236}">
              <a16:creationId xmlns="" xmlns:a16="http://schemas.microsoft.com/office/drawing/2014/main" id="{00000000-0008-0000-1500-00000C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13" name="図 12">
          <a:extLst>
            <a:ext uri="{FF2B5EF4-FFF2-40B4-BE49-F238E27FC236}">
              <a16:creationId xmlns="" xmlns:a16="http://schemas.microsoft.com/office/drawing/2014/main" id="{00000000-0008-0000-1500-00000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4" name="図 13">
          <a:extLst>
            <a:ext uri="{FF2B5EF4-FFF2-40B4-BE49-F238E27FC236}">
              <a16:creationId xmlns="" xmlns:a16="http://schemas.microsoft.com/office/drawing/2014/main" id="{00000000-0008-0000-1500-00000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5" name="図 14">
          <a:extLst>
            <a:ext uri="{FF2B5EF4-FFF2-40B4-BE49-F238E27FC236}">
              <a16:creationId xmlns="" xmlns:a16="http://schemas.microsoft.com/office/drawing/2014/main" id="{00000000-0008-0000-1500-00000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16" name="図 15">
          <a:extLst>
            <a:ext uri="{FF2B5EF4-FFF2-40B4-BE49-F238E27FC236}">
              <a16:creationId xmlns="" xmlns:a16="http://schemas.microsoft.com/office/drawing/2014/main" id="{00000000-0008-0000-1500-000010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37088</xdr:rowOff>
    </xdr:from>
    <xdr:to>
      <xdr:col>22</xdr:col>
      <xdr:colOff>275988</xdr:colOff>
      <xdr:row>15</xdr:row>
      <xdr:rowOff>172462</xdr:rowOff>
    </xdr:to>
    <xdr:pic>
      <xdr:nvPicPr>
        <xdr:cNvPr id="17" name="図 16">
          <a:extLst>
            <a:ext uri="{FF2B5EF4-FFF2-40B4-BE49-F238E27FC236}">
              <a16:creationId xmlns="" xmlns:a16="http://schemas.microsoft.com/office/drawing/2014/main" id="{00000000-0008-0000-1500-000011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8601314" y="932438"/>
          <a:ext cx="3457099" cy="2592824"/>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18" name="図 17">
          <a:extLst>
            <a:ext uri="{FF2B5EF4-FFF2-40B4-BE49-F238E27FC236}">
              <a16:creationId xmlns="" xmlns:a16="http://schemas.microsoft.com/office/drawing/2014/main" id="{00000000-0008-0000-1500-00001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19" name="図 18">
          <a:extLst>
            <a:ext uri="{FF2B5EF4-FFF2-40B4-BE49-F238E27FC236}">
              <a16:creationId xmlns="" xmlns:a16="http://schemas.microsoft.com/office/drawing/2014/main" id="{00000000-0008-0000-1500-00001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20" name="図 19">
          <a:extLst>
            <a:ext uri="{FF2B5EF4-FFF2-40B4-BE49-F238E27FC236}">
              <a16:creationId xmlns="" xmlns:a16="http://schemas.microsoft.com/office/drawing/2014/main" id="{00000000-0008-0000-1500-000014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21" name="図 20">
          <a:extLst>
            <a:ext uri="{FF2B5EF4-FFF2-40B4-BE49-F238E27FC236}">
              <a16:creationId xmlns="" xmlns:a16="http://schemas.microsoft.com/office/drawing/2014/main" id="{00000000-0008-0000-1500-000015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22" name="図 21">
          <a:extLst>
            <a:ext uri="{FF2B5EF4-FFF2-40B4-BE49-F238E27FC236}">
              <a16:creationId xmlns="" xmlns:a16="http://schemas.microsoft.com/office/drawing/2014/main" id="{00000000-0008-0000-1500-000016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23" name="図 22">
          <a:extLst>
            <a:ext uri="{FF2B5EF4-FFF2-40B4-BE49-F238E27FC236}">
              <a16:creationId xmlns="" xmlns:a16="http://schemas.microsoft.com/office/drawing/2014/main" id="{00000000-0008-0000-1500-000017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24" name="図 23">
          <a:extLst>
            <a:ext uri="{FF2B5EF4-FFF2-40B4-BE49-F238E27FC236}">
              <a16:creationId xmlns="" xmlns:a16="http://schemas.microsoft.com/office/drawing/2014/main" id="{00000000-0008-0000-1500-000018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25" name="図 24">
          <a:extLst>
            <a:ext uri="{FF2B5EF4-FFF2-40B4-BE49-F238E27FC236}">
              <a16:creationId xmlns="" xmlns:a16="http://schemas.microsoft.com/office/drawing/2014/main" id="{00000000-0008-0000-1500-000019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26" name="図 25">
          <a:extLst>
            <a:ext uri="{FF2B5EF4-FFF2-40B4-BE49-F238E27FC236}">
              <a16:creationId xmlns="" xmlns:a16="http://schemas.microsoft.com/office/drawing/2014/main" id="{00000000-0008-0000-1500-00001A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27" name="図 26">
          <a:extLst>
            <a:ext uri="{FF2B5EF4-FFF2-40B4-BE49-F238E27FC236}">
              <a16:creationId xmlns="" xmlns:a16="http://schemas.microsoft.com/office/drawing/2014/main" id="{00000000-0008-0000-1500-00001B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twoCellAnchor editAs="oneCell">
    <xdr:from>
      <xdr:col>5</xdr:col>
      <xdr:colOff>305039</xdr:colOff>
      <xdr:row>4</xdr:row>
      <xdr:rowOff>24303</xdr:rowOff>
    </xdr:from>
    <xdr:to>
      <xdr:col>11</xdr:col>
      <xdr:colOff>275988</xdr:colOff>
      <xdr:row>15</xdr:row>
      <xdr:rowOff>185248</xdr:rowOff>
    </xdr:to>
    <xdr:pic>
      <xdr:nvPicPr>
        <xdr:cNvPr id="29" name="図 28">
          <a:extLst>
            <a:ext uri="{FF2B5EF4-FFF2-40B4-BE49-F238E27FC236}">
              <a16:creationId xmlns="" xmlns:a16="http://schemas.microsoft.com/office/drawing/2014/main" id="{00000000-0008-0000-1500-00001D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476739" y="919653"/>
          <a:ext cx="3457099" cy="2618395"/>
        </a:xfrm>
        <a:prstGeom prst="rect">
          <a:avLst/>
        </a:prstGeom>
      </xdr:spPr>
    </xdr:pic>
    <xdr:clientData/>
  </xdr:twoCellAnchor>
  <xdr:twoCellAnchor editAs="oneCell">
    <xdr:from>
      <xdr:col>16</xdr:col>
      <xdr:colOff>305039</xdr:colOff>
      <xdr:row>4</xdr:row>
      <xdr:rowOff>24303</xdr:rowOff>
    </xdr:from>
    <xdr:to>
      <xdr:col>22</xdr:col>
      <xdr:colOff>275988</xdr:colOff>
      <xdr:row>15</xdr:row>
      <xdr:rowOff>185248</xdr:rowOff>
    </xdr:to>
    <xdr:pic>
      <xdr:nvPicPr>
        <xdr:cNvPr id="31" name="図 30">
          <a:extLst>
            <a:ext uri="{FF2B5EF4-FFF2-40B4-BE49-F238E27FC236}">
              <a16:creationId xmlns="" xmlns:a16="http://schemas.microsoft.com/office/drawing/2014/main" id="{00000000-0008-0000-1500-00001F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8601314" y="919653"/>
          <a:ext cx="3457099" cy="2618395"/>
        </a:xfrm>
        <a:prstGeom prst="rect">
          <a:avLst/>
        </a:prstGeom>
      </xdr:spPr>
    </xdr:pic>
    <xdr:clientData/>
  </xdr:twoCellAnchor>
  <xdr:twoCellAnchor editAs="oneCell">
    <xdr:from>
      <xdr:col>5</xdr:col>
      <xdr:colOff>305039</xdr:colOff>
      <xdr:row>21</xdr:row>
      <xdr:rowOff>24304</xdr:rowOff>
    </xdr:from>
    <xdr:to>
      <xdr:col>11</xdr:col>
      <xdr:colOff>275988</xdr:colOff>
      <xdr:row>32</xdr:row>
      <xdr:rowOff>185249</xdr:rowOff>
    </xdr:to>
    <xdr:pic>
      <xdr:nvPicPr>
        <xdr:cNvPr id="33" name="図 32">
          <a:extLst>
            <a:ext uri="{FF2B5EF4-FFF2-40B4-BE49-F238E27FC236}">
              <a16:creationId xmlns="" xmlns:a16="http://schemas.microsoft.com/office/drawing/2014/main" id="{00000000-0008-0000-1500-00002100000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2476739" y="4634404"/>
          <a:ext cx="3457099" cy="2618395"/>
        </a:xfrm>
        <a:prstGeom prst="rect">
          <a:avLst/>
        </a:prstGeom>
      </xdr:spPr>
    </xdr:pic>
    <xdr:clientData/>
  </xdr:twoCellAnchor>
  <xdr:twoCellAnchor editAs="oneCell">
    <xdr:from>
      <xdr:col>16</xdr:col>
      <xdr:colOff>305039</xdr:colOff>
      <xdr:row>21</xdr:row>
      <xdr:rowOff>24304</xdr:rowOff>
    </xdr:from>
    <xdr:to>
      <xdr:col>22</xdr:col>
      <xdr:colOff>275988</xdr:colOff>
      <xdr:row>32</xdr:row>
      <xdr:rowOff>185249</xdr:rowOff>
    </xdr:to>
    <xdr:pic>
      <xdr:nvPicPr>
        <xdr:cNvPr id="35" name="図 34">
          <a:extLst>
            <a:ext uri="{FF2B5EF4-FFF2-40B4-BE49-F238E27FC236}">
              <a16:creationId xmlns="" xmlns:a16="http://schemas.microsoft.com/office/drawing/2014/main" id="{00000000-0008-0000-1500-000023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8601314" y="4634404"/>
          <a:ext cx="3457099" cy="2618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190538</xdr:colOff>
      <xdr:row>8</xdr:row>
      <xdr:rowOff>111443</xdr:rowOff>
    </xdr:from>
    <xdr:to>
      <xdr:col>7</xdr:col>
      <xdr:colOff>371437</xdr:colOff>
      <xdr:row>20</xdr:row>
      <xdr:rowOff>60008</xdr:rowOff>
    </xdr:to>
    <xdr:pic>
      <xdr:nvPicPr>
        <xdr:cNvPr id="4" name="図 3">
          <a:extLst>
            <a:ext uri="{FF2B5EF4-FFF2-40B4-BE49-F238E27FC236}">
              <a16:creationId xmlns="" xmlns:a16="http://schemas.microsoft.com/office/drawing/2014/main" id="{00000000-0008-0000-1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285913" y="1597343"/>
          <a:ext cx="2647874" cy="200596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113634</xdr:colOff>
      <xdr:row>6</xdr:row>
      <xdr:rowOff>127001</xdr:rowOff>
    </xdr:from>
    <xdr:to>
      <xdr:col>32</xdr:col>
      <xdr:colOff>200693</xdr:colOff>
      <xdr:row>16</xdr:row>
      <xdr:rowOff>269876</xdr:rowOff>
    </xdr:to>
    <xdr:pic>
      <xdr:nvPicPr>
        <xdr:cNvPr id="3" name="図 2">
          <a:extLst>
            <a:ext uri="{FF2B5EF4-FFF2-40B4-BE49-F238E27FC236}">
              <a16:creationId xmlns=""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3759" y="1527176"/>
          <a:ext cx="8888159" cy="4619625"/>
        </a:xfrm>
        <a:prstGeom prst="rect">
          <a:avLst/>
        </a:prstGeom>
      </xdr:spPr>
    </xdr:pic>
    <xdr:clientData/>
  </xdr:twoCellAnchor>
  <xdr:twoCellAnchor editAs="oneCell">
    <xdr:from>
      <xdr:col>4</xdr:col>
      <xdr:colOff>113634</xdr:colOff>
      <xdr:row>20</xdr:row>
      <xdr:rowOff>127001</xdr:rowOff>
    </xdr:from>
    <xdr:to>
      <xdr:col>32</xdr:col>
      <xdr:colOff>200693</xdr:colOff>
      <xdr:row>30</xdr:row>
      <xdr:rowOff>269876</xdr:rowOff>
    </xdr:to>
    <xdr:pic>
      <xdr:nvPicPr>
        <xdr:cNvPr id="5" name="図 4">
          <a:extLst>
            <a:ext uri="{FF2B5EF4-FFF2-40B4-BE49-F238E27FC236}">
              <a16:creationId xmlns="" xmlns:a16="http://schemas.microsoft.com/office/drawing/2014/main" id="{00000000-0008-0000-1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3759" y="7718426"/>
          <a:ext cx="8888159" cy="4619625"/>
        </a:xfrm>
        <a:prstGeom prst="rect">
          <a:avLst/>
        </a:prstGeom>
      </xdr:spPr>
    </xdr:pic>
    <xdr:clientData/>
  </xdr:twoCellAnchor>
  <xdr:twoCellAnchor editAs="oneCell">
    <xdr:from>
      <xdr:col>4</xdr:col>
      <xdr:colOff>113634</xdr:colOff>
      <xdr:row>34</xdr:row>
      <xdr:rowOff>127002</xdr:rowOff>
    </xdr:from>
    <xdr:to>
      <xdr:col>32</xdr:col>
      <xdr:colOff>200693</xdr:colOff>
      <xdr:row>44</xdr:row>
      <xdr:rowOff>269877</xdr:rowOff>
    </xdr:to>
    <xdr:pic>
      <xdr:nvPicPr>
        <xdr:cNvPr id="7" name="図 6">
          <a:extLst>
            <a:ext uri="{FF2B5EF4-FFF2-40B4-BE49-F238E27FC236}">
              <a16:creationId xmlns="" xmlns:a16="http://schemas.microsoft.com/office/drawing/2014/main" id="{00000000-0008-0000-17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3759" y="13909677"/>
          <a:ext cx="8888159" cy="4619625"/>
        </a:xfrm>
        <a:prstGeom prst="rect">
          <a:avLst/>
        </a:prstGeom>
      </xdr:spPr>
    </xdr:pic>
    <xdr:clientData/>
  </xdr:twoCellAnchor>
  <xdr:twoCellAnchor editAs="oneCell">
    <xdr:from>
      <xdr:col>4</xdr:col>
      <xdr:colOff>113634</xdr:colOff>
      <xdr:row>48</xdr:row>
      <xdr:rowOff>127002</xdr:rowOff>
    </xdr:from>
    <xdr:to>
      <xdr:col>32</xdr:col>
      <xdr:colOff>200693</xdr:colOff>
      <xdr:row>58</xdr:row>
      <xdr:rowOff>269877</xdr:rowOff>
    </xdr:to>
    <xdr:pic>
      <xdr:nvPicPr>
        <xdr:cNvPr id="9" name="図 8">
          <a:extLst>
            <a:ext uri="{FF2B5EF4-FFF2-40B4-BE49-F238E27FC236}">
              <a16:creationId xmlns="" xmlns:a16="http://schemas.microsoft.com/office/drawing/2014/main" id="{00000000-0008-0000-17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13759" y="20100927"/>
          <a:ext cx="8888159" cy="4619625"/>
        </a:xfrm>
        <a:prstGeom prst="rect">
          <a:avLst/>
        </a:prstGeom>
      </xdr:spPr>
    </xdr:pic>
    <xdr:clientData/>
  </xdr:twoCellAnchor>
  <xdr:twoCellAnchor editAs="oneCell">
    <xdr:from>
      <xdr:col>4</xdr:col>
      <xdr:colOff>113634</xdr:colOff>
      <xdr:row>62</xdr:row>
      <xdr:rowOff>127000</xdr:rowOff>
    </xdr:from>
    <xdr:to>
      <xdr:col>32</xdr:col>
      <xdr:colOff>200693</xdr:colOff>
      <xdr:row>72</xdr:row>
      <xdr:rowOff>269875</xdr:rowOff>
    </xdr:to>
    <xdr:pic>
      <xdr:nvPicPr>
        <xdr:cNvPr id="11" name="図 10">
          <a:extLst>
            <a:ext uri="{FF2B5EF4-FFF2-40B4-BE49-F238E27FC236}">
              <a16:creationId xmlns="" xmlns:a16="http://schemas.microsoft.com/office/drawing/2014/main" id="{00000000-0008-0000-17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3759" y="26292175"/>
          <a:ext cx="8888159" cy="4619625"/>
        </a:xfrm>
        <a:prstGeom prst="rect">
          <a:avLst/>
        </a:prstGeom>
      </xdr:spPr>
    </xdr:pic>
    <xdr:clientData/>
  </xdr:twoCellAnchor>
  <xdr:twoCellAnchor editAs="oneCell">
    <xdr:from>
      <xdr:col>4</xdr:col>
      <xdr:colOff>113634</xdr:colOff>
      <xdr:row>76</xdr:row>
      <xdr:rowOff>127000</xdr:rowOff>
    </xdr:from>
    <xdr:to>
      <xdr:col>32</xdr:col>
      <xdr:colOff>200693</xdr:colOff>
      <xdr:row>86</xdr:row>
      <xdr:rowOff>269875</xdr:rowOff>
    </xdr:to>
    <xdr:pic>
      <xdr:nvPicPr>
        <xdr:cNvPr id="13" name="図 12">
          <a:extLst>
            <a:ext uri="{FF2B5EF4-FFF2-40B4-BE49-F238E27FC236}">
              <a16:creationId xmlns="" xmlns:a16="http://schemas.microsoft.com/office/drawing/2014/main" id="{00000000-0008-0000-1700-00000D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13759" y="32483425"/>
          <a:ext cx="8888159" cy="4619625"/>
        </a:xfrm>
        <a:prstGeom prst="rect">
          <a:avLst/>
        </a:prstGeom>
      </xdr:spPr>
    </xdr:pic>
    <xdr:clientData/>
  </xdr:twoCellAnchor>
  <xdr:twoCellAnchor editAs="oneCell">
    <xdr:from>
      <xdr:col>4</xdr:col>
      <xdr:colOff>113634</xdr:colOff>
      <xdr:row>90</xdr:row>
      <xdr:rowOff>127000</xdr:rowOff>
    </xdr:from>
    <xdr:to>
      <xdr:col>32</xdr:col>
      <xdr:colOff>200693</xdr:colOff>
      <xdr:row>100</xdr:row>
      <xdr:rowOff>269875</xdr:rowOff>
    </xdr:to>
    <xdr:pic>
      <xdr:nvPicPr>
        <xdr:cNvPr id="15" name="図 14">
          <a:extLst>
            <a:ext uri="{FF2B5EF4-FFF2-40B4-BE49-F238E27FC236}">
              <a16:creationId xmlns="" xmlns:a16="http://schemas.microsoft.com/office/drawing/2014/main" id="{00000000-0008-0000-1700-00000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3759" y="38674675"/>
          <a:ext cx="8888159" cy="46196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oneCellAnchor>
    <xdr:from>
      <xdr:col>13</xdr:col>
      <xdr:colOff>209550</xdr:colOff>
      <xdr:row>10</xdr:row>
      <xdr:rowOff>104775</xdr:rowOff>
    </xdr:from>
    <xdr:ext cx="2536528" cy="925894"/>
    <xdr:sp macro="" textlink="">
      <xdr:nvSpPr>
        <xdr:cNvPr id="2" name="テキスト ボックス 1">
          <a:extLst>
            <a:ext uri="{FF2B5EF4-FFF2-40B4-BE49-F238E27FC236}">
              <a16:creationId xmlns="" xmlns:a16="http://schemas.microsoft.com/office/drawing/2014/main" id="{00000000-0008-0000-1800-000002000000}"/>
            </a:ext>
          </a:extLst>
        </xdr:cNvPr>
        <xdr:cNvSpPr txBox="1"/>
      </xdr:nvSpPr>
      <xdr:spPr>
        <a:xfrm>
          <a:off x="4038600" y="32956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22.xml><?xml version="1.0" encoding="utf-8"?>
<xdr:wsDr xmlns:xdr="http://schemas.openxmlformats.org/drawingml/2006/spreadsheetDrawing" xmlns:a="http://schemas.openxmlformats.org/drawingml/2006/main">
  <xdr:twoCellAnchor editAs="oneCell">
    <xdr:from>
      <xdr:col>2</xdr:col>
      <xdr:colOff>125730</xdr:colOff>
      <xdr:row>12</xdr:row>
      <xdr:rowOff>111224</xdr:rowOff>
    </xdr:from>
    <xdr:to>
      <xdr:col>9</xdr:col>
      <xdr:colOff>188595</xdr:colOff>
      <xdr:row>37</xdr:row>
      <xdr:rowOff>98326</xdr:rowOff>
    </xdr:to>
    <xdr:pic>
      <xdr:nvPicPr>
        <xdr:cNvPr id="3" name="図 2">
          <a:extLst>
            <a:ext uri="{FF2B5EF4-FFF2-40B4-BE49-F238E27FC236}">
              <a16:creationId xmlns=""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206724"/>
          <a:ext cx="2263140" cy="379710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2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125730</xdr:colOff>
      <xdr:row>8</xdr:row>
      <xdr:rowOff>30096</xdr:rowOff>
    </xdr:from>
    <xdr:to>
      <xdr:col>9</xdr:col>
      <xdr:colOff>188595</xdr:colOff>
      <xdr:row>41</xdr:row>
      <xdr:rowOff>122304</xdr:rowOff>
    </xdr:to>
    <xdr:pic>
      <xdr:nvPicPr>
        <xdr:cNvPr id="3" name="図 2">
          <a:extLst>
            <a:ext uri="{FF2B5EF4-FFF2-40B4-BE49-F238E27FC236}">
              <a16:creationId xmlns="" xmlns:a16="http://schemas.microsoft.com/office/drawing/2014/main" id="{00000000-0008-0000-3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515996"/>
          <a:ext cx="2263140" cy="5178558"/>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125730</xdr:colOff>
      <xdr:row>7</xdr:row>
      <xdr:rowOff>71302</xdr:rowOff>
    </xdr:from>
    <xdr:to>
      <xdr:col>9</xdr:col>
      <xdr:colOff>188595</xdr:colOff>
      <xdr:row>42</xdr:row>
      <xdr:rowOff>81099</xdr:rowOff>
    </xdr:to>
    <xdr:pic>
      <xdr:nvPicPr>
        <xdr:cNvPr id="3" name="図 2">
          <a:extLst>
            <a:ext uri="{FF2B5EF4-FFF2-40B4-BE49-F238E27FC236}">
              <a16:creationId xmlns="" xmlns:a16="http://schemas.microsoft.com/office/drawing/2014/main" id="{00000000-0008-0000-3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04802"/>
          <a:ext cx="2263140" cy="5400947"/>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22</xdr:col>
      <xdr:colOff>152400</xdr:colOff>
      <xdr:row>9</xdr:row>
      <xdr:rowOff>285750</xdr:rowOff>
    </xdr:from>
    <xdr:ext cx="2536528" cy="925894"/>
    <xdr:sp macro="" textlink="">
      <xdr:nvSpPr>
        <xdr:cNvPr id="2" name="テキスト ボックス 1">
          <a:extLst>
            <a:ext uri="{FF2B5EF4-FFF2-40B4-BE49-F238E27FC236}">
              <a16:creationId xmlns="" xmlns:a16="http://schemas.microsoft.com/office/drawing/2014/main" id="{00000000-0008-0000-3E00-000002000000}"/>
            </a:ext>
          </a:extLst>
        </xdr:cNvPr>
        <xdr:cNvSpPr txBox="1"/>
      </xdr:nvSpPr>
      <xdr:spPr>
        <a:xfrm>
          <a:off x="3695700" y="31051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60.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 xmlns:a16="http://schemas.microsoft.com/office/drawing/2014/main" id="{00000000-0008-0000-4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 xmlns:a16="http://schemas.microsoft.com/office/drawing/2014/main" id="{00000000-0008-0000-4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 xmlns:a16="http://schemas.microsoft.com/office/drawing/2014/main" id="{00000000-0008-0000-4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 xmlns:a16="http://schemas.microsoft.com/office/drawing/2014/main" id="{00000000-0008-0000-4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 xmlns:a16="http://schemas.microsoft.com/office/drawing/2014/main" id="{00000000-0008-0000-4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 xmlns:a16="http://schemas.microsoft.com/office/drawing/2014/main" id="{00000000-0008-0000-4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 xmlns:a16="http://schemas.microsoft.com/office/drawing/2014/main" id="{00000000-0008-0000-4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 xmlns:a16="http://schemas.microsoft.com/office/drawing/2014/main" id="{00000000-0008-0000-4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 xmlns:a16="http://schemas.microsoft.com/office/drawing/2014/main" id="{00000000-0008-0000-4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 xmlns:a16="http://schemas.microsoft.com/office/drawing/2014/main" id="{00000000-0008-0000-4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 xmlns:a16="http://schemas.microsoft.com/office/drawing/2014/main" id="{00000000-0008-0000-4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 xmlns:a16="http://schemas.microsoft.com/office/drawing/2014/main" id="{00000000-0008-0000-4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 xmlns:a16="http://schemas.microsoft.com/office/drawing/2014/main" id="{00000000-0008-0000-4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 xmlns:a16="http://schemas.microsoft.com/office/drawing/2014/main" id="{00000000-0008-0000-4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 xmlns:a16="http://schemas.microsoft.com/office/drawing/2014/main" id="{00000000-0008-0000-4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 xmlns:a16="http://schemas.microsoft.com/office/drawing/2014/main" id="{00000000-0008-0000-4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 xmlns:a16="http://schemas.microsoft.com/office/drawing/2014/main" id="{00000000-0008-0000-4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 xmlns:a16="http://schemas.microsoft.com/office/drawing/2014/main" id="{00000000-0008-0000-4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 xmlns:a16="http://schemas.microsoft.com/office/drawing/2014/main" id="{00000000-0008-0000-4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 xmlns:a16="http://schemas.microsoft.com/office/drawing/2014/main" id="{00000000-0008-0000-4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6" totalsRowShown="0" headerRowDxfId="12" headerRowBorderDxfId="11" tableBorderDxfId="10">
  <autoFilter ref="E50:G56"/>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60.xml"/><Relationship Id="rId1" Type="http://schemas.openxmlformats.org/officeDocument/2006/relationships/printerSettings" Target="../printerSettings/printerSettings65.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view="pageBreakPreview" zoomScaleNormal="85" zoomScaleSheetLayoutView="100" workbookViewId="0">
      <selection activeCell="S21" sqref="S21"/>
    </sheetView>
  </sheetViews>
  <sheetFormatPr defaultRowHeight="13.5"/>
  <cols>
    <col min="1" max="2" width="8.875" customWidth="1"/>
    <col min="3" max="3" width="9" customWidth="1"/>
    <col min="4" max="4" width="8.875" customWidth="1"/>
  </cols>
  <sheetData>
    <row r="1" spans="1:14">
      <c r="A1" s="288" t="s">
        <v>411</v>
      </c>
      <c r="B1" s="288"/>
      <c r="C1" s="288"/>
      <c r="D1" s="288"/>
      <c r="E1" s="288"/>
      <c r="F1" s="288"/>
      <c r="G1" s="288"/>
      <c r="H1" s="288"/>
      <c r="I1" s="288"/>
      <c r="J1" s="288"/>
      <c r="K1" s="288"/>
      <c r="L1" s="288"/>
      <c r="M1" s="288"/>
      <c r="N1" s="288"/>
    </row>
    <row r="2" spans="1:14">
      <c r="A2" s="288"/>
      <c r="B2" s="288"/>
      <c r="C2" s="288"/>
      <c r="D2" s="288"/>
      <c r="E2" s="288"/>
      <c r="F2" s="288"/>
      <c r="G2" s="288"/>
      <c r="H2" s="288"/>
      <c r="I2" s="288"/>
      <c r="J2" s="288"/>
      <c r="K2" s="288"/>
      <c r="L2" s="288"/>
      <c r="M2" s="288"/>
      <c r="N2" s="288"/>
    </row>
    <row r="3" spans="1:14">
      <c r="A3" s="289" t="s">
        <v>421</v>
      </c>
      <c r="B3" s="289"/>
      <c r="C3" s="289"/>
      <c r="D3" s="289"/>
      <c r="E3" s="289"/>
      <c r="F3" s="289"/>
      <c r="G3" s="289"/>
      <c r="H3" s="290" t="s">
        <v>422</v>
      </c>
      <c r="I3" s="290"/>
      <c r="J3" s="290"/>
      <c r="K3" s="290"/>
      <c r="L3" s="290"/>
      <c r="M3" s="290"/>
      <c r="N3" s="290"/>
    </row>
    <row r="4" spans="1:14">
      <c r="H4" t="s">
        <v>424</v>
      </c>
    </row>
    <row r="5" spans="1:14">
      <c r="H5" s="287" t="s">
        <v>423</v>
      </c>
      <c r="I5" s="287"/>
      <c r="J5" s="287"/>
      <c r="K5" s="287"/>
      <c r="L5" s="287"/>
      <c r="M5" s="287"/>
      <c r="N5" s="287"/>
    </row>
    <row r="6" spans="1:14">
      <c r="H6" s="287"/>
      <c r="I6" s="287"/>
      <c r="J6" s="287"/>
      <c r="K6" s="287"/>
      <c r="L6" s="287"/>
      <c r="M6" s="287"/>
      <c r="N6" s="287"/>
    </row>
    <row r="7" spans="1:14">
      <c r="H7" s="287"/>
      <c r="I7" s="287"/>
      <c r="J7" s="287"/>
      <c r="K7" s="287"/>
      <c r="L7" s="287"/>
      <c r="M7" s="287"/>
      <c r="N7" s="287"/>
    </row>
    <row r="8" spans="1:14">
      <c r="H8" s="287"/>
      <c r="I8" s="287"/>
      <c r="J8" s="287"/>
      <c r="K8" s="287"/>
      <c r="L8" s="287"/>
      <c r="M8" s="287"/>
      <c r="N8" s="287"/>
    </row>
    <row r="9" spans="1:14">
      <c r="H9" s="220" t="s">
        <v>547</v>
      </c>
      <c r="I9" s="221"/>
      <c r="J9" s="221"/>
      <c r="K9" s="221"/>
    </row>
    <row r="10" spans="1:14">
      <c r="H10" s="286" t="s">
        <v>425</v>
      </c>
      <c r="I10" s="286"/>
      <c r="J10" s="286"/>
      <c r="K10" s="286"/>
      <c r="L10" s="286"/>
      <c r="M10" s="286"/>
      <c r="N10" s="286"/>
    </row>
    <row r="11" spans="1:14">
      <c r="H11" s="286"/>
      <c r="I11" s="286"/>
      <c r="J11" s="286"/>
      <c r="K11" s="286"/>
      <c r="L11" s="286"/>
      <c r="M11" s="286"/>
      <c r="N11" s="286"/>
    </row>
    <row r="12" spans="1:14">
      <c r="H12" t="s">
        <v>426</v>
      </c>
    </row>
    <row r="13" spans="1:14" ht="13.5" customHeight="1">
      <c r="H13" s="286" t="s">
        <v>427</v>
      </c>
      <c r="I13" s="286"/>
      <c r="J13" s="286"/>
      <c r="K13" s="286"/>
      <c r="L13" s="286"/>
      <c r="M13" s="286"/>
      <c r="N13" s="286"/>
    </row>
    <row r="14" spans="1:14">
      <c r="H14" s="286"/>
      <c r="I14" s="286"/>
      <c r="J14" s="286"/>
      <c r="K14" s="286"/>
      <c r="L14" s="286"/>
      <c r="M14" s="286"/>
      <c r="N14" s="286"/>
    </row>
    <row r="15" spans="1:14">
      <c r="H15" s="286"/>
      <c r="I15" s="286"/>
      <c r="J15" s="286"/>
      <c r="K15" s="286"/>
      <c r="L15" s="286"/>
      <c r="M15" s="286"/>
      <c r="N15" s="286"/>
    </row>
    <row r="16" spans="1:14">
      <c r="H16" t="s">
        <v>428</v>
      </c>
    </row>
    <row r="17" spans="8:14">
      <c r="H17" s="286" t="s">
        <v>429</v>
      </c>
      <c r="I17" s="286"/>
      <c r="J17" s="286"/>
      <c r="K17" s="286"/>
      <c r="L17" s="286"/>
      <c r="M17" s="286"/>
      <c r="N17" s="286"/>
    </row>
    <row r="18" spans="8:14">
      <c r="H18" s="286"/>
      <c r="I18" s="286"/>
      <c r="J18" s="286"/>
      <c r="K18" s="286"/>
      <c r="L18" s="286"/>
      <c r="M18" s="286"/>
      <c r="N18" s="286"/>
    </row>
    <row r="19" spans="8:14">
      <c r="H19" t="s">
        <v>430</v>
      </c>
    </row>
    <row r="20" spans="8:14">
      <c r="H20" s="286" t="s">
        <v>431</v>
      </c>
      <c r="I20" s="286"/>
      <c r="J20" s="286"/>
      <c r="K20" s="286"/>
      <c r="L20" s="286"/>
      <c r="M20" s="286"/>
      <c r="N20" s="286"/>
    </row>
    <row r="21" spans="8:14">
      <c r="H21" s="286"/>
      <c r="I21" s="286"/>
      <c r="J21" s="286"/>
      <c r="K21" s="286"/>
      <c r="L21" s="286"/>
      <c r="M21" s="286"/>
      <c r="N21" s="286"/>
    </row>
    <row r="22" spans="8:14">
      <c r="H22" t="s">
        <v>432</v>
      </c>
    </row>
    <row r="23" spans="8:14">
      <c r="H23" t="s">
        <v>433</v>
      </c>
    </row>
    <row r="24" spans="8:14">
      <c r="H24" t="s">
        <v>434</v>
      </c>
    </row>
    <row r="25" spans="8:14" ht="13.5" customHeight="1">
      <c r="H25" s="286" t="s">
        <v>435</v>
      </c>
      <c r="I25" s="286"/>
      <c r="J25" s="286"/>
      <c r="K25" s="286"/>
      <c r="L25" s="286"/>
      <c r="M25" s="286"/>
      <c r="N25" s="286"/>
    </row>
    <row r="26" spans="8:14">
      <c r="H26" s="286"/>
      <c r="I26" s="286"/>
      <c r="J26" s="286"/>
      <c r="K26" s="286"/>
      <c r="L26" s="286"/>
      <c r="M26" s="286"/>
      <c r="N26" s="286"/>
    </row>
    <row r="27" spans="8:14" ht="12" customHeight="1">
      <c r="H27" s="291" t="s">
        <v>436</v>
      </c>
      <c r="I27" s="291"/>
      <c r="J27" s="291"/>
      <c r="K27" s="291"/>
      <c r="L27" s="291"/>
      <c r="M27" s="291"/>
      <c r="N27" s="291"/>
    </row>
    <row r="28" spans="8:14">
      <c r="H28" t="s">
        <v>437</v>
      </c>
    </row>
    <row r="29" spans="8:14">
      <c r="H29" s="290" t="s">
        <v>532</v>
      </c>
      <c r="I29" s="290"/>
      <c r="J29" s="290"/>
      <c r="K29" s="290"/>
      <c r="L29" s="290"/>
      <c r="M29" s="290"/>
      <c r="N29" s="290"/>
    </row>
    <row r="30" spans="8:14">
      <c r="H30" t="s">
        <v>548</v>
      </c>
    </row>
    <row r="31" spans="8:14" ht="13.15" customHeight="1">
      <c r="H31" s="292" t="s">
        <v>550</v>
      </c>
      <c r="I31" s="292"/>
      <c r="J31" s="292"/>
      <c r="K31" s="292"/>
      <c r="L31" s="292"/>
      <c r="M31" s="292"/>
      <c r="N31" s="292"/>
    </row>
    <row r="32" spans="8:14">
      <c r="H32" s="292"/>
      <c r="I32" s="292"/>
      <c r="J32" s="292"/>
      <c r="K32" s="292"/>
      <c r="L32" s="292"/>
      <c r="M32" s="292"/>
      <c r="N32" s="292"/>
    </row>
    <row r="33" spans="2:14">
      <c r="H33" s="292"/>
      <c r="I33" s="292"/>
      <c r="J33" s="292"/>
      <c r="K33" s="292"/>
      <c r="L33" s="292"/>
      <c r="M33" s="292"/>
      <c r="N33" s="292"/>
    </row>
    <row r="34" spans="2:14">
      <c r="H34" s="292"/>
      <c r="I34" s="292"/>
      <c r="J34" s="292"/>
      <c r="K34" s="292"/>
      <c r="L34" s="292"/>
      <c r="M34" s="292"/>
      <c r="N34" s="292"/>
    </row>
    <row r="35" spans="2:14">
      <c r="B35" s="287"/>
      <c r="C35" s="287"/>
      <c r="D35" s="171"/>
      <c r="H35" s="292"/>
      <c r="I35" s="292"/>
      <c r="J35" s="292"/>
      <c r="K35" s="292"/>
      <c r="L35" s="292"/>
      <c r="M35" s="292"/>
      <c r="N35" s="292"/>
    </row>
    <row r="36" spans="2:14">
      <c r="H36" s="293"/>
      <c r="I36" s="293"/>
      <c r="J36" s="293"/>
      <c r="K36" s="293"/>
      <c r="L36" s="293"/>
      <c r="M36" s="293"/>
      <c r="N36" s="293"/>
    </row>
    <row r="37" spans="2:14">
      <c r="H37" s="286"/>
      <c r="I37" s="286"/>
      <c r="J37" s="286"/>
      <c r="K37" s="286"/>
      <c r="L37" s="286"/>
      <c r="M37" s="286"/>
      <c r="N37" s="286"/>
    </row>
    <row r="38" spans="2:14" ht="13.15" customHeight="1">
      <c r="H38" s="286"/>
      <c r="I38" s="286"/>
      <c r="J38" s="286"/>
      <c r="K38" s="286"/>
      <c r="L38" s="286"/>
      <c r="M38" s="286"/>
      <c r="N38" s="286"/>
    </row>
    <row r="39" spans="2:14">
      <c r="H39" s="286"/>
      <c r="I39" s="286"/>
      <c r="J39" s="286"/>
      <c r="K39" s="286"/>
      <c r="L39" s="286"/>
      <c r="M39" s="286"/>
      <c r="N39" s="286"/>
    </row>
    <row r="40" spans="2:14">
      <c r="H40" s="286"/>
      <c r="I40" s="286"/>
      <c r="J40" s="286"/>
      <c r="K40" s="286"/>
      <c r="L40" s="286"/>
      <c r="M40" s="286"/>
      <c r="N40" s="286"/>
    </row>
    <row r="41" spans="2:14">
      <c r="H41" s="286"/>
      <c r="I41" s="286"/>
      <c r="J41" s="286"/>
      <c r="K41" s="286"/>
      <c r="L41" s="286"/>
      <c r="M41" s="286"/>
      <c r="N41" s="286"/>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view="pageBreakPreview" zoomScaleNormal="85" zoomScaleSheetLayoutView="100" workbookViewId="0">
      <selection activeCell="A29" sqref="A29:N29"/>
    </sheetView>
  </sheetViews>
  <sheetFormatPr defaultRowHeight="13.5"/>
  <cols>
    <col min="1" max="1" width="8.875" customWidth="1"/>
    <col min="2" max="3" width="9" customWidth="1"/>
    <col min="4" max="4" width="8.875" customWidth="1"/>
  </cols>
  <sheetData>
    <row r="1" spans="1:14">
      <c r="A1" s="294" t="s">
        <v>412</v>
      </c>
      <c r="B1" s="294"/>
      <c r="C1" s="294"/>
      <c r="D1" s="294"/>
      <c r="E1" s="294"/>
      <c r="F1" s="294"/>
      <c r="G1" s="294"/>
      <c r="H1" s="294"/>
      <c r="I1" s="294"/>
      <c r="J1" s="294"/>
      <c r="K1" s="294"/>
      <c r="L1" s="294"/>
      <c r="M1" s="294"/>
      <c r="N1" s="294"/>
    </row>
    <row r="2" spans="1:14">
      <c r="A2" s="294"/>
      <c r="B2" s="294"/>
      <c r="C2" s="294"/>
      <c r="D2" s="294"/>
      <c r="E2" s="294"/>
      <c r="F2" s="294"/>
      <c r="G2" s="294"/>
      <c r="H2" s="294"/>
      <c r="I2" s="294"/>
      <c r="J2" s="294"/>
      <c r="K2" s="294"/>
      <c r="L2" s="294"/>
      <c r="M2" s="294"/>
      <c r="N2" s="294"/>
    </row>
    <row r="22" spans="1:14" ht="13.5" customHeight="1"/>
    <row r="23" spans="1:14" ht="27.75" customHeight="1">
      <c r="B23" s="173"/>
      <c r="C23" s="173"/>
      <c r="D23" s="173"/>
      <c r="E23" s="173"/>
      <c r="F23" s="173"/>
      <c r="G23" s="173"/>
      <c r="H23" s="173"/>
      <c r="I23" s="173"/>
      <c r="J23" s="173"/>
      <c r="K23" s="173"/>
      <c r="L23" s="173"/>
      <c r="M23" s="173"/>
      <c r="N23" s="173"/>
    </row>
    <row r="25" spans="1:14" ht="40.5" customHeight="1">
      <c r="B25" s="173"/>
      <c r="C25" s="173"/>
      <c r="D25" s="173"/>
      <c r="E25" s="173"/>
      <c r="F25" s="173"/>
      <c r="G25" s="173"/>
      <c r="H25" s="173"/>
      <c r="I25" s="173"/>
      <c r="J25" s="173"/>
      <c r="K25" s="173"/>
      <c r="L25" s="173"/>
      <c r="M25" s="173"/>
      <c r="N25" s="173"/>
    </row>
    <row r="26" spans="1:14" ht="13.5" customHeight="1">
      <c r="A26" t="s">
        <v>438</v>
      </c>
      <c r="B26" s="173"/>
      <c r="C26" s="173"/>
      <c r="D26" s="173"/>
      <c r="E26" s="173"/>
      <c r="F26" s="173"/>
      <c r="G26" s="173"/>
      <c r="H26" s="173"/>
      <c r="I26" s="173"/>
      <c r="J26" s="173"/>
      <c r="K26" s="173"/>
      <c r="L26" s="173"/>
      <c r="M26" s="173"/>
      <c r="N26" s="173"/>
    </row>
    <row r="27" spans="1:14" ht="27" customHeight="1">
      <c r="A27" s="286" t="s">
        <v>441</v>
      </c>
      <c r="B27" s="286"/>
      <c r="C27" s="286"/>
      <c r="D27" s="286"/>
      <c r="E27" s="286"/>
      <c r="F27" s="286"/>
      <c r="G27" s="286"/>
      <c r="H27" s="286"/>
      <c r="I27" s="286"/>
      <c r="J27" s="286"/>
      <c r="K27" s="286"/>
      <c r="L27" s="286"/>
      <c r="M27" s="286"/>
      <c r="N27" s="286"/>
    </row>
    <row r="28" spans="1:14">
      <c r="A28" t="s">
        <v>439</v>
      </c>
    </row>
    <row r="29" spans="1:14" ht="40.5" customHeight="1">
      <c r="A29" s="286" t="s">
        <v>440</v>
      </c>
      <c r="B29" s="286"/>
      <c r="C29" s="286"/>
      <c r="D29" s="286"/>
      <c r="E29" s="286"/>
      <c r="F29" s="286"/>
      <c r="G29" s="286"/>
      <c r="H29" s="286"/>
      <c r="I29" s="286"/>
      <c r="J29" s="286"/>
      <c r="K29" s="286"/>
      <c r="L29" s="286"/>
      <c r="M29" s="286"/>
      <c r="N29" s="286"/>
    </row>
    <row r="30" spans="1:14" ht="27" customHeight="1">
      <c r="A30" s="286" t="s">
        <v>541</v>
      </c>
      <c r="B30" s="286"/>
      <c r="C30" s="286"/>
      <c r="D30" s="286"/>
      <c r="E30" s="286"/>
      <c r="F30" s="286"/>
      <c r="G30" s="286"/>
      <c r="H30" s="286"/>
      <c r="I30" s="286"/>
      <c r="J30" s="286"/>
      <c r="K30" s="286"/>
      <c r="L30" s="286"/>
      <c r="M30" s="286"/>
      <c r="N30" s="286"/>
    </row>
    <row r="32" spans="1:14">
      <c r="A32" s="172"/>
      <c r="B32" s="172"/>
      <c r="C32" s="172"/>
      <c r="D32" s="172"/>
      <c r="E32" s="172"/>
      <c r="F32" s="172"/>
      <c r="G32" s="172"/>
      <c r="H32" s="172"/>
      <c r="I32" s="172"/>
      <c r="J32" s="172"/>
      <c r="K32" s="172"/>
      <c r="L32" s="172"/>
      <c r="M32" s="172"/>
      <c r="N32" s="172"/>
    </row>
    <row r="33" spans="1:14">
      <c r="A33" s="172"/>
      <c r="B33" s="172"/>
      <c r="C33" s="172"/>
      <c r="D33" s="172"/>
      <c r="E33" s="172"/>
      <c r="F33" s="172"/>
      <c r="G33" s="172"/>
      <c r="H33" s="172"/>
      <c r="I33" s="172"/>
      <c r="J33" s="172"/>
      <c r="K33" s="172"/>
      <c r="L33" s="172"/>
      <c r="M33" s="172"/>
      <c r="N33" s="172"/>
    </row>
    <row r="39" spans="1:14">
      <c r="G39" s="17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M31"/>
  <sheetViews>
    <sheetView showGridLines="0" tabSelected="1" view="pageBreakPreview" zoomScaleNormal="100" zoomScaleSheetLayoutView="100" workbookViewId="0">
      <selection activeCell="P15" sqref="P15"/>
    </sheetView>
  </sheetViews>
  <sheetFormatPr defaultColWidth="9" defaultRowHeight="18" customHeight="1"/>
  <cols>
    <col min="1" max="1" width="1.75" style="3" customWidth="1"/>
    <col min="2" max="12" width="5.875" style="1" customWidth="1"/>
    <col min="13" max="14" width="3.25" style="1" customWidth="1"/>
    <col min="15" max="18" width="5.875" style="1" customWidth="1"/>
    <col min="19" max="22" width="3.25" style="1" customWidth="1"/>
    <col min="23" max="23" width="5.875" style="31" customWidth="1"/>
    <col min="24" max="24" width="9.625" style="31" customWidth="1"/>
    <col min="25" max="25" width="5.875" style="31" customWidth="1"/>
    <col min="26" max="26" width="5.875" style="1" customWidth="1"/>
    <col min="27" max="28" width="3.25" style="1" customWidth="1"/>
    <col min="29" max="29" width="1.5" style="3" customWidth="1"/>
    <col min="30" max="16384" width="9" style="3"/>
  </cols>
  <sheetData>
    <row r="1" spans="2:39" ht="10.5" customHeight="1">
      <c r="E1" s="2"/>
      <c r="F1" s="2"/>
      <c r="G1" s="2"/>
      <c r="H1" s="2"/>
      <c r="I1" s="2"/>
      <c r="J1" s="2"/>
      <c r="K1" s="2"/>
      <c r="L1" s="2"/>
      <c r="M1" s="2"/>
      <c r="N1" s="2"/>
      <c r="O1" s="2"/>
      <c r="P1" s="2"/>
      <c r="Q1" s="2"/>
      <c r="R1" s="2"/>
      <c r="S1" s="2"/>
      <c r="T1" s="2"/>
      <c r="U1" s="2"/>
      <c r="V1" s="2"/>
      <c r="W1" s="40"/>
      <c r="X1" s="40"/>
      <c r="Y1" s="40"/>
      <c r="Z1" s="2"/>
      <c r="AA1" s="2"/>
      <c r="AB1" s="2"/>
    </row>
    <row r="2" spans="2:39" ht="24.95" customHeight="1">
      <c r="B2" s="22" t="s">
        <v>323</v>
      </c>
      <c r="C2" s="22"/>
      <c r="D2" s="22"/>
      <c r="E2" s="22"/>
      <c r="F2" s="22"/>
      <c r="G2" s="22"/>
      <c r="H2" s="22"/>
      <c r="I2" s="22"/>
      <c r="J2" s="22"/>
      <c r="K2" s="22"/>
      <c r="L2" s="22"/>
      <c r="M2" s="22"/>
      <c r="N2" s="22"/>
      <c r="O2" s="22"/>
      <c r="P2" s="22"/>
      <c r="Q2" s="22"/>
      <c r="R2" s="22"/>
      <c r="S2" s="295" t="s">
        <v>166</v>
      </c>
      <c r="T2" s="296"/>
      <c r="U2" s="296"/>
      <c r="V2" s="297"/>
      <c r="W2" s="397"/>
      <c r="X2" s="397"/>
      <c r="Y2" s="397"/>
      <c r="Z2" s="397"/>
      <c r="AA2" s="397"/>
      <c r="AB2" s="397"/>
    </row>
    <row r="3" spans="2:39" ht="20.100000000000001" customHeight="1">
      <c r="B3" s="385" t="s">
        <v>27</v>
      </c>
      <c r="C3" s="385"/>
      <c r="D3" s="386" t="s">
        <v>577</v>
      </c>
      <c r="E3" s="387"/>
      <c r="F3" s="387"/>
      <c r="G3" s="388"/>
      <c r="H3" s="389" t="s">
        <v>165</v>
      </c>
      <c r="I3" s="389"/>
      <c r="J3" s="386" t="s">
        <v>581</v>
      </c>
      <c r="K3" s="387"/>
      <c r="L3" s="387"/>
      <c r="M3" s="387"/>
      <c r="N3" s="387"/>
      <c r="O3" s="57"/>
      <c r="P3" s="364" t="s">
        <v>10</v>
      </c>
      <c r="Q3" s="366"/>
      <c r="R3" s="369" t="s">
        <v>585</v>
      </c>
      <c r="S3" s="370"/>
      <c r="T3" s="370"/>
      <c r="U3" s="370"/>
      <c r="V3" s="371"/>
      <c r="W3" s="295" t="s">
        <v>164</v>
      </c>
      <c r="X3" s="296"/>
      <c r="Y3" s="296"/>
      <c r="Z3" s="392" t="s">
        <v>337</v>
      </c>
      <c r="AA3" s="393"/>
      <c r="AB3" s="394"/>
    </row>
    <row r="4" spans="2:39" ht="20.100000000000001" customHeight="1">
      <c r="B4" s="395" t="s">
        <v>11</v>
      </c>
      <c r="C4" s="395"/>
      <c r="D4" s="390" t="s">
        <v>578</v>
      </c>
      <c r="E4" s="391"/>
      <c r="F4" s="391"/>
      <c r="G4" s="396"/>
      <c r="H4" s="389"/>
      <c r="I4" s="389"/>
      <c r="J4" s="390"/>
      <c r="K4" s="391"/>
      <c r="L4" s="391"/>
      <c r="M4" s="391"/>
      <c r="N4" s="391"/>
      <c r="O4" s="63"/>
      <c r="P4" s="352"/>
      <c r="Q4" s="368"/>
      <c r="R4" s="372"/>
      <c r="S4" s="373"/>
      <c r="T4" s="373"/>
      <c r="U4" s="373"/>
      <c r="V4" s="374"/>
      <c r="W4" s="295" t="s">
        <v>163</v>
      </c>
      <c r="X4" s="296"/>
      <c r="Y4" s="296"/>
      <c r="Z4" s="392" t="s">
        <v>337</v>
      </c>
      <c r="AA4" s="393"/>
      <c r="AB4" s="394"/>
    </row>
    <row r="5" spans="2:39" ht="20.100000000000001" customHeight="1">
      <c r="B5" s="362" t="s">
        <v>12</v>
      </c>
      <c r="C5" s="362"/>
      <c r="D5" s="60" t="s">
        <v>13</v>
      </c>
      <c r="E5" s="363" t="s">
        <v>579</v>
      </c>
      <c r="F5" s="363"/>
      <c r="G5" s="363"/>
      <c r="H5" s="364" t="s">
        <v>162</v>
      </c>
      <c r="I5" s="365"/>
      <c r="J5" s="366"/>
      <c r="K5" s="369" t="s">
        <v>781</v>
      </c>
      <c r="L5" s="370"/>
      <c r="M5" s="370"/>
      <c r="N5" s="370"/>
      <c r="O5" s="371"/>
      <c r="P5" s="375" t="s">
        <v>161</v>
      </c>
      <c r="Q5" s="376"/>
      <c r="R5" s="379">
        <v>44789</v>
      </c>
      <c r="S5" s="380"/>
      <c r="T5" s="381"/>
      <c r="U5" s="352" t="s">
        <v>160</v>
      </c>
      <c r="V5" s="367"/>
      <c r="W5" s="368"/>
      <c r="X5" s="324" t="s">
        <v>159</v>
      </c>
      <c r="Y5" s="325"/>
      <c r="Z5" s="325">
        <v>355</v>
      </c>
      <c r="AA5" s="325"/>
      <c r="AB5" s="66" t="s">
        <v>158</v>
      </c>
    </row>
    <row r="6" spans="2:39" ht="20.100000000000001" customHeight="1">
      <c r="B6" s="362"/>
      <c r="C6" s="362"/>
      <c r="D6" s="60" t="s">
        <v>14</v>
      </c>
      <c r="E6" s="350" t="s">
        <v>579</v>
      </c>
      <c r="F6" s="350"/>
      <c r="G6" s="350"/>
      <c r="H6" s="352"/>
      <c r="I6" s="367"/>
      <c r="J6" s="368"/>
      <c r="K6" s="372"/>
      <c r="L6" s="373"/>
      <c r="M6" s="373"/>
      <c r="N6" s="373"/>
      <c r="O6" s="374"/>
      <c r="P6" s="377"/>
      <c r="Q6" s="378"/>
      <c r="R6" s="382"/>
      <c r="S6" s="383"/>
      <c r="T6" s="384"/>
      <c r="U6" s="295" t="s">
        <v>15</v>
      </c>
      <c r="V6" s="296"/>
      <c r="W6" s="297"/>
      <c r="X6" s="324" t="s">
        <v>501</v>
      </c>
      <c r="Y6" s="325"/>
      <c r="Z6" s="325"/>
      <c r="AA6" s="325"/>
      <c r="AB6" s="326"/>
    </row>
    <row r="7" spans="2:39" ht="18.95" customHeight="1">
      <c r="B7" s="351" t="s">
        <v>134</v>
      </c>
      <c r="C7" s="317" t="s">
        <v>148</v>
      </c>
      <c r="D7" s="318"/>
      <c r="E7" s="343">
        <v>340829.4</v>
      </c>
      <c r="F7" s="353"/>
      <c r="G7" s="354"/>
      <c r="H7" s="317" t="s">
        <v>157</v>
      </c>
      <c r="I7" s="355"/>
      <c r="J7" s="318"/>
      <c r="K7" s="356" t="s">
        <v>738</v>
      </c>
      <c r="L7" s="357"/>
      <c r="M7" s="361" t="s">
        <v>156</v>
      </c>
      <c r="N7" s="338"/>
      <c r="O7" s="317" t="s">
        <v>139</v>
      </c>
      <c r="P7" s="318"/>
      <c r="Q7" s="358" t="s">
        <v>586</v>
      </c>
      <c r="R7" s="359"/>
      <c r="S7" s="320" t="s">
        <v>155</v>
      </c>
      <c r="T7" s="317" t="s">
        <v>154</v>
      </c>
      <c r="U7" s="355"/>
      <c r="V7" s="355"/>
      <c r="W7" s="318"/>
      <c r="X7" s="117" t="s">
        <v>130</v>
      </c>
      <c r="Y7" s="118" t="s">
        <v>153</v>
      </c>
      <c r="Z7" s="116" t="s">
        <v>129</v>
      </c>
      <c r="AA7" s="395" t="s">
        <v>152</v>
      </c>
      <c r="AB7" s="395"/>
      <c r="AC7" s="4"/>
      <c r="AD7" s="8"/>
      <c r="AE7" s="3">
        <f>INT(E7/10000)</f>
        <v>34</v>
      </c>
      <c r="AF7" s="3">
        <f>INT(E7/100)-AE7*100</f>
        <v>8</v>
      </c>
      <c r="AG7" s="215">
        <f>E7-AE7*10000-AF7*100</f>
        <v>29.400000000023283</v>
      </c>
      <c r="AH7" s="216">
        <f>ROUND(AE7+AF7/60+AG7/60/60,5)</f>
        <v>34.141500000000001</v>
      </c>
      <c r="AI7" s="216" t="str">
        <f>TEXT(AH7,"0.00000")</f>
        <v>34.14150</v>
      </c>
    </row>
    <row r="8" spans="2:39" ht="18.95" customHeight="1">
      <c r="B8" s="352"/>
      <c r="C8" s="321" t="s">
        <v>145</v>
      </c>
      <c r="D8" s="322"/>
      <c r="E8" s="343">
        <v>1312458.1000000001</v>
      </c>
      <c r="F8" s="344"/>
      <c r="G8" s="345"/>
      <c r="H8" s="321" t="s">
        <v>151</v>
      </c>
      <c r="I8" s="332"/>
      <c r="J8" s="322"/>
      <c r="K8" s="360" t="s">
        <v>589</v>
      </c>
      <c r="L8" s="331"/>
      <c r="M8" s="361"/>
      <c r="N8" s="338"/>
      <c r="O8" s="321" t="s">
        <v>150</v>
      </c>
      <c r="P8" s="322"/>
      <c r="Q8" s="298" t="s">
        <v>587</v>
      </c>
      <c r="R8" s="299"/>
      <c r="S8" s="309"/>
      <c r="T8" s="398" t="s">
        <v>149</v>
      </c>
      <c r="U8" s="295" t="s">
        <v>239</v>
      </c>
      <c r="V8" s="296"/>
      <c r="W8" s="297"/>
      <c r="X8" s="87">
        <v>3</v>
      </c>
      <c r="Y8" s="87" t="s">
        <v>589</v>
      </c>
      <c r="Z8" s="87" t="s">
        <v>589</v>
      </c>
      <c r="AA8" s="305" t="s">
        <v>589</v>
      </c>
      <c r="AB8" s="305"/>
      <c r="AC8" s="4"/>
      <c r="AD8" s="90"/>
      <c r="AE8" s="3">
        <f>INT(E8/10000)</f>
        <v>131</v>
      </c>
      <c r="AF8" s="3">
        <f>INT(E8/100)-AE8*100</f>
        <v>24</v>
      </c>
      <c r="AG8" s="215">
        <f>E8-AE8*10000-AF8*100</f>
        <v>58.100000000093132</v>
      </c>
      <c r="AH8" s="216">
        <f>ROUND(AE8+AF8/60+AG8/60/60,5)</f>
        <v>131.41614000000001</v>
      </c>
      <c r="AI8" s="216" t="str">
        <f>TEXT(AH8,"0.00000")</f>
        <v>131.41614</v>
      </c>
    </row>
    <row r="9" spans="2:39" ht="18.95" customHeight="1">
      <c r="B9" s="315" t="s">
        <v>126</v>
      </c>
      <c r="C9" s="321" t="s">
        <v>148</v>
      </c>
      <c r="D9" s="322"/>
      <c r="E9" s="343">
        <v>340824.5</v>
      </c>
      <c r="F9" s="344"/>
      <c r="G9" s="345"/>
      <c r="H9" s="346" t="s">
        <v>512</v>
      </c>
      <c r="I9" s="347"/>
      <c r="J9" s="347"/>
      <c r="K9" s="298" t="s">
        <v>582</v>
      </c>
      <c r="L9" s="299"/>
      <c r="M9" s="361"/>
      <c r="N9" s="338"/>
      <c r="O9" s="321" t="s">
        <v>147</v>
      </c>
      <c r="P9" s="322"/>
      <c r="Q9" s="349" t="s">
        <v>589</v>
      </c>
      <c r="R9" s="349"/>
      <c r="S9" s="309"/>
      <c r="T9" s="399"/>
      <c r="U9" s="295" t="s">
        <v>146</v>
      </c>
      <c r="V9" s="296"/>
      <c r="W9" s="297"/>
      <c r="X9" s="87">
        <v>7</v>
      </c>
      <c r="Y9" s="87" t="s">
        <v>589</v>
      </c>
      <c r="Z9" s="87" t="s">
        <v>589</v>
      </c>
      <c r="AA9" s="305" t="s">
        <v>589</v>
      </c>
      <c r="AB9" s="305"/>
      <c r="AC9" s="4"/>
      <c r="AD9" s="90"/>
    </row>
    <row r="10" spans="2:39" ht="18.95" customHeight="1">
      <c r="B10" s="317"/>
      <c r="C10" s="321" t="s">
        <v>145</v>
      </c>
      <c r="D10" s="322"/>
      <c r="E10" s="343">
        <v>1312447.3</v>
      </c>
      <c r="F10" s="344"/>
      <c r="G10" s="345"/>
      <c r="H10" s="321" t="s">
        <v>144</v>
      </c>
      <c r="I10" s="332"/>
      <c r="J10" s="322"/>
      <c r="K10" s="330" t="s">
        <v>583</v>
      </c>
      <c r="L10" s="331"/>
      <c r="M10" s="335"/>
      <c r="N10" s="336"/>
      <c r="O10" s="321" t="s">
        <v>84</v>
      </c>
      <c r="P10" s="322"/>
      <c r="Q10" s="348" t="s">
        <v>589</v>
      </c>
      <c r="R10" s="348"/>
      <c r="S10" s="309"/>
      <c r="T10" s="400"/>
      <c r="U10" s="295" t="s">
        <v>143</v>
      </c>
      <c r="V10" s="296"/>
      <c r="W10" s="297"/>
      <c r="X10" s="87" t="s">
        <v>589</v>
      </c>
      <c r="Y10" s="87" t="s">
        <v>589</v>
      </c>
      <c r="Z10" s="87" t="s">
        <v>589</v>
      </c>
      <c r="AA10" s="305" t="s">
        <v>589</v>
      </c>
      <c r="AB10" s="305"/>
      <c r="AC10" s="4"/>
      <c r="AD10" s="90"/>
    </row>
    <row r="11" spans="2:39" ht="18.95" customHeight="1">
      <c r="B11" s="321" t="s">
        <v>142</v>
      </c>
      <c r="C11" s="332"/>
      <c r="D11" s="322"/>
      <c r="E11" s="298" t="s">
        <v>580</v>
      </c>
      <c r="F11" s="300"/>
      <c r="G11" s="299"/>
      <c r="H11" s="321" t="s">
        <v>141</v>
      </c>
      <c r="I11" s="332"/>
      <c r="J11" s="322"/>
      <c r="K11" s="330" t="s">
        <v>583</v>
      </c>
      <c r="L11" s="331"/>
      <c r="M11" s="333" t="s">
        <v>140</v>
      </c>
      <c r="N11" s="334"/>
      <c r="O11" s="321" t="s">
        <v>139</v>
      </c>
      <c r="P11" s="322"/>
      <c r="Q11" s="337" t="s">
        <v>588</v>
      </c>
      <c r="R11" s="337"/>
      <c r="S11" s="309"/>
      <c r="T11" s="91" t="s">
        <v>138</v>
      </c>
      <c r="U11" s="295" t="s">
        <v>137</v>
      </c>
      <c r="V11" s="296"/>
      <c r="W11" s="297"/>
      <c r="X11" s="87" t="s">
        <v>589</v>
      </c>
      <c r="Y11" s="87" t="s">
        <v>589</v>
      </c>
      <c r="Z11" s="87" t="s">
        <v>589</v>
      </c>
      <c r="AA11" s="305" t="s">
        <v>589</v>
      </c>
      <c r="AB11" s="305"/>
      <c r="AC11" s="4"/>
      <c r="AD11" s="90"/>
    </row>
    <row r="12" spans="2:39" ht="18.95" customHeight="1">
      <c r="B12" s="321" t="s">
        <v>136</v>
      </c>
      <c r="C12" s="332"/>
      <c r="D12" s="322"/>
      <c r="E12" s="298" t="s">
        <v>589</v>
      </c>
      <c r="F12" s="300"/>
      <c r="G12" s="66" t="s">
        <v>97</v>
      </c>
      <c r="H12" s="334" t="s">
        <v>135</v>
      </c>
      <c r="I12" s="320" t="s">
        <v>134</v>
      </c>
      <c r="J12" s="70" t="s">
        <v>125</v>
      </c>
      <c r="K12" s="298" t="s">
        <v>584</v>
      </c>
      <c r="L12" s="299"/>
      <c r="M12" s="335"/>
      <c r="N12" s="336"/>
      <c r="O12" s="321" t="s">
        <v>84</v>
      </c>
      <c r="P12" s="322"/>
      <c r="Q12" s="339" t="s">
        <v>589</v>
      </c>
      <c r="R12" s="339"/>
      <c r="S12" s="309"/>
      <c r="T12" s="398" t="s">
        <v>122</v>
      </c>
      <c r="U12" s="295" t="s">
        <v>121</v>
      </c>
      <c r="V12" s="296"/>
      <c r="W12" s="297"/>
      <c r="X12" s="87">
        <v>7</v>
      </c>
      <c r="Y12" s="87" t="s">
        <v>589</v>
      </c>
      <c r="Z12" s="87" t="s">
        <v>589</v>
      </c>
      <c r="AA12" s="305" t="s">
        <v>589</v>
      </c>
      <c r="AB12" s="305"/>
      <c r="AC12" s="4"/>
      <c r="AD12" s="90"/>
    </row>
    <row r="13" spans="2:39" ht="18.95" customHeight="1">
      <c r="B13" s="315" t="s">
        <v>133</v>
      </c>
      <c r="C13" s="327"/>
      <c r="D13" s="316"/>
      <c r="E13" s="298" t="s">
        <v>589</v>
      </c>
      <c r="F13" s="300"/>
      <c r="G13" s="66" t="s">
        <v>482</v>
      </c>
      <c r="H13" s="338"/>
      <c r="I13" s="310"/>
      <c r="J13" s="70" t="s">
        <v>119</v>
      </c>
      <c r="K13" s="65" t="s">
        <v>589</v>
      </c>
      <c r="L13" s="68" t="s">
        <v>132</v>
      </c>
      <c r="M13" s="340" t="s">
        <v>131</v>
      </c>
      <c r="N13" s="341"/>
      <c r="O13" s="342"/>
      <c r="P13" s="59" t="s">
        <v>130</v>
      </c>
      <c r="Q13" s="62" t="s">
        <v>129</v>
      </c>
      <c r="R13" s="59" t="s">
        <v>84</v>
      </c>
      <c r="S13" s="309"/>
      <c r="T13" s="400"/>
      <c r="U13" s="295" t="s">
        <v>240</v>
      </c>
      <c r="V13" s="296"/>
      <c r="W13" s="297"/>
      <c r="X13" s="87" t="s">
        <v>589</v>
      </c>
      <c r="Y13" s="87" t="s">
        <v>589</v>
      </c>
      <c r="Z13" s="87" t="s">
        <v>589</v>
      </c>
      <c r="AA13" s="305" t="s">
        <v>589</v>
      </c>
      <c r="AB13" s="305"/>
      <c r="AC13" s="4"/>
      <c r="AD13" s="90"/>
      <c r="AF13" s="38"/>
      <c r="AG13" s="37"/>
      <c r="AH13" s="37"/>
      <c r="AI13" s="37"/>
      <c r="AJ13" s="39"/>
      <c r="AK13" s="35"/>
      <c r="AL13" s="34"/>
      <c r="AM13" s="34"/>
    </row>
    <row r="14" spans="2:39" ht="18.95" customHeight="1">
      <c r="B14" s="315" t="s">
        <v>128</v>
      </c>
      <c r="C14" s="327"/>
      <c r="D14" s="316"/>
      <c r="E14" s="328">
        <v>21706</v>
      </c>
      <c r="F14" s="329"/>
      <c r="G14" s="58" t="s">
        <v>127</v>
      </c>
      <c r="H14" s="338"/>
      <c r="I14" s="320" t="s">
        <v>126</v>
      </c>
      <c r="J14" s="70" t="s">
        <v>125</v>
      </c>
      <c r="K14" s="298" t="s">
        <v>584</v>
      </c>
      <c r="L14" s="299"/>
      <c r="M14" s="320" t="s">
        <v>124</v>
      </c>
      <c r="N14" s="295" t="s">
        <v>123</v>
      </c>
      <c r="O14" s="297"/>
      <c r="P14" s="257" t="s">
        <v>785</v>
      </c>
      <c r="Q14" s="73">
        <v>161</v>
      </c>
      <c r="R14" s="74" t="s">
        <v>589</v>
      </c>
      <c r="S14" s="309"/>
      <c r="T14" s="398" t="s">
        <v>112</v>
      </c>
      <c r="U14" s="295" t="s">
        <v>241</v>
      </c>
      <c r="V14" s="296"/>
      <c r="W14" s="297"/>
      <c r="X14" s="87">
        <v>1</v>
      </c>
      <c r="Y14" s="87" t="s">
        <v>589</v>
      </c>
      <c r="Z14" s="87" t="s">
        <v>589</v>
      </c>
      <c r="AA14" s="305" t="s">
        <v>589</v>
      </c>
      <c r="AB14" s="305"/>
      <c r="AC14" s="4"/>
      <c r="AD14" s="90"/>
      <c r="AF14" s="38"/>
      <c r="AG14" s="37"/>
      <c r="AH14" s="37"/>
      <c r="AI14" s="37"/>
      <c r="AJ14" s="39"/>
      <c r="AK14" s="35"/>
      <c r="AL14" s="34"/>
      <c r="AM14" s="34"/>
    </row>
    <row r="15" spans="2:39" ht="18.95" customHeight="1">
      <c r="B15" s="75"/>
      <c r="C15" s="321" t="s">
        <v>120</v>
      </c>
      <c r="D15" s="322"/>
      <c r="E15" s="298">
        <v>9.5</v>
      </c>
      <c r="F15" s="300"/>
      <c r="G15" s="66" t="s">
        <v>97</v>
      </c>
      <c r="H15" s="336"/>
      <c r="I15" s="310"/>
      <c r="J15" s="72" t="s">
        <v>119</v>
      </c>
      <c r="K15" s="76" t="s">
        <v>589</v>
      </c>
      <c r="L15" s="77" t="s">
        <v>118</v>
      </c>
      <c r="M15" s="309"/>
      <c r="N15" s="295" t="s">
        <v>117</v>
      </c>
      <c r="O15" s="297"/>
      <c r="P15" s="188" t="s">
        <v>590</v>
      </c>
      <c r="Q15" s="73" t="s">
        <v>589</v>
      </c>
      <c r="R15" s="74" t="s">
        <v>589</v>
      </c>
      <c r="S15" s="309"/>
      <c r="T15" s="399"/>
      <c r="U15" s="364" t="s">
        <v>110</v>
      </c>
      <c r="V15" s="365"/>
      <c r="W15" s="366"/>
      <c r="X15" s="89" t="s">
        <v>589</v>
      </c>
      <c r="Y15" s="87" t="s">
        <v>589</v>
      </c>
      <c r="Z15" s="87" t="s">
        <v>589</v>
      </c>
      <c r="AA15" s="305" t="s">
        <v>589</v>
      </c>
      <c r="AB15" s="305"/>
      <c r="AC15" s="4"/>
      <c r="AD15" s="90"/>
      <c r="AF15" s="38"/>
      <c r="AG15" s="37"/>
      <c r="AH15" s="37"/>
      <c r="AI15" s="37"/>
      <c r="AJ15" s="39"/>
      <c r="AK15" s="35"/>
      <c r="AL15" s="34"/>
      <c r="AM15" s="34"/>
    </row>
    <row r="16" spans="2:39" ht="18.95" customHeight="1">
      <c r="B16" s="309" t="s">
        <v>116</v>
      </c>
      <c r="C16" s="315" t="s">
        <v>115</v>
      </c>
      <c r="D16" s="316"/>
      <c r="E16" s="298">
        <v>3.5</v>
      </c>
      <c r="F16" s="300"/>
      <c r="G16" s="61" t="s">
        <v>97</v>
      </c>
      <c r="H16" s="320" t="s">
        <v>114</v>
      </c>
      <c r="I16" s="321" t="s">
        <v>100</v>
      </c>
      <c r="J16" s="322"/>
      <c r="K16" s="65">
        <v>30</v>
      </c>
      <c r="L16" s="68" t="s">
        <v>92</v>
      </c>
      <c r="M16" s="309"/>
      <c r="N16" s="295" t="s">
        <v>113</v>
      </c>
      <c r="O16" s="297"/>
      <c r="P16" s="188" t="s">
        <v>589</v>
      </c>
      <c r="Q16" s="73" t="s">
        <v>589</v>
      </c>
      <c r="R16" s="74" t="s">
        <v>589</v>
      </c>
      <c r="S16" s="309"/>
      <c r="T16" s="399"/>
      <c r="U16" s="352"/>
      <c r="V16" s="367"/>
      <c r="W16" s="368"/>
      <c r="X16" s="87" t="s">
        <v>589</v>
      </c>
      <c r="Y16" s="87" t="s">
        <v>589</v>
      </c>
      <c r="Z16" s="87" t="s">
        <v>589</v>
      </c>
      <c r="AA16" s="305" t="s">
        <v>589</v>
      </c>
      <c r="AB16" s="305"/>
      <c r="AC16" s="4"/>
      <c r="AD16" s="90"/>
      <c r="AF16" s="38"/>
      <c r="AG16" s="37"/>
      <c r="AH16" s="37"/>
      <c r="AI16" s="37"/>
      <c r="AJ16" s="39"/>
      <c r="AK16" s="35"/>
      <c r="AL16" s="34"/>
      <c r="AM16" s="34"/>
    </row>
    <row r="17" spans="2:39" ht="18.95" customHeight="1">
      <c r="B17" s="309"/>
      <c r="C17" s="317"/>
      <c r="D17" s="318"/>
      <c r="E17" s="298">
        <v>3.5</v>
      </c>
      <c r="F17" s="300"/>
      <c r="G17" s="61" t="s">
        <v>97</v>
      </c>
      <c r="H17" s="309"/>
      <c r="I17" s="315" t="s">
        <v>96</v>
      </c>
      <c r="J17" s="316"/>
      <c r="K17" s="65">
        <v>30</v>
      </c>
      <c r="L17" s="68" t="s">
        <v>92</v>
      </c>
      <c r="M17" s="309"/>
      <c r="N17" s="295" t="s">
        <v>111</v>
      </c>
      <c r="O17" s="297"/>
      <c r="P17" s="189" t="s">
        <v>589</v>
      </c>
      <c r="Q17" s="73" t="s">
        <v>589</v>
      </c>
      <c r="R17" s="74" t="s">
        <v>589</v>
      </c>
      <c r="S17" s="309"/>
      <c r="T17" s="399"/>
      <c r="U17" s="295" t="s">
        <v>106</v>
      </c>
      <c r="V17" s="296"/>
      <c r="W17" s="297"/>
      <c r="X17" s="87" t="s">
        <v>589</v>
      </c>
      <c r="Y17" s="87" t="s">
        <v>589</v>
      </c>
      <c r="Z17" s="88" t="s">
        <v>589</v>
      </c>
      <c r="AA17" s="330" t="s">
        <v>589</v>
      </c>
      <c r="AB17" s="331"/>
      <c r="AC17" s="4"/>
      <c r="AD17" s="90"/>
      <c r="AF17" s="38"/>
      <c r="AG17" s="37"/>
      <c r="AH17" s="37"/>
      <c r="AI17" s="37"/>
      <c r="AJ17" s="36"/>
      <c r="AK17" s="35"/>
      <c r="AL17" s="34"/>
      <c r="AM17" s="34"/>
    </row>
    <row r="18" spans="2:39" ht="18.95" customHeight="1">
      <c r="B18" s="71"/>
      <c r="C18" s="321" t="s">
        <v>109</v>
      </c>
      <c r="D18" s="322"/>
      <c r="E18" s="298">
        <v>0.8</v>
      </c>
      <c r="F18" s="300"/>
      <c r="G18" s="61" t="s">
        <v>97</v>
      </c>
      <c r="H18" s="309"/>
      <c r="I18" s="317"/>
      <c r="J18" s="318"/>
      <c r="K18" s="65" t="s">
        <v>589</v>
      </c>
      <c r="L18" s="68" t="s">
        <v>108</v>
      </c>
      <c r="M18" s="309"/>
      <c r="N18" s="295" t="s">
        <v>107</v>
      </c>
      <c r="O18" s="297"/>
      <c r="P18" s="189" t="s">
        <v>589</v>
      </c>
      <c r="Q18" s="73" t="s">
        <v>589</v>
      </c>
      <c r="R18" s="74" t="s">
        <v>589</v>
      </c>
      <c r="S18" s="309"/>
      <c r="T18" s="399"/>
      <c r="U18" s="352" t="s">
        <v>103</v>
      </c>
      <c r="V18" s="367"/>
      <c r="W18" s="368"/>
      <c r="X18" s="79" t="s">
        <v>589</v>
      </c>
      <c r="Y18" s="79" t="s">
        <v>589</v>
      </c>
      <c r="Z18" s="78" t="s">
        <v>589</v>
      </c>
      <c r="AA18" s="305" t="s">
        <v>589</v>
      </c>
      <c r="AB18" s="305"/>
      <c r="AC18" s="4"/>
      <c r="AD18" s="90"/>
      <c r="AF18" s="38"/>
      <c r="AG18" s="37"/>
      <c r="AH18" s="37"/>
      <c r="AI18" s="37"/>
      <c r="AJ18" s="36"/>
      <c r="AK18" s="35"/>
      <c r="AL18" s="34"/>
      <c r="AM18" s="34"/>
    </row>
    <row r="19" spans="2:39" ht="18.95" customHeight="1">
      <c r="B19" s="309" t="s">
        <v>105</v>
      </c>
      <c r="C19" s="317" t="s">
        <v>104</v>
      </c>
      <c r="D19" s="318"/>
      <c r="E19" s="298">
        <v>4.7</v>
      </c>
      <c r="F19" s="300"/>
      <c r="G19" s="64" t="s">
        <v>97</v>
      </c>
      <c r="H19" s="310"/>
      <c r="I19" s="321" t="s">
        <v>93</v>
      </c>
      <c r="J19" s="322"/>
      <c r="K19" s="65" t="s">
        <v>589</v>
      </c>
      <c r="L19" s="68" t="s">
        <v>92</v>
      </c>
      <c r="M19" s="309"/>
      <c r="N19" s="295"/>
      <c r="O19" s="297"/>
      <c r="P19" s="189"/>
      <c r="Q19" s="73"/>
      <c r="R19" s="74"/>
      <c r="S19" s="309"/>
      <c r="T19" s="398" t="s">
        <v>99</v>
      </c>
      <c r="U19" s="295" t="s">
        <v>242</v>
      </c>
      <c r="V19" s="296"/>
      <c r="W19" s="297"/>
      <c r="X19" s="79" t="s">
        <v>589</v>
      </c>
      <c r="Y19" s="79" t="s">
        <v>589</v>
      </c>
      <c r="Z19" s="87" t="s">
        <v>589</v>
      </c>
      <c r="AA19" s="305" t="s">
        <v>589</v>
      </c>
      <c r="AB19" s="305"/>
      <c r="AC19" s="4"/>
      <c r="AD19" s="90"/>
    </row>
    <row r="20" spans="2:39" ht="18.95" customHeight="1">
      <c r="B20" s="309"/>
      <c r="C20" s="321" t="s">
        <v>102</v>
      </c>
      <c r="D20" s="322"/>
      <c r="E20" s="298" t="s">
        <v>589</v>
      </c>
      <c r="F20" s="300"/>
      <c r="G20" s="66" t="s">
        <v>97</v>
      </c>
      <c r="H20" s="320" t="s">
        <v>101</v>
      </c>
      <c r="I20" s="321" t="s">
        <v>100</v>
      </c>
      <c r="J20" s="322"/>
      <c r="K20" s="80">
        <v>590</v>
      </c>
      <c r="L20" s="81" t="s">
        <v>92</v>
      </c>
      <c r="M20" s="309"/>
      <c r="N20" s="295"/>
      <c r="O20" s="297"/>
      <c r="P20" s="189"/>
      <c r="Q20" s="50"/>
      <c r="R20" s="74"/>
      <c r="S20" s="309"/>
      <c r="T20" s="399"/>
      <c r="U20" s="295" t="s">
        <v>95</v>
      </c>
      <c r="V20" s="296"/>
      <c r="W20" s="297"/>
      <c r="X20" s="79" t="s">
        <v>589</v>
      </c>
      <c r="Y20" s="79" t="s">
        <v>589</v>
      </c>
      <c r="Z20" s="87" t="s">
        <v>589</v>
      </c>
      <c r="AA20" s="305" t="s">
        <v>589</v>
      </c>
      <c r="AB20" s="305"/>
      <c r="AC20" s="4"/>
      <c r="AD20" s="90"/>
    </row>
    <row r="21" spans="2:39" ht="18.95" customHeight="1">
      <c r="B21" s="310"/>
      <c r="C21" s="321" t="s">
        <v>98</v>
      </c>
      <c r="D21" s="322"/>
      <c r="E21" s="298" t="s">
        <v>589</v>
      </c>
      <c r="F21" s="300"/>
      <c r="G21" s="66" t="s">
        <v>97</v>
      </c>
      <c r="H21" s="309"/>
      <c r="I21" s="321" t="s">
        <v>96</v>
      </c>
      <c r="J21" s="322"/>
      <c r="K21" s="65">
        <v>510</v>
      </c>
      <c r="L21" s="67" t="s">
        <v>92</v>
      </c>
      <c r="M21" s="309"/>
      <c r="N21" s="295"/>
      <c r="O21" s="297"/>
      <c r="P21" s="189"/>
      <c r="Q21" s="50"/>
      <c r="R21" s="74"/>
      <c r="S21" s="309"/>
      <c r="T21" s="399"/>
      <c r="U21" s="295" t="s">
        <v>91</v>
      </c>
      <c r="V21" s="296"/>
      <c r="W21" s="297"/>
      <c r="X21" s="79" t="s">
        <v>589</v>
      </c>
      <c r="Y21" s="79" t="s">
        <v>589</v>
      </c>
      <c r="Z21" s="87" t="s">
        <v>589</v>
      </c>
      <c r="AA21" s="305" t="s">
        <v>589</v>
      </c>
      <c r="AB21" s="305"/>
      <c r="AC21" s="4"/>
      <c r="AD21" s="90"/>
    </row>
    <row r="22" spans="2:39" ht="18.95" customHeight="1">
      <c r="B22" s="72"/>
      <c r="C22" s="82" t="s">
        <v>94</v>
      </c>
      <c r="D22" s="83"/>
      <c r="E22" s="323">
        <v>2.9</v>
      </c>
      <c r="F22" s="323"/>
      <c r="G22" s="323"/>
      <c r="H22" s="310"/>
      <c r="I22" s="321" t="s">
        <v>93</v>
      </c>
      <c r="J22" s="322"/>
      <c r="K22" s="76"/>
      <c r="L22" s="77" t="s">
        <v>92</v>
      </c>
      <c r="M22" s="324"/>
      <c r="N22" s="325"/>
      <c r="O22" s="325"/>
      <c r="P22" s="326"/>
      <c r="Q22" s="324"/>
      <c r="R22" s="326"/>
      <c r="S22" s="309"/>
      <c r="T22" s="399"/>
      <c r="U22" s="295" t="s">
        <v>243</v>
      </c>
      <c r="V22" s="296"/>
      <c r="W22" s="297"/>
      <c r="X22" s="79" t="s">
        <v>589</v>
      </c>
      <c r="Y22" s="79" t="s">
        <v>589</v>
      </c>
      <c r="Z22" s="87" t="s">
        <v>589</v>
      </c>
      <c r="AA22" s="305" t="s">
        <v>589</v>
      </c>
      <c r="AB22" s="305"/>
      <c r="AC22" s="4"/>
      <c r="AD22" s="90"/>
    </row>
    <row r="23" spans="2:39" ht="18.95" customHeight="1">
      <c r="B23" s="309" t="s">
        <v>90</v>
      </c>
      <c r="C23" s="82" t="s">
        <v>89</v>
      </c>
      <c r="D23" s="83"/>
      <c r="E23" s="319" t="s">
        <v>589</v>
      </c>
      <c r="F23" s="319"/>
      <c r="G23" s="319"/>
      <c r="H23" s="320" t="s">
        <v>88</v>
      </c>
      <c r="I23" s="321" t="s">
        <v>87</v>
      </c>
      <c r="J23" s="322"/>
      <c r="K23" s="321" t="s">
        <v>86</v>
      </c>
      <c r="L23" s="322"/>
      <c r="M23" s="295" t="s">
        <v>85</v>
      </c>
      <c r="N23" s="296"/>
      <c r="O23" s="296"/>
      <c r="P23" s="297"/>
      <c r="Q23" s="295" t="s">
        <v>84</v>
      </c>
      <c r="R23" s="297"/>
      <c r="S23" s="401" t="s">
        <v>247</v>
      </c>
      <c r="T23" s="402"/>
      <c r="U23" s="295" t="s">
        <v>246</v>
      </c>
      <c r="V23" s="296"/>
      <c r="W23" s="297"/>
      <c r="X23" s="79" t="s">
        <v>589</v>
      </c>
      <c r="Y23" s="79" t="s">
        <v>589</v>
      </c>
      <c r="Z23" s="87" t="s">
        <v>589</v>
      </c>
      <c r="AA23" s="305" t="s">
        <v>589</v>
      </c>
      <c r="AB23" s="305"/>
      <c r="AC23" s="4"/>
      <c r="AD23" s="90"/>
    </row>
    <row r="24" spans="2:39" ht="18.95" customHeight="1">
      <c r="B24" s="309"/>
      <c r="C24" s="320" t="s">
        <v>83</v>
      </c>
      <c r="D24" s="295" t="s">
        <v>82</v>
      </c>
      <c r="E24" s="296"/>
      <c r="F24" s="313" t="s">
        <v>589</v>
      </c>
      <c r="G24" s="314"/>
      <c r="H24" s="309"/>
      <c r="I24" s="298"/>
      <c r="J24" s="299"/>
      <c r="K24" s="298"/>
      <c r="L24" s="299"/>
      <c r="M24" s="298"/>
      <c r="N24" s="300"/>
      <c r="O24" s="300"/>
      <c r="P24" s="299"/>
      <c r="Q24" s="298"/>
      <c r="R24" s="299"/>
      <c r="S24" s="301"/>
      <c r="T24" s="302"/>
      <c r="U24" s="295"/>
      <c r="V24" s="296"/>
      <c r="W24" s="297"/>
      <c r="X24" s="87"/>
      <c r="Y24" s="87"/>
      <c r="Z24" s="87"/>
      <c r="AA24" s="305"/>
      <c r="AB24" s="305"/>
      <c r="AC24" s="4"/>
      <c r="AD24" s="90"/>
    </row>
    <row r="25" spans="2:39" ht="18.95" customHeight="1">
      <c r="B25" s="309"/>
      <c r="C25" s="309"/>
      <c r="D25" s="311" t="s">
        <v>81</v>
      </c>
      <c r="E25" s="312"/>
      <c r="F25" s="313" t="s">
        <v>589</v>
      </c>
      <c r="G25" s="314"/>
      <c r="H25" s="309"/>
      <c r="I25" s="298"/>
      <c r="J25" s="299"/>
      <c r="K25" s="298"/>
      <c r="L25" s="299"/>
      <c r="M25" s="298"/>
      <c r="N25" s="300"/>
      <c r="O25" s="300"/>
      <c r="P25" s="299"/>
      <c r="Q25" s="298"/>
      <c r="R25" s="299"/>
      <c r="S25" s="301"/>
      <c r="T25" s="302"/>
      <c r="U25" s="295"/>
      <c r="V25" s="296"/>
      <c r="W25" s="297"/>
      <c r="X25" s="87"/>
      <c r="Y25" s="87"/>
      <c r="Z25" s="87"/>
      <c r="AA25" s="305"/>
      <c r="AB25" s="305"/>
      <c r="AC25" s="4"/>
      <c r="AD25" s="90"/>
    </row>
    <row r="26" spans="2:39" ht="18.95" customHeight="1">
      <c r="B26" s="309"/>
      <c r="C26" s="309"/>
      <c r="D26" s="295" t="s">
        <v>80</v>
      </c>
      <c r="E26" s="296"/>
      <c r="F26" s="313" t="s">
        <v>589</v>
      </c>
      <c r="G26" s="314"/>
      <c r="H26" s="309"/>
      <c r="I26" s="298"/>
      <c r="J26" s="299"/>
      <c r="K26" s="298"/>
      <c r="L26" s="299"/>
      <c r="M26" s="298"/>
      <c r="N26" s="300"/>
      <c r="O26" s="300"/>
      <c r="P26" s="299"/>
      <c r="Q26" s="298"/>
      <c r="R26" s="299"/>
      <c r="S26" s="303"/>
      <c r="T26" s="304"/>
      <c r="U26" s="295"/>
      <c r="V26" s="296"/>
      <c r="W26" s="297"/>
      <c r="X26" s="87"/>
      <c r="Y26" s="87"/>
      <c r="Z26" s="87"/>
      <c r="AA26" s="305"/>
      <c r="AB26" s="305"/>
      <c r="AC26" s="4"/>
      <c r="AD26" s="90"/>
    </row>
    <row r="27" spans="2:39" ht="18.95" customHeight="1">
      <c r="B27" s="84"/>
      <c r="C27" s="310"/>
      <c r="D27" s="311" t="s">
        <v>79</v>
      </c>
      <c r="E27" s="312"/>
      <c r="F27" s="313" t="s">
        <v>589</v>
      </c>
      <c r="G27" s="314"/>
      <c r="H27" s="310"/>
      <c r="I27" s="298"/>
      <c r="J27" s="299"/>
      <c r="K27" s="298"/>
      <c r="L27" s="299"/>
      <c r="M27" s="298"/>
      <c r="N27" s="300"/>
      <c r="O27" s="300"/>
      <c r="P27" s="299"/>
      <c r="Q27" s="298"/>
      <c r="R27" s="299"/>
      <c r="S27" s="301" t="s">
        <v>78</v>
      </c>
      <c r="T27" s="302"/>
      <c r="U27" s="295" t="s">
        <v>77</v>
      </c>
      <c r="V27" s="296"/>
      <c r="W27" s="297"/>
      <c r="X27" s="87" t="s">
        <v>589</v>
      </c>
      <c r="Y27" s="87" t="s">
        <v>589</v>
      </c>
      <c r="Z27" s="87" t="s">
        <v>589</v>
      </c>
      <c r="AA27" s="305" t="s">
        <v>589</v>
      </c>
      <c r="AB27" s="305"/>
      <c r="AC27" s="4"/>
      <c r="AD27" s="90"/>
    </row>
    <row r="28" spans="2:39" ht="18.95" customHeight="1">
      <c r="B28" s="82" t="s">
        <v>76</v>
      </c>
      <c r="C28" s="85"/>
      <c r="D28" s="83"/>
      <c r="E28" s="298" t="s">
        <v>508</v>
      </c>
      <c r="F28" s="300"/>
      <c r="G28" s="300"/>
      <c r="H28" s="300"/>
      <c r="I28" s="300"/>
      <c r="J28" s="300"/>
      <c r="K28" s="306"/>
      <c r="L28" s="307"/>
      <c r="M28" s="307"/>
      <c r="N28" s="307"/>
      <c r="O28" s="307"/>
      <c r="P28" s="307"/>
      <c r="Q28" s="307"/>
      <c r="R28" s="308"/>
      <c r="S28" s="303"/>
      <c r="T28" s="304"/>
      <c r="U28" s="295" t="s">
        <v>75</v>
      </c>
      <c r="V28" s="296"/>
      <c r="W28" s="297"/>
      <c r="X28" s="87" t="s">
        <v>589</v>
      </c>
      <c r="Y28" s="87" t="s">
        <v>589</v>
      </c>
      <c r="Z28" s="87" t="s">
        <v>589</v>
      </c>
      <c r="AA28" s="305" t="s">
        <v>589</v>
      </c>
      <c r="AB28" s="305"/>
      <c r="AC28" s="4"/>
      <c r="AD28" s="90"/>
    </row>
    <row r="29" spans="2:39" ht="15" customHeight="1">
      <c r="B29" s="5"/>
      <c r="C29" s="5" t="s">
        <v>552</v>
      </c>
      <c r="D29" s="32"/>
      <c r="E29" s="32"/>
      <c r="F29" s="32"/>
      <c r="G29" s="32"/>
      <c r="H29" s="32"/>
      <c r="I29" s="32"/>
      <c r="J29" s="32"/>
      <c r="K29" s="32"/>
      <c r="L29" s="32"/>
      <c r="M29" s="32"/>
      <c r="N29" s="32"/>
      <c r="O29" s="32"/>
      <c r="P29" s="32"/>
      <c r="Q29" s="32"/>
      <c r="R29" s="32"/>
      <c r="S29" s="32"/>
      <c r="T29" s="32"/>
      <c r="U29" s="32"/>
      <c r="V29" s="32"/>
      <c r="W29" s="33"/>
      <c r="X29" s="33"/>
      <c r="Y29" s="33"/>
      <c r="Z29" s="32"/>
      <c r="AA29" s="32"/>
      <c r="AB29" s="32"/>
    </row>
    <row r="31" spans="2:39" s="1" customFormat="1" ht="18" customHeight="1">
      <c r="J31" s="32"/>
      <c r="W31" s="31"/>
      <c r="X31" s="31"/>
      <c r="Y31" s="31"/>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formula1>個数</formula1>
    </dataValidation>
    <dataValidation type="list" allowBlank="1" showInputMessage="1" showErrorMessage="1" sqref="AM13:AM16">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showErrorMessage="1">
          <x14:formula1>
            <xm:f>'(参考)リスト'!B6:B12</xm:f>
          </x14:formula1>
          <xm:sqref>X6:AB6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94"/>
  <sheetViews>
    <sheetView showGridLines="0" view="pageBreakPreview" zoomScale="115" zoomScaleNormal="100" zoomScaleSheetLayoutView="115" workbookViewId="0">
      <selection activeCell="AI4" sqref="AI4:AN5"/>
    </sheetView>
  </sheetViews>
  <sheetFormatPr defaultColWidth="9" defaultRowHeight="12"/>
  <cols>
    <col min="1" max="1" width="1.625" style="6" customWidth="1"/>
    <col min="2" max="2" width="5.625" style="6" bestFit="1" customWidth="1"/>
    <col min="3" max="3" width="7" style="6" bestFit="1" customWidth="1"/>
    <col min="4" max="5" width="5.875" style="6" customWidth="1"/>
    <col min="6" max="14" width="4.125" style="6" customWidth="1"/>
    <col min="15" max="26" width="4.5" style="6" customWidth="1"/>
    <col min="27" max="36" width="4.125" style="6" customWidth="1"/>
    <col min="37" max="40" width="3.25" style="6" customWidth="1"/>
    <col min="41" max="41" width="1.375" style="6" customWidth="1"/>
    <col min="42" max="16384" width="9" style="6"/>
  </cols>
  <sheetData>
    <row r="2" spans="2:40" ht="8.25" customHeight="1">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3" spans="2:40" ht="24.95" customHeight="1">
      <c r="B3" s="410" t="s">
        <v>324</v>
      </c>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0"/>
    </row>
    <row r="4" spans="2:40" ht="20.100000000000001" customHeight="1">
      <c r="B4" s="411" t="s">
        <v>191</v>
      </c>
      <c r="C4" s="411"/>
      <c r="D4" s="411"/>
      <c r="E4" s="412" t="str">
        <f>'様式A-1'!D3</f>
        <v>タカバヤマトンネル</v>
      </c>
      <c r="F4" s="413"/>
      <c r="G4" s="413"/>
      <c r="H4" s="413"/>
      <c r="I4" s="414"/>
      <c r="J4" s="415" t="s">
        <v>190</v>
      </c>
      <c r="K4" s="415"/>
      <c r="L4" s="415"/>
      <c r="M4" s="416" t="str">
        <f>'様式A-1'!J3</f>
        <v>県道6号山口宇部線</v>
      </c>
      <c r="N4" s="417"/>
      <c r="O4" s="417"/>
      <c r="P4" s="417"/>
      <c r="Q4" s="417"/>
      <c r="R4" s="418"/>
      <c r="S4" s="424" t="s">
        <v>162</v>
      </c>
      <c r="T4" s="424"/>
      <c r="U4" s="424"/>
      <c r="V4" s="424"/>
      <c r="W4" s="424"/>
      <c r="X4" s="424"/>
      <c r="Y4" s="485" t="str">
        <f>'様式A-1'!K5</f>
        <v>基礎地盤コンサルタンツ
株式会社　安田　啓吾</v>
      </c>
      <c r="Z4" s="486"/>
      <c r="AA4" s="486"/>
      <c r="AB4" s="486"/>
      <c r="AC4" s="486"/>
      <c r="AD4" s="487"/>
      <c r="AE4" s="409" t="s">
        <v>161</v>
      </c>
      <c r="AF4" s="409"/>
      <c r="AG4" s="409"/>
      <c r="AH4" s="409"/>
      <c r="AI4" s="484">
        <f>'様式A-1'!R5</f>
        <v>44789</v>
      </c>
      <c r="AJ4" s="484"/>
      <c r="AK4" s="484"/>
      <c r="AL4" s="484"/>
      <c r="AM4" s="484"/>
      <c r="AN4" s="484"/>
    </row>
    <row r="5" spans="2:40" ht="20.100000000000001" customHeight="1">
      <c r="B5" s="419" t="s">
        <v>0</v>
      </c>
      <c r="C5" s="419"/>
      <c r="D5" s="419"/>
      <c r="E5" s="420" t="str">
        <f>'様式A-1'!D4</f>
        <v xml:space="preserve">高場山トンネル </v>
      </c>
      <c r="F5" s="421"/>
      <c r="G5" s="421"/>
      <c r="H5" s="421"/>
      <c r="I5" s="422"/>
      <c r="J5" s="423" t="s">
        <v>1</v>
      </c>
      <c r="K5" s="423"/>
      <c r="L5" s="423"/>
      <c r="M5" s="416" t="str">
        <f>'様式A-1'!R3</f>
        <v>防府土木建築事務所</v>
      </c>
      <c r="N5" s="417"/>
      <c r="O5" s="417"/>
      <c r="P5" s="417"/>
      <c r="Q5" s="417"/>
      <c r="R5" s="418"/>
      <c r="S5" s="424"/>
      <c r="T5" s="424"/>
      <c r="U5" s="424"/>
      <c r="V5" s="424"/>
      <c r="W5" s="424"/>
      <c r="X5" s="424"/>
      <c r="Y5" s="488"/>
      <c r="Z5" s="489"/>
      <c r="AA5" s="489"/>
      <c r="AB5" s="489"/>
      <c r="AC5" s="489"/>
      <c r="AD5" s="490"/>
      <c r="AE5" s="409"/>
      <c r="AF5" s="409"/>
      <c r="AG5" s="409"/>
      <c r="AH5" s="409"/>
      <c r="AI5" s="484"/>
      <c r="AJ5" s="484"/>
      <c r="AK5" s="484"/>
      <c r="AL5" s="484"/>
      <c r="AM5" s="484"/>
      <c r="AN5" s="484"/>
    </row>
    <row r="6" spans="2:40" ht="13.5" customHeight="1">
      <c r="B6" s="425" t="s">
        <v>189</v>
      </c>
      <c r="C6" s="425" t="s">
        <v>188</v>
      </c>
      <c r="D6" s="443" t="s">
        <v>187</v>
      </c>
      <c r="E6" s="444"/>
      <c r="F6" s="447" t="s">
        <v>186</v>
      </c>
      <c r="G6" s="448"/>
      <c r="H6" s="448"/>
      <c r="I6" s="448"/>
      <c r="J6" s="449"/>
      <c r="K6" s="453" t="s">
        <v>185</v>
      </c>
      <c r="L6" s="454"/>
      <c r="M6" s="454"/>
      <c r="N6" s="455"/>
      <c r="O6" s="474" t="s">
        <v>184</v>
      </c>
      <c r="P6" s="475"/>
      <c r="Q6" s="475"/>
      <c r="R6" s="475"/>
      <c r="S6" s="471"/>
      <c r="T6" s="471"/>
      <c r="U6" s="471"/>
      <c r="V6" s="471"/>
      <c r="W6" s="471"/>
      <c r="X6" s="471"/>
      <c r="Y6" s="471"/>
      <c r="Z6" s="471"/>
      <c r="AA6" s="471"/>
      <c r="AB6" s="471"/>
      <c r="AC6" s="471"/>
      <c r="AD6" s="472"/>
      <c r="AE6" s="459" t="s">
        <v>183</v>
      </c>
      <c r="AF6" s="460"/>
      <c r="AG6" s="460"/>
      <c r="AH6" s="460"/>
      <c r="AI6" s="460"/>
      <c r="AJ6" s="461"/>
      <c r="AK6" s="471" t="s">
        <v>182</v>
      </c>
      <c r="AL6" s="471"/>
      <c r="AM6" s="471"/>
      <c r="AN6" s="472"/>
    </row>
    <row r="7" spans="2:40" ht="13.5" customHeight="1">
      <c r="B7" s="425"/>
      <c r="C7" s="427"/>
      <c r="D7" s="445"/>
      <c r="E7" s="446"/>
      <c r="F7" s="450"/>
      <c r="G7" s="451"/>
      <c r="H7" s="451"/>
      <c r="I7" s="451"/>
      <c r="J7" s="452"/>
      <c r="K7" s="456"/>
      <c r="L7" s="457"/>
      <c r="M7" s="457"/>
      <c r="N7" s="458"/>
      <c r="O7" s="465" t="str">
        <f>'様式A-1'!T8</f>
        <v>通報設備</v>
      </c>
      <c r="P7" s="465"/>
      <c r="Q7" s="465"/>
      <c r="R7" s="201" t="str">
        <f>'様式A-1'!T11</f>
        <v>警報設備</v>
      </c>
      <c r="S7" s="465" t="str">
        <f>'様式A-1'!T12</f>
        <v>消火設備</v>
      </c>
      <c r="T7" s="465"/>
      <c r="U7" s="465" t="str">
        <f>'様式A-1'!T14</f>
        <v>避難誘導設備</v>
      </c>
      <c r="V7" s="465"/>
      <c r="W7" s="465"/>
      <c r="X7" s="465"/>
      <c r="Y7" s="481" t="str">
        <f>'様式A-1'!T19</f>
        <v>その他の設備</v>
      </c>
      <c r="Z7" s="482"/>
      <c r="AA7" s="482"/>
      <c r="AB7" s="483"/>
      <c r="AC7" s="429" t="s">
        <v>170</v>
      </c>
      <c r="AD7" s="476"/>
      <c r="AE7" s="462"/>
      <c r="AF7" s="463"/>
      <c r="AG7" s="463"/>
      <c r="AH7" s="463"/>
      <c r="AI7" s="463"/>
      <c r="AJ7" s="464"/>
      <c r="AK7" s="471"/>
      <c r="AL7" s="471"/>
      <c r="AM7" s="471"/>
      <c r="AN7" s="472"/>
    </row>
    <row r="8" spans="2:40" ht="13.5" customHeight="1">
      <c r="B8" s="426"/>
      <c r="C8" s="428"/>
      <c r="D8" s="47" t="s">
        <v>181</v>
      </c>
      <c r="E8" s="46" t="s">
        <v>180</v>
      </c>
      <c r="F8" s="426" t="s">
        <v>179</v>
      </c>
      <c r="G8" s="426"/>
      <c r="H8" s="426"/>
      <c r="I8" s="466" t="s">
        <v>178</v>
      </c>
      <c r="J8" s="466" t="s">
        <v>177</v>
      </c>
      <c r="K8" s="466" t="s">
        <v>176</v>
      </c>
      <c r="L8" s="468" t="s">
        <v>175</v>
      </c>
      <c r="M8" s="429" t="s">
        <v>170</v>
      </c>
      <c r="N8" s="430"/>
      <c r="O8" s="441" t="str">
        <f>'様式A-1'!U8</f>
        <v>通話型通報設備</v>
      </c>
      <c r="P8" s="441" t="str">
        <f>'様式A-1'!U9</f>
        <v>操作型通報設備</v>
      </c>
      <c r="Q8" s="441" t="str">
        <f>'様式A-1'!U10</f>
        <v>自動通報設備</v>
      </c>
      <c r="R8" s="441" t="str">
        <f>'様式A-1'!U11</f>
        <v>非常警報設備</v>
      </c>
      <c r="S8" s="439" t="str">
        <f>'様式A-1'!U12</f>
        <v>消 火 器</v>
      </c>
      <c r="T8" s="439" t="str">
        <f>'様式A-1'!U13</f>
        <v>消火栓設備</v>
      </c>
      <c r="U8" s="439" t="str">
        <f>'様式A-1'!U14</f>
        <v>誘導表示設備</v>
      </c>
      <c r="V8" s="441" t="str">
        <f>'様式A-1'!U15</f>
        <v>避難情報提供設備</v>
      </c>
      <c r="W8" s="439" t="str">
        <f>'様式A-1'!U17</f>
        <v>避難通路</v>
      </c>
      <c r="X8" s="439" t="str">
        <f>'様式A-1'!U18</f>
        <v>排煙設備</v>
      </c>
      <c r="Y8" s="441" t="str">
        <f>'様式A-1'!U19</f>
        <v>給水栓設備</v>
      </c>
      <c r="Z8" s="441" t="str">
        <f>'様式A-1'!U20</f>
        <v>無線通信補助設備</v>
      </c>
      <c r="AA8" s="441" t="str">
        <f>'様式A-1'!U21</f>
        <v>水噴霧設備</v>
      </c>
      <c r="AB8" s="439" t="str">
        <f>'様式A-1'!U22</f>
        <v>監視設備</v>
      </c>
      <c r="AC8" s="477"/>
      <c r="AD8" s="478"/>
      <c r="AE8" s="433" t="s">
        <v>174</v>
      </c>
      <c r="AF8" s="435" t="s">
        <v>173</v>
      </c>
      <c r="AG8" s="435" t="s">
        <v>172</v>
      </c>
      <c r="AH8" s="437" t="s">
        <v>171</v>
      </c>
      <c r="AI8" s="429" t="s">
        <v>170</v>
      </c>
      <c r="AJ8" s="476"/>
      <c r="AK8" s="471"/>
      <c r="AL8" s="471"/>
      <c r="AM8" s="471"/>
      <c r="AN8" s="472"/>
    </row>
    <row r="9" spans="2:40">
      <c r="B9" s="426"/>
      <c r="C9" s="69" t="s">
        <v>169</v>
      </c>
      <c r="D9" s="45" t="s">
        <v>168</v>
      </c>
      <c r="E9" s="45" t="s">
        <v>167</v>
      </c>
      <c r="F9" s="426"/>
      <c r="G9" s="426"/>
      <c r="H9" s="426"/>
      <c r="I9" s="467"/>
      <c r="J9" s="467"/>
      <c r="K9" s="467"/>
      <c r="L9" s="469"/>
      <c r="M9" s="431"/>
      <c r="N9" s="432"/>
      <c r="O9" s="442"/>
      <c r="P9" s="442"/>
      <c r="Q9" s="442"/>
      <c r="R9" s="442"/>
      <c r="S9" s="440"/>
      <c r="T9" s="440"/>
      <c r="U9" s="440"/>
      <c r="V9" s="442"/>
      <c r="W9" s="440"/>
      <c r="X9" s="440"/>
      <c r="Y9" s="442"/>
      <c r="Z9" s="442"/>
      <c r="AA9" s="442"/>
      <c r="AB9" s="440"/>
      <c r="AC9" s="479"/>
      <c r="AD9" s="480"/>
      <c r="AE9" s="434"/>
      <c r="AF9" s="436"/>
      <c r="AG9" s="436"/>
      <c r="AH9" s="438"/>
      <c r="AI9" s="479"/>
      <c r="AJ9" s="480"/>
      <c r="AK9" s="473"/>
      <c r="AL9" s="473"/>
      <c r="AM9" s="473"/>
      <c r="AN9" s="432"/>
    </row>
    <row r="10" spans="2:40" ht="13.5" customHeight="1">
      <c r="B10" s="162" t="s">
        <v>591</v>
      </c>
      <c r="C10" s="43">
        <v>0</v>
      </c>
      <c r="D10" s="43">
        <v>0</v>
      </c>
      <c r="E10" s="43">
        <f>C10+D10</f>
        <v>0</v>
      </c>
      <c r="F10" s="408" t="s">
        <v>628</v>
      </c>
      <c r="G10" s="404"/>
      <c r="H10" s="404"/>
      <c r="I10" s="254"/>
      <c r="J10" s="254"/>
      <c r="K10" s="254"/>
      <c r="L10" s="254"/>
      <c r="M10" s="405"/>
      <c r="N10" s="406"/>
      <c r="O10" s="42"/>
      <c r="P10" s="41"/>
      <c r="Q10" s="41"/>
      <c r="R10" s="41"/>
      <c r="S10" s="41"/>
      <c r="T10" s="44"/>
      <c r="U10" s="44"/>
      <c r="V10" s="44"/>
      <c r="W10" s="44"/>
      <c r="X10" s="44"/>
      <c r="Y10" s="44"/>
      <c r="Z10" s="44"/>
      <c r="AA10" s="204"/>
      <c r="AB10" s="205"/>
      <c r="AC10" s="405"/>
      <c r="AD10" s="470"/>
      <c r="AE10" s="44"/>
      <c r="AF10" s="44"/>
      <c r="AG10" s="204"/>
      <c r="AH10" s="205"/>
      <c r="AI10" s="200"/>
      <c r="AJ10" s="202"/>
      <c r="AK10" s="203"/>
      <c r="AL10" s="203"/>
      <c r="AM10" s="203"/>
      <c r="AN10" s="202"/>
    </row>
    <row r="11" spans="2:40" ht="13.5" customHeight="1">
      <c r="B11" s="162" t="s">
        <v>592</v>
      </c>
      <c r="C11" s="43">
        <v>5.5</v>
      </c>
      <c r="D11" s="43">
        <f>E10</f>
        <v>0</v>
      </c>
      <c r="E11" s="43">
        <f>C11+D11</f>
        <v>5.5</v>
      </c>
      <c r="F11" s="403"/>
      <c r="G11" s="404"/>
      <c r="H11" s="404"/>
      <c r="I11" s="254"/>
      <c r="J11" s="254"/>
      <c r="K11" s="254" t="s">
        <v>720</v>
      </c>
      <c r="L11" s="254"/>
      <c r="M11" s="405"/>
      <c r="N11" s="406"/>
      <c r="O11" s="42"/>
      <c r="P11" s="41"/>
      <c r="Q11" s="41"/>
      <c r="R11" s="41"/>
      <c r="S11" s="41"/>
      <c r="T11" s="44"/>
      <c r="U11" s="44"/>
      <c r="V11" s="44"/>
      <c r="W11" s="44"/>
      <c r="X11" s="44"/>
      <c r="Y11" s="44"/>
      <c r="Z11" s="44"/>
      <c r="AA11" s="204"/>
      <c r="AB11" s="205"/>
      <c r="AC11" s="405"/>
      <c r="AD11" s="470"/>
      <c r="AE11" s="44"/>
      <c r="AF11" s="44"/>
      <c r="AG11" s="204"/>
      <c r="AH11" s="205"/>
      <c r="AI11" s="200"/>
      <c r="AJ11" s="202"/>
      <c r="AK11" s="203"/>
      <c r="AL11" s="203"/>
      <c r="AM11" s="203"/>
      <c r="AN11" s="202"/>
    </row>
    <row r="12" spans="2:40" ht="13.5" customHeight="1">
      <c r="B12" s="162" t="s">
        <v>593</v>
      </c>
      <c r="C12" s="43">
        <v>8.1999999999999993</v>
      </c>
      <c r="D12" s="43">
        <f t="shared" ref="D12:D44" si="0">E11</f>
        <v>5.5</v>
      </c>
      <c r="E12" s="43">
        <f t="shared" ref="E12:E44" si="1">C12+D12</f>
        <v>13.7</v>
      </c>
      <c r="F12" s="403"/>
      <c r="G12" s="404"/>
      <c r="H12" s="404"/>
      <c r="I12" s="254"/>
      <c r="J12" s="254"/>
      <c r="K12" s="254" t="s">
        <v>720</v>
      </c>
      <c r="L12" s="254"/>
      <c r="M12" s="405"/>
      <c r="N12" s="406"/>
      <c r="O12" s="42"/>
      <c r="P12" s="41"/>
      <c r="Q12" s="41"/>
      <c r="R12" s="41"/>
      <c r="S12" s="41"/>
      <c r="T12" s="44"/>
      <c r="U12" s="44"/>
      <c r="V12" s="44"/>
      <c r="W12" s="44"/>
      <c r="X12" s="44"/>
      <c r="Y12" s="44"/>
      <c r="Z12" s="44"/>
      <c r="AA12" s="204"/>
      <c r="AB12" s="205"/>
      <c r="AC12" s="405"/>
      <c r="AD12" s="470"/>
      <c r="AE12" s="44"/>
      <c r="AF12" s="44"/>
      <c r="AG12" s="204"/>
      <c r="AH12" s="205"/>
      <c r="AI12" s="200"/>
      <c r="AJ12" s="202"/>
      <c r="AK12" s="203"/>
      <c r="AL12" s="203"/>
      <c r="AM12" s="203"/>
      <c r="AN12" s="202"/>
    </row>
    <row r="13" spans="2:40" ht="13.5" customHeight="1">
      <c r="B13" s="162" t="s">
        <v>594</v>
      </c>
      <c r="C13" s="43">
        <v>10.5</v>
      </c>
      <c r="D13" s="43">
        <f t="shared" si="0"/>
        <v>13.7</v>
      </c>
      <c r="E13" s="43">
        <f t="shared" si="1"/>
        <v>24.2</v>
      </c>
      <c r="F13" s="403"/>
      <c r="G13" s="404"/>
      <c r="H13" s="404"/>
      <c r="I13" s="254"/>
      <c r="J13" s="254"/>
      <c r="K13" s="254" t="s">
        <v>720</v>
      </c>
      <c r="L13" s="254"/>
      <c r="M13" s="405"/>
      <c r="N13" s="406"/>
      <c r="O13" s="42" t="s">
        <v>721</v>
      </c>
      <c r="P13" s="41" t="s">
        <v>721</v>
      </c>
      <c r="Q13" s="41"/>
      <c r="R13" s="41"/>
      <c r="S13" s="41" t="s">
        <v>721</v>
      </c>
      <c r="T13" s="44"/>
      <c r="U13" s="44"/>
      <c r="V13" s="44"/>
      <c r="W13" s="44"/>
      <c r="X13" s="44"/>
      <c r="Y13" s="44"/>
      <c r="Z13" s="44"/>
      <c r="AA13" s="204"/>
      <c r="AB13" s="205"/>
      <c r="AC13" s="405"/>
      <c r="AD13" s="470"/>
      <c r="AE13" s="44"/>
      <c r="AF13" s="44"/>
      <c r="AG13" s="204"/>
      <c r="AH13" s="205"/>
      <c r="AI13" s="200"/>
      <c r="AJ13" s="202"/>
      <c r="AK13" s="203"/>
      <c r="AL13" s="203"/>
      <c r="AM13" s="203"/>
      <c r="AN13" s="202"/>
    </row>
    <row r="14" spans="2:40" ht="13.5" customHeight="1">
      <c r="B14" s="162" t="s">
        <v>595</v>
      </c>
      <c r="C14" s="43">
        <v>10.5</v>
      </c>
      <c r="D14" s="43">
        <f t="shared" si="0"/>
        <v>24.2</v>
      </c>
      <c r="E14" s="43">
        <f t="shared" si="1"/>
        <v>34.700000000000003</v>
      </c>
      <c r="F14" s="403"/>
      <c r="G14" s="404"/>
      <c r="H14" s="404"/>
      <c r="I14" s="254"/>
      <c r="J14" s="254"/>
      <c r="K14" s="254" t="s">
        <v>720</v>
      </c>
      <c r="L14" s="254"/>
      <c r="M14" s="405"/>
      <c r="N14" s="406"/>
      <c r="O14" s="42"/>
      <c r="P14" s="41"/>
      <c r="Q14" s="41"/>
      <c r="R14" s="41"/>
      <c r="S14" s="41"/>
      <c r="T14" s="44"/>
      <c r="U14" s="44"/>
      <c r="V14" s="44"/>
      <c r="W14" s="44"/>
      <c r="X14" s="44"/>
      <c r="Y14" s="44"/>
      <c r="Z14" s="44"/>
      <c r="AA14" s="204"/>
      <c r="AB14" s="205"/>
      <c r="AC14" s="405"/>
      <c r="AD14" s="470"/>
      <c r="AE14" s="44"/>
      <c r="AF14" s="44"/>
      <c r="AG14" s="204"/>
      <c r="AH14" s="205"/>
      <c r="AI14" s="200"/>
      <c r="AJ14" s="202"/>
      <c r="AK14" s="203"/>
      <c r="AL14" s="203"/>
      <c r="AM14" s="203"/>
      <c r="AN14" s="202"/>
    </row>
    <row r="15" spans="2:40" ht="13.5" customHeight="1">
      <c r="B15" s="162" t="s">
        <v>596</v>
      </c>
      <c r="C15" s="43">
        <v>10.5</v>
      </c>
      <c r="D15" s="43">
        <f t="shared" si="0"/>
        <v>34.700000000000003</v>
      </c>
      <c r="E15" s="43">
        <f t="shared" si="1"/>
        <v>45.2</v>
      </c>
      <c r="F15" s="403"/>
      <c r="G15" s="404"/>
      <c r="H15" s="404"/>
      <c r="I15" s="254"/>
      <c r="J15" s="254"/>
      <c r="K15" s="254" t="s">
        <v>720</v>
      </c>
      <c r="L15" s="254"/>
      <c r="M15" s="405"/>
      <c r="N15" s="406"/>
      <c r="O15" s="42"/>
      <c r="P15" s="41"/>
      <c r="Q15" s="41"/>
      <c r="R15" s="41"/>
      <c r="S15" s="41"/>
      <c r="T15" s="44"/>
      <c r="U15" s="44"/>
      <c r="V15" s="44"/>
      <c r="W15" s="44"/>
      <c r="X15" s="44"/>
      <c r="Y15" s="44"/>
      <c r="Z15" s="44"/>
      <c r="AA15" s="204"/>
      <c r="AB15" s="205"/>
      <c r="AC15" s="405"/>
      <c r="AD15" s="470"/>
      <c r="AE15" s="44"/>
      <c r="AF15" s="44"/>
      <c r="AG15" s="204"/>
      <c r="AH15" s="205"/>
      <c r="AI15" s="200"/>
      <c r="AJ15" s="202"/>
      <c r="AK15" s="203"/>
      <c r="AL15" s="203"/>
      <c r="AM15" s="203"/>
      <c r="AN15" s="202"/>
    </row>
    <row r="16" spans="2:40" ht="13.5" customHeight="1">
      <c r="B16" s="162" t="s">
        <v>597</v>
      </c>
      <c r="C16" s="43">
        <v>10.5</v>
      </c>
      <c r="D16" s="43">
        <f t="shared" si="0"/>
        <v>45.2</v>
      </c>
      <c r="E16" s="43">
        <f t="shared" si="1"/>
        <v>55.7</v>
      </c>
      <c r="F16" s="403"/>
      <c r="G16" s="404"/>
      <c r="H16" s="404"/>
      <c r="I16" s="254"/>
      <c r="J16" s="254"/>
      <c r="K16" s="254" t="s">
        <v>720</v>
      </c>
      <c r="L16" s="254"/>
      <c r="M16" s="405"/>
      <c r="N16" s="406"/>
      <c r="O16" s="42"/>
      <c r="P16" s="41"/>
      <c r="Q16" s="41"/>
      <c r="R16" s="41"/>
      <c r="S16" s="41"/>
      <c r="T16" s="44"/>
      <c r="U16" s="44"/>
      <c r="V16" s="44"/>
      <c r="W16" s="44"/>
      <c r="X16" s="44"/>
      <c r="Y16" s="44"/>
      <c r="Z16" s="44"/>
      <c r="AA16" s="204"/>
      <c r="AB16" s="205"/>
      <c r="AC16" s="405"/>
      <c r="AD16" s="470"/>
      <c r="AE16" s="44"/>
      <c r="AF16" s="44"/>
      <c r="AG16" s="204"/>
      <c r="AH16" s="205"/>
      <c r="AI16" s="200"/>
      <c r="AJ16" s="202"/>
      <c r="AK16" s="203"/>
      <c r="AL16" s="203"/>
      <c r="AM16" s="203"/>
      <c r="AN16" s="202"/>
    </row>
    <row r="17" spans="2:40" ht="13.5" customHeight="1">
      <c r="B17" s="162" t="s">
        <v>598</v>
      </c>
      <c r="C17" s="43">
        <v>10.5</v>
      </c>
      <c r="D17" s="43">
        <f t="shared" si="0"/>
        <v>55.7</v>
      </c>
      <c r="E17" s="43">
        <f t="shared" si="1"/>
        <v>66.2</v>
      </c>
      <c r="F17" s="403"/>
      <c r="G17" s="404"/>
      <c r="H17" s="404"/>
      <c r="I17" s="254"/>
      <c r="J17" s="254"/>
      <c r="K17" s="254" t="s">
        <v>720</v>
      </c>
      <c r="L17" s="254"/>
      <c r="M17" s="405"/>
      <c r="N17" s="406"/>
      <c r="O17" s="42"/>
      <c r="P17" s="41"/>
      <c r="Q17" s="41"/>
      <c r="R17" s="41"/>
      <c r="S17" s="41"/>
      <c r="T17" s="44"/>
      <c r="U17" s="44"/>
      <c r="V17" s="44"/>
      <c r="W17" s="44"/>
      <c r="X17" s="44"/>
      <c r="Y17" s="44"/>
      <c r="Z17" s="44"/>
      <c r="AA17" s="204"/>
      <c r="AB17" s="205"/>
      <c r="AC17" s="405"/>
      <c r="AD17" s="470"/>
      <c r="AE17" s="44"/>
      <c r="AF17" s="44"/>
      <c r="AG17" s="204"/>
      <c r="AH17" s="205"/>
      <c r="AI17" s="200"/>
      <c r="AJ17" s="202"/>
      <c r="AK17" s="203"/>
      <c r="AL17" s="203"/>
      <c r="AM17" s="203"/>
      <c r="AN17" s="202"/>
    </row>
    <row r="18" spans="2:40" ht="13.5" customHeight="1">
      <c r="B18" s="162" t="s">
        <v>599</v>
      </c>
      <c r="C18" s="43">
        <v>10.5</v>
      </c>
      <c r="D18" s="43">
        <f t="shared" si="0"/>
        <v>66.2</v>
      </c>
      <c r="E18" s="43">
        <f t="shared" si="1"/>
        <v>76.7</v>
      </c>
      <c r="F18" s="403"/>
      <c r="G18" s="404"/>
      <c r="H18" s="404"/>
      <c r="I18" s="254"/>
      <c r="J18" s="254"/>
      <c r="K18" s="254" t="s">
        <v>720</v>
      </c>
      <c r="L18" s="254"/>
      <c r="M18" s="405"/>
      <c r="N18" s="406"/>
      <c r="O18" s="42"/>
      <c r="P18" s="41" t="s">
        <v>723</v>
      </c>
      <c r="Q18" s="41"/>
      <c r="R18" s="41"/>
      <c r="S18" s="41" t="s">
        <v>723</v>
      </c>
      <c r="T18" s="44"/>
      <c r="U18" s="44"/>
      <c r="V18" s="44"/>
      <c r="W18" s="44"/>
      <c r="X18" s="44"/>
      <c r="Y18" s="44"/>
      <c r="Z18" s="44"/>
      <c r="AA18" s="204"/>
      <c r="AB18" s="205"/>
      <c r="AC18" s="405" t="s">
        <v>722</v>
      </c>
      <c r="AD18" s="470"/>
      <c r="AE18" s="44"/>
      <c r="AF18" s="44"/>
      <c r="AG18" s="204"/>
      <c r="AH18" s="205"/>
      <c r="AI18" s="200"/>
      <c r="AJ18" s="202"/>
      <c r="AK18" s="203"/>
      <c r="AL18" s="203"/>
      <c r="AM18" s="203"/>
      <c r="AN18" s="202"/>
    </row>
    <row r="19" spans="2:40" ht="13.5" customHeight="1">
      <c r="B19" s="162" t="s">
        <v>600</v>
      </c>
      <c r="C19" s="43">
        <v>10.5</v>
      </c>
      <c r="D19" s="43">
        <f t="shared" si="0"/>
        <v>76.7</v>
      </c>
      <c r="E19" s="43">
        <f t="shared" si="1"/>
        <v>87.2</v>
      </c>
      <c r="F19" s="403"/>
      <c r="G19" s="404"/>
      <c r="H19" s="404"/>
      <c r="I19" s="254"/>
      <c r="J19" s="254"/>
      <c r="K19" s="254" t="s">
        <v>720</v>
      </c>
      <c r="L19" s="254"/>
      <c r="M19" s="405"/>
      <c r="N19" s="406"/>
      <c r="O19" s="42"/>
      <c r="P19" s="41"/>
      <c r="Q19" s="41"/>
      <c r="R19" s="41"/>
      <c r="S19" s="41"/>
      <c r="T19" s="44"/>
      <c r="U19" s="44"/>
      <c r="V19" s="44"/>
      <c r="W19" s="44"/>
      <c r="X19" s="44"/>
      <c r="Y19" s="44"/>
      <c r="Z19" s="44"/>
      <c r="AA19" s="204"/>
      <c r="AB19" s="205"/>
      <c r="AC19" s="405"/>
      <c r="AD19" s="470"/>
      <c r="AE19" s="44"/>
      <c r="AF19" s="44"/>
      <c r="AG19" s="204"/>
      <c r="AH19" s="205"/>
      <c r="AI19" s="200"/>
      <c r="AJ19" s="202"/>
      <c r="AK19" s="203"/>
      <c r="AL19" s="203"/>
      <c r="AM19" s="203"/>
      <c r="AN19" s="202"/>
    </row>
    <row r="20" spans="2:40" ht="13.5" customHeight="1">
      <c r="B20" s="162" t="s">
        <v>601</v>
      </c>
      <c r="C20" s="43">
        <v>10.5</v>
      </c>
      <c r="D20" s="43">
        <f t="shared" si="0"/>
        <v>87.2</v>
      </c>
      <c r="E20" s="43">
        <f t="shared" si="1"/>
        <v>97.7</v>
      </c>
      <c r="F20" s="403"/>
      <c r="G20" s="404"/>
      <c r="H20" s="404"/>
      <c r="I20" s="254"/>
      <c r="J20" s="254"/>
      <c r="K20" s="254" t="s">
        <v>720</v>
      </c>
      <c r="L20" s="254"/>
      <c r="M20" s="405"/>
      <c r="N20" s="406"/>
      <c r="O20" s="42"/>
      <c r="P20" s="41"/>
      <c r="Q20" s="41"/>
      <c r="R20" s="41"/>
      <c r="S20" s="41"/>
      <c r="T20" s="86"/>
      <c r="U20" s="86"/>
      <c r="V20" s="86"/>
      <c r="W20" s="44"/>
      <c r="X20" s="44"/>
      <c r="Y20" s="44"/>
      <c r="Z20" s="44"/>
      <c r="AA20" s="204"/>
      <c r="AB20" s="205"/>
      <c r="AC20" s="405" t="s">
        <v>722</v>
      </c>
      <c r="AD20" s="470"/>
      <c r="AE20" s="44"/>
      <c r="AF20" s="44"/>
      <c r="AG20" s="204"/>
      <c r="AH20" s="205"/>
      <c r="AI20" s="200"/>
      <c r="AJ20" s="202"/>
      <c r="AK20" s="203"/>
      <c r="AL20" s="203"/>
      <c r="AM20" s="203"/>
      <c r="AN20" s="202"/>
    </row>
    <row r="21" spans="2:40" ht="13.5" customHeight="1">
      <c r="B21" s="162" t="s">
        <v>602</v>
      </c>
      <c r="C21" s="43">
        <v>10.5</v>
      </c>
      <c r="D21" s="43">
        <f t="shared" si="0"/>
        <v>97.7</v>
      </c>
      <c r="E21" s="43">
        <f t="shared" si="1"/>
        <v>108.2</v>
      </c>
      <c r="F21" s="403"/>
      <c r="G21" s="404"/>
      <c r="H21" s="404"/>
      <c r="I21" s="254"/>
      <c r="J21" s="254"/>
      <c r="K21" s="254" t="s">
        <v>720</v>
      </c>
      <c r="L21" s="254"/>
      <c r="M21" s="405"/>
      <c r="N21" s="406"/>
      <c r="O21" s="42"/>
      <c r="P21" s="41"/>
      <c r="Q21" s="41"/>
      <c r="R21" s="41"/>
      <c r="S21" s="41"/>
      <c r="T21" s="44"/>
      <c r="U21" s="44"/>
      <c r="V21" s="44"/>
      <c r="W21" s="44"/>
      <c r="X21" s="44"/>
      <c r="Y21" s="44"/>
      <c r="Z21" s="44"/>
      <c r="AA21" s="204"/>
      <c r="AB21" s="205"/>
      <c r="AC21" s="405"/>
      <c r="AD21" s="470"/>
      <c r="AE21" s="44"/>
      <c r="AF21" s="44"/>
      <c r="AG21" s="204"/>
      <c r="AH21" s="205"/>
      <c r="AI21" s="200"/>
      <c r="AJ21" s="202"/>
      <c r="AK21" s="203"/>
      <c r="AL21" s="203"/>
      <c r="AM21" s="203"/>
      <c r="AN21" s="202"/>
    </row>
    <row r="22" spans="2:40" ht="13.5" customHeight="1">
      <c r="B22" s="162" t="s">
        <v>603</v>
      </c>
      <c r="C22" s="43">
        <v>10.5</v>
      </c>
      <c r="D22" s="43">
        <f t="shared" si="0"/>
        <v>108.2</v>
      </c>
      <c r="E22" s="43">
        <f t="shared" si="1"/>
        <v>118.7</v>
      </c>
      <c r="F22" s="403"/>
      <c r="G22" s="404"/>
      <c r="H22" s="404"/>
      <c r="I22" s="254"/>
      <c r="J22" s="254"/>
      <c r="K22" s="254" t="s">
        <v>720</v>
      </c>
      <c r="L22" s="254"/>
      <c r="M22" s="405"/>
      <c r="N22" s="406"/>
      <c r="O22" s="42"/>
      <c r="P22" s="41"/>
      <c r="Q22" s="41"/>
      <c r="R22" s="41"/>
      <c r="S22" s="41"/>
      <c r="T22" s="44"/>
      <c r="U22" s="44"/>
      <c r="V22" s="44"/>
      <c r="W22" s="44"/>
      <c r="X22" s="44"/>
      <c r="Y22" s="44"/>
      <c r="Z22" s="44"/>
      <c r="AA22" s="204"/>
      <c r="AB22" s="205"/>
      <c r="AC22" s="405" t="s">
        <v>724</v>
      </c>
      <c r="AD22" s="470"/>
      <c r="AE22" s="44"/>
      <c r="AF22" s="44"/>
      <c r="AG22" s="204"/>
      <c r="AH22" s="205"/>
      <c r="AI22" s="200"/>
      <c r="AJ22" s="202"/>
      <c r="AK22" s="203"/>
      <c r="AL22" s="203"/>
      <c r="AM22" s="203"/>
      <c r="AN22" s="202"/>
    </row>
    <row r="23" spans="2:40" ht="13.5" customHeight="1">
      <c r="B23" s="162" t="s">
        <v>604</v>
      </c>
      <c r="C23" s="43">
        <v>10.5</v>
      </c>
      <c r="D23" s="43">
        <f t="shared" si="0"/>
        <v>118.7</v>
      </c>
      <c r="E23" s="43">
        <f t="shared" si="1"/>
        <v>129.19999999999999</v>
      </c>
      <c r="F23" s="403"/>
      <c r="G23" s="404"/>
      <c r="H23" s="404"/>
      <c r="I23" s="254"/>
      <c r="J23" s="254"/>
      <c r="K23" s="254" t="s">
        <v>720</v>
      </c>
      <c r="L23" s="254"/>
      <c r="M23" s="405"/>
      <c r="N23" s="406"/>
      <c r="O23" s="42"/>
      <c r="P23" s="41" t="s">
        <v>725</v>
      </c>
      <c r="Q23" s="41"/>
      <c r="R23" s="41"/>
      <c r="S23" s="41" t="s">
        <v>725</v>
      </c>
      <c r="T23" s="86"/>
      <c r="U23" s="86"/>
      <c r="V23" s="86"/>
      <c r="W23" s="86"/>
      <c r="X23" s="86"/>
      <c r="Y23" s="86"/>
      <c r="Z23" s="86"/>
      <c r="AA23" s="204"/>
      <c r="AB23" s="205"/>
      <c r="AC23" s="405"/>
      <c r="AD23" s="470"/>
      <c r="AE23" s="44"/>
      <c r="AF23" s="44"/>
      <c r="AG23" s="204"/>
      <c r="AH23" s="205"/>
      <c r="AI23" s="200"/>
      <c r="AJ23" s="202"/>
      <c r="AK23" s="203"/>
      <c r="AL23" s="203"/>
      <c r="AM23" s="203"/>
      <c r="AN23" s="202"/>
    </row>
    <row r="24" spans="2:40" ht="13.5" customHeight="1">
      <c r="B24" s="162" t="s">
        <v>605</v>
      </c>
      <c r="C24" s="43">
        <v>10.5</v>
      </c>
      <c r="D24" s="43">
        <f t="shared" si="0"/>
        <v>129.19999999999999</v>
      </c>
      <c r="E24" s="43">
        <f t="shared" si="1"/>
        <v>139.69999999999999</v>
      </c>
      <c r="F24" s="408"/>
      <c r="G24" s="404"/>
      <c r="H24" s="404"/>
      <c r="I24" s="254"/>
      <c r="J24" s="254"/>
      <c r="K24" s="254" t="s">
        <v>720</v>
      </c>
      <c r="L24" s="254"/>
      <c r="M24" s="405"/>
      <c r="N24" s="406"/>
      <c r="O24" s="42"/>
      <c r="P24" s="41"/>
      <c r="Q24" s="41"/>
      <c r="R24" s="41"/>
      <c r="S24" s="41"/>
      <c r="T24" s="44"/>
      <c r="U24" s="44"/>
      <c r="V24" s="44"/>
      <c r="W24" s="44"/>
      <c r="X24" s="44"/>
      <c r="Y24" s="44"/>
      <c r="Z24" s="44"/>
      <c r="AA24" s="204"/>
      <c r="AB24" s="205"/>
      <c r="AC24" s="405"/>
      <c r="AD24" s="470"/>
      <c r="AE24" s="44"/>
      <c r="AF24" s="44"/>
      <c r="AG24" s="204"/>
      <c r="AH24" s="205"/>
      <c r="AI24" s="200"/>
      <c r="AJ24" s="202"/>
      <c r="AK24" s="203"/>
      <c r="AL24" s="203"/>
      <c r="AM24" s="203"/>
      <c r="AN24" s="202"/>
    </row>
    <row r="25" spans="2:40" ht="13.5" customHeight="1">
      <c r="B25" s="162" t="s">
        <v>606</v>
      </c>
      <c r="C25" s="43">
        <v>10.5</v>
      </c>
      <c r="D25" s="43">
        <f t="shared" si="0"/>
        <v>139.69999999999999</v>
      </c>
      <c r="E25" s="43">
        <f t="shared" si="1"/>
        <v>150.19999999999999</v>
      </c>
      <c r="F25" s="408"/>
      <c r="G25" s="404"/>
      <c r="H25" s="404"/>
      <c r="I25" s="254"/>
      <c r="J25" s="254"/>
      <c r="K25" s="254" t="s">
        <v>720</v>
      </c>
      <c r="L25" s="254"/>
      <c r="M25" s="405"/>
      <c r="N25" s="406"/>
      <c r="O25" s="42"/>
      <c r="P25" s="41"/>
      <c r="Q25" s="41"/>
      <c r="R25" s="41"/>
      <c r="S25" s="41"/>
      <c r="T25" s="44"/>
      <c r="U25" s="44"/>
      <c r="V25" s="44"/>
      <c r="W25" s="44"/>
      <c r="X25" s="44"/>
      <c r="Y25" s="44"/>
      <c r="Z25" s="44"/>
      <c r="AA25" s="204"/>
      <c r="AB25" s="205"/>
      <c r="AC25" s="405" t="s">
        <v>724</v>
      </c>
      <c r="AD25" s="470"/>
      <c r="AE25" s="44"/>
      <c r="AF25" s="44"/>
      <c r="AG25" s="204"/>
      <c r="AH25" s="205"/>
      <c r="AI25" s="200"/>
      <c r="AJ25" s="202"/>
      <c r="AK25" s="203"/>
      <c r="AL25" s="203"/>
      <c r="AM25" s="203"/>
      <c r="AN25" s="202"/>
    </row>
    <row r="26" spans="2:40" ht="13.5" customHeight="1">
      <c r="B26" s="162" t="s">
        <v>607</v>
      </c>
      <c r="C26" s="43">
        <v>10.5</v>
      </c>
      <c r="D26" s="43">
        <f t="shared" si="0"/>
        <v>150.19999999999999</v>
      </c>
      <c r="E26" s="43">
        <f t="shared" si="1"/>
        <v>160.69999999999999</v>
      </c>
      <c r="F26" s="408"/>
      <c r="G26" s="404"/>
      <c r="H26" s="404"/>
      <c r="I26" s="254"/>
      <c r="J26" s="254"/>
      <c r="K26" s="254" t="s">
        <v>720</v>
      </c>
      <c r="L26" s="254"/>
      <c r="M26" s="405"/>
      <c r="N26" s="406"/>
      <c r="O26" s="42"/>
      <c r="P26" s="41"/>
      <c r="Q26" s="41"/>
      <c r="R26" s="41"/>
      <c r="S26" s="41"/>
      <c r="T26" s="44"/>
      <c r="U26" s="44"/>
      <c r="V26" s="44"/>
      <c r="W26" s="44"/>
      <c r="X26" s="44"/>
      <c r="Y26" s="44"/>
      <c r="Z26" s="44"/>
      <c r="AA26" s="204"/>
      <c r="AB26" s="205"/>
      <c r="AC26" s="405"/>
      <c r="AD26" s="470"/>
      <c r="AE26" s="44"/>
      <c r="AF26" s="44"/>
      <c r="AG26" s="204"/>
      <c r="AH26" s="205"/>
      <c r="AI26" s="200"/>
      <c r="AJ26" s="202"/>
      <c r="AK26" s="203"/>
      <c r="AL26" s="203"/>
      <c r="AM26" s="203"/>
      <c r="AN26" s="202"/>
    </row>
    <row r="27" spans="2:40" ht="13.5" customHeight="1">
      <c r="B27" s="162" t="s">
        <v>608</v>
      </c>
      <c r="C27" s="43">
        <v>10.5</v>
      </c>
      <c r="D27" s="43">
        <f t="shared" si="0"/>
        <v>160.69999999999999</v>
      </c>
      <c r="E27" s="43">
        <f t="shared" si="1"/>
        <v>171.2</v>
      </c>
      <c r="F27" s="408"/>
      <c r="G27" s="404"/>
      <c r="H27" s="404"/>
      <c r="I27" s="254"/>
      <c r="J27" s="254"/>
      <c r="K27" s="254" t="s">
        <v>720</v>
      </c>
      <c r="L27" s="254"/>
      <c r="M27" s="405"/>
      <c r="N27" s="406"/>
      <c r="O27" s="42"/>
      <c r="P27" s="41" t="s">
        <v>726</v>
      </c>
      <c r="Q27" s="41"/>
      <c r="R27" s="41"/>
      <c r="S27" s="41" t="s">
        <v>726</v>
      </c>
      <c r="T27" s="44"/>
      <c r="U27" s="44"/>
      <c r="V27" s="44"/>
      <c r="W27" s="44"/>
      <c r="X27" s="44"/>
      <c r="Y27" s="44"/>
      <c r="Z27" s="44"/>
      <c r="AA27" s="204"/>
      <c r="AB27" s="205"/>
      <c r="AC27" s="405" t="s">
        <v>722</v>
      </c>
      <c r="AD27" s="470"/>
      <c r="AE27" s="44"/>
      <c r="AF27" s="44"/>
      <c r="AG27" s="204"/>
      <c r="AH27" s="205"/>
      <c r="AI27" s="200"/>
      <c r="AJ27" s="202"/>
      <c r="AK27" s="203"/>
      <c r="AL27" s="203"/>
      <c r="AM27" s="203"/>
      <c r="AN27" s="202"/>
    </row>
    <row r="28" spans="2:40" ht="13.5" customHeight="1">
      <c r="B28" s="162" t="s">
        <v>609</v>
      </c>
      <c r="C28" s="43">
        <v>10.5</v>
      </c>
      <c r="D28" s="43">
        <f t="shared" si="0"/>
        <v>171.2</v>
      </c>
      <c r="E28" s="43">
        <f t="shared" si="1"/>
        <v>181.7</v>
      </c>
      <c r="F28" s="408"/>
      <c r="G28" s="404"/>
      <c r="H28" s="404"/>
      <c r="I28" s="254"/>
      <c r="J28" s="254"/>
      <c r="K28" s="254" t="s">
        <v>720</v>
      </c>
      <c r="L28" s="254"/>
      <c r="M28" s="405"/>
      <c r="N28" s="406"/>
      <c r="O28" s="42"/>
      <c r="P28" s="41"/>
      <c r="Q28" s="41"/>
      <c r="R28" s="41"/>
      <c r="S28" s="41"/>
      <c r="T28" s="44"/>
      <c r="U28" s="44" t="s">
        <v>721</v>
      </c>
      <c r="V28" s="44"/>
      <c r="W28" s="44"/>
      <c r="X28" s="44"/>
      <c r="Y28" s="44"/>
      <c r="Z28" s="44"/>
      <c r="AA28" s="204"/>
      <c r="AB28" s="205"/>
      <c r="AC28" s="405"/>
      <c r="AD28" s="470"/>
      <c r="AE28" s="44"/>
      <c r="AF28" s="44"/>
      <c r="AG28" s="204"/>
      <c r="AH28" s="205"/>
      <c r="AI28" s="200"/>
      <c r="AJ28" s="202"/>
      <c r="AK28" s="203"/>
      <c r="AL28" s="203"/>
      <c r="AM28" s="203"/>
      <c r="AN28" s="202"/>
    </row>
    <row r="29" spans="2:40" ht="13.5" customHeight="1">
      <c r="B29" s="162" t="s">
        <v>610</v>
      </c>
      <c r="C29" s="43">
        <v>10.5</v>
      </c>
      <c r="D29" s="43">
        <f t="shared" si="0"/>
        <v>181.7</v>
      </c>
      <c r="E29" s="43">
        <f t="shared" si="1"/>
        <v>192.2</v>
      </c>
      <c r="F29" s="403"/>
      <c r="G29" s="404"/>
      <c r="H29" s="404"/>
      <c r="I29" s="254"/>
      <c r="J29" s="254"/>
      <c r="K29" s="254" t="s">
        <v>720</v>
      </c>
      <c r="L29" s="254"/>
      <c r="M29" s="405"/>
      <c r="N29" s="406"/>
      <c r="O29" s="42"/>
      <c r="P29" s="41"/>
      <c r="Q29" s="41"/>
      <c r="R29" s="41"/>
      <c r="S29" s="41"/>
      <c r="T29" s="44"/>
      <c r="U29" s="44"/>
      <c r="V29" s="44"/>
      <c r="W29" s="44"/>
      <c r="X29" s="44"/>
      <c r="Y29" s="44"/>
      <c r="Z29" s="44"/>
      <c r="AA29" s="204"/>
      <c r="AB29" s="205"/>
      <c r="AC29" s="405"/>
      <c r="AD29" s="470"/>
      <c r="AE29" s="44"/>
      <c r="AF29" s="44"/>
      <c r="AG29" s="204"/>
      <c r="AH29" s="205"/>
      <c r="AI29" s="200"/>
      <c r="AJ29" s="202"/>
      <c r="AK29" s="203"/>
      <c r="AL29" s="203"/>
      <c r="AM29" s="203"/>
      <c r="AN29" s="202"/>
    </row>
    <row r="30" spans="2:40" ht="13.5" customHeight="1">
      <c r="B30" s="162" t="s">
        <v>611</v>
      </c>
      <c r="C30" s="43">
        <v>10.5</v>
      </c>
      <c r="D30" s="43">
        <f t="shared" si="0"/>
        <v>192.2</v>
      </c>
      <c r="E30" s="43">
        <f t="shared" si="1"/>
        <v>202.7</v>
      </c>
      <c r="F30" s="403"/>
      <c r="G30" s="404"/>
      <c r="H30" s="404"/>
      <c r="I30" s="254"/>
      <c r="J30" s="254"/>
      <c r="K30" s="254" t="s">
        <v>720</v>
      </c>
      <c r="L30" s="254"/>
      <c r="M30" s="405"/>
      <c r="N30" s="406"/>
      <c r="O30" s="42"/>
      <c r="P30" s="41"/>
      <c r="Q30" s="41"/>
      <c r="R30" s="41"/>
      <c r="S30" s="41"/>
      <c r="T30" s="44"/>
      <c r="U30" s="44"/>
      <c r="V30" s="44"/>
      <c r="W30" s="44"/>
      <c r="X30" s="44"/>
      <c r="Y30" s="44"/>
      <c r="Z30" s="44"/>
      <c r="AA30" s="204"/>
      <c r="AB30" s="205"/>
      <c r="AC30" s="405" t="s">
        <v>724</v>
      </c>
      <c r="AD30" s="470"/>
      <c r="AE30" s="44"/>
      <c r="AF30" s="44"/>
      <c r="AG30" s="204"/>
      <c r="AH30" s="205"/>
      <c r="AI30" s="200"/>
      <c r="AJ30" s="202"/>
      <c r="AK30" s="203"/>
      <c r="AL30" s="203"/>
      <c r="AM30" s="203"/>
      <c r="AN30" s="202"/>
    </row>
    <row r="31" spans="2:40" ht="13.5" customHeight="1">
      <c r="B31" s="162" t="s">
        <v>612</v>
      </c>
      <c r="C31" s="43">
        <v>10.5</v>
      </c>
      <c r="D31" s="43">
        <f t="shared" si="0"/>
        <v>202.7</v>
      </c>
      <c r="E31" s="43">
        <f t="shared" si="1"/>
        <v>213.2</v>
      </c>
      <c r="F31" s="403"/>
      <c r="G31" s="404"/>
      <c r="H31" s="404"/>
      <c r="I31" s="254"/>
      <c r="J31" s="254"/>
      <c r="K31" s="254" t="s">
        <v>720</v>
      </c>
      <c r="L31" s="254"/>
      <c r="M31" s="405"/>
      <c r="N31" s="406"/>
      <c r="O31" s="42"/>
      <c r="P31" s="41"/>
      <c r="Q31" s="41"/>
      <c r="R31" s="41"/>
      <c r="S31" s="41"/>
      <c r="T31" s="44"/>
      <c r="U31" s="44"/>
      <c r="V31" s="44"/>
      <c r="W31" s="44"/>
      <c r="X31" s="44"/>
      <c r="Y31" s="44"/>
      <c r="Z31" s="44"/>
      <c r="AA31" s="204"/>
      <c r="AB31" s="205"/>
      <c r="AC31" s="405"/>
      <c r="AD31" s="470"/>
      <c r="AE31" s="44"/>
      <c r="AF31" s="44"/>
      <c r="AG31" s="204"/>
      <c r="AH31" s="205"/>
      <c r="AI31" s="200"/>
      <c r="AJ31" s="202"/>
      <c r="AK31" s="203"/>
      <c r="AL31" s="203"/>
      <c r="AM31" s="203"/>
      <c r="AN31" s="202"/>
    </row>
    <row r="32" spans="2:40" ht="13.5" customHeight="1">
      <c r="B32" s="162" t="s">
        <v>613</v>
      </c>
      <c r="C32" s="43">
        <v>10.5</v>
      </c>
      <c r="D32" s="43">
        <f t="shared" si="0"/>
        <v>213.2</v>
      </c>
      <c r="E32" s="43">
        <f t="shared" si="1"/>
        <v>223.7</v>
      </c>
      <c r="F32" s="403"/>
      <c r="G32" s="404"/>
      <c r="H32" s="404"/>
      <c r="I32" s="254"/>
      <c r="J32" s="254"/>
      <c r="K32" s="254" t="s">
        <v>720</v>
      </c>
      <c r="L32" s="254"/>
      <c r="M32" s="405"/>
      <c r="N32" s="406"/>
      <c r="O32" s="42" t="s">
        <v>723</v>
      </c>
      <c r="P32" s="41" t="s">
        <v>727</v>
      </c>
      <c r="Q32" s="41"/>
      <c r="R32" s="41"/>
      <c r="S32" s="41" t="s">
        <v>727</v>
      </c>
      <c r="T32" s="44"/>
      <c r="U32" s="44"/>
      <c r="V32" s="44"/>
      <c r="W32" s="44"/>
      <c r="X32" s="44"/>
      <c r="Y32" s="44"/>
      <c r="Z32" s="44"/>
      <c r="AA32" s="204"/>
      <c r="AB32" s="205"/>
      <c r="AC32" s="405"/>
      <c r="AD32" s="470"/>
      <c r="AE32" s="44"/>
      <c r="AF32" s="44"/>
      <c r="AG32" s="204"/>
      <c r="AH32" s="205"/>
      <c r="AI32" s="200"/>
      <c r="AJ32" s="202"/>
      <c r="AK32" s="203"/>
      <c r="AL32" s="203"/>
      <c r="AM32" s="203"/>
      <c r="AN32" s="202"/>
    </row>
    <row r="33" spans="2:40" ht="13.5" customHeight="1">
      <c r="B33" s="162" t="s">
        <v>614</v>
      </c>
      <c r="C33" s="43">
        <v>10.5</v>
      </c>
      <c r="D33" s="43">
        <f t="shared" si="0"/>
        <v>223.7</v>
      </c>
      <c r="E33" s="43">
        <f t="shared" si="1"/>
        <v>234.2</v>
      </c>
      <c r="F33" s="403"/>
      <c r="G33" s="404"/>
      <c r="H33" s="404"/>
      <c r="I33" s="254"/>
      <c r="J33" s="254"/>
      <c r="K33" s="254" t="s">
        <v>720</v>
      </c>
      <c r="L33" s="254"/>
      <c r="M33" s="405"/>
      <c r="N33" s="406"/>
      <c r="O33" s="42"/>
      <c r="P33" s="41"/>
      <c r="Q33" s="41"/>
      <c r="R33" s="41"/>
      <c r="S33" s="41"/>
      <c r="T33" s="44"/>
      <c r="U33" s="44"/>
      <c r="V33" s="44"/>
      <c r="W33" s="44"/>
      <c r="X33" s="44"/>
      <c r="Y33" s="44"/>
      <c r="Z33" s="44"/>
      <c r="AA33" s="204"/>
      <c r="AB33" s="205"/>
      <c r="AC33" s="405"/>
      <c r="AD33" s="470"/>
      <c r="AE33" s="44"/>
      <c r="AF33" s="44"/>
      <c r="AG33" s="204"/>
      <c r="AH33" s="205"/>
      <c r="AI33" s="200"/>
      <c r="AJ33" s="202"/>
      <c r="AK33" s="203"/>
      <c r="AL33" s="203"/>
      <c r="AM33" s="203"/>
      <c r="AN33" s="202"/>
    </row>
    <row r="34" spans="2:40" ht="13.5" customHeight="1">
      <c r="B34" s="162" t="s">
        <v>615</v>
      </c>
      <c r="C34" s="43">
        <v>10.5</v>
      </c>
      <c r="D34" s="43">
        <f t="shared" si="0"/>
        <v>234.2</v>
      </c>
      <c r="E34" s="43">
        <f t="shared" si="1"/>
        <v>244.7</v>
      </c>
      <c r="F34" s="403"/>
      <c r="G34" s="404"/>
      <c r="H34" s="404"/>
      <c r="I34" s="254"/>
      <c r="J34" s="254"/>
      <c r="K34" s="254" t="s">
        <v>720</v>
      </c>
      <c r="L34" s="254"/>
      <c r="M34" s="405"/>
      <c r="N34" s="406"/>
      <c r="O34" s="42"/>
      <c r="P34" s="41"/>
      <c r="Q34" s="41"/>
      <c r="R34" s="41"/>
      <c r="S34" s="41"/>
      <c r="T34" s="44"/>
      <c r="U34" s="44"/>
      <c r="V34" s="44"/>
      <c r="W34" s="44"/>
      <c r="X34" s="44"/>
      <c r="Y34" s="44"/>
      <c r="Z34" s="44"/>
      <c r="AA34" s="204"/>
      <c r="AB34" s="205"/>
      <c r="AC34" s="405"/>
      <c r="AD34" s="470"/>
      <c r="AE34" s="44"/>
      <c r="AF34" s="44"/>
      <c r="AG34" s="204"/>
      <c r="AH34" s="205"/>
      <c r="AI34" s="200"/>
      <c r="AJ34" s="202"/>
      <c r="AK34" s="203"/>
      <c r="AL34" s="203"/>
      <c r="AM34" s="203"/>
      <c r="AN34" s="202"/>
    </row>
    <row r="35" spans="2:40" ht="13.5" customHeight="1">
      <c r="B35" s="162" t="s">
        <v>616</v>
      </c>
      <c r="C35" s="43">
        <v>10.5</v>
      </c>
      <c r="D35" s="43">
        <f t="shared" si="0"/>
        <v>244.7</v>
      </c>
      <c r="E35" s="43">
        <f t="shared" si="1"/>
        <v>255.2</v>
      </c>
      <c r="F35" s="408"/>
      <c r="G35" s="404"/>
      <c r="H35" s="404"/>
      <c r="I35" s="254"/>
      <c r="J35" s="254"/>
      <c r="K35" s="254" t="s">
        <v>720</v>
      </c>
      <c r="L35" s="254"/>
      <c r="M35" s="405"/>
      <c r="N35" s="406"/>
      <c r="O35" s="42"/>
      <c r="P35" s="41"/>
      <c r="Q35" s="41"/>
      <c r="R35" s="41"/>
      <c r="S35" s="41"/>
      <c r="T35" s="44"/>
      <c r="U35" s="44"/>
      <c r="V35" s="44"/>
      <c r="W35" s="44"/>
      <c r="X35" s="44"/>
      <c r="Y35" s="44"/>
      <c r="Z35" s="44"/>
      <c r="AA35" s="204"/>
      <c r="AB35" s="205"/>
      <c r="AC35" s="405" t="s">
        <v>722</v>
      </c>
      <c r="AD35" s="470"/>
      <c r="AE35" s="44"/>
      <c r="AF35" s="44"/>
      <c r="AG35" s="204"/>
      <c r="AH35" s="205"/>
      <c r="AI35" s="200"/>
      <c r="AJ35" s="202"/>
      <c r="AK35" s="203"/>
      <c r="AL35" s="203"/>
      <c r="AM35" s="203"/>
      <c r="AN35" s="202"/>
    </row>
    <row r="36" spans="2:40" ht="13.5" customHeight="1">
      <c r="B36" s="162" t="s">
        <v>617</v>
      </c>
      <c r="C36" s="43">
        <v>10.5</v>
      </c>
      <c r="D36" s="43">
        <f t="shared" si="0"/>
        <v>255.2</v>
      </c>
      <c r="E36" s="43">
        <f t="shared" si="1"/>
        <v>265.7</v>
      </c>
      <c r="F36" s="408"/>
      <c r="G36" s="404"/>
      <c r="H36" s="404"/>
      <c r="I36" s="254"/>
      <c r="J36" s="254"/>
      <c r="K36" s="254" t="s">
        <v>720</v>
      </c>
      <c r="L36" s="254"/>
      <c r="M36" s="405"/>
      <c r="N36" s="406"/>
      <c r="O36" s="42"/>
      <c r="P36" s="41"/>
      <c r="Q36" s="41"/>
      <c r="R36" s="41"/>
      <c r="S36" s="41"/>
      <c r="T36" s="44"/>
      <c r="U36" s="44"/>
      <c r="V36" s="44"/>
      <c r="W36" s="44"/>
      <c r="X36" s="44"/>
      <c r="Y36" s="44"/>
      <c r="Z36" s="44"/>
      <c r="AA36" s="204"/>
      <c r="AB36" s="205"/>
      <c r="AC36" s="405"/>
      <c r="AD36" s="470"/>
      <c r="AE36" s="44"/>
      <c r="AF36" s="44"/>
      <c r="AG36" s="204"/>
      <c r="AH36" s="205"/>
      <c r="AI36" s="200"/>
      <c r="AJ36" s="202"/>
      <c r="AK36" s="203"/>
      <c r="AL36" s="203"/>
      <c r="AM36" s="203"/>
      <c r="AN36" s="202"/>
    </row>
    <row r="37" spans="2:40" ht="13.5" customHeight="1">
      <c r="B37" s="162" t="s">
        <v>618</v>
      </c>
      <c r="C37" s="43">
        <v>10.5</v>
      </c>
      <c r="D37" s="43">
        <f t="shared" si="0"/>
        <v>265.7</v>
      </c>
      <c r="E37" s="43">
        <f t="shared" si="1"/>
        <v>276.2</v>
      </c>
      <c r="F37" s="408"/>
      <c r="G37" s="404"/>
      <c r="H37" s="404"/>
      <c r="I37" s="254"/>
      <c r="J37" s="254"/>
      <c r="K37" s="254" t="s">
        <v>720</v>
      </c>
      <c r="L37" s="254"/>
      <c r="M37" s="405"/>
      <c r="N37" s="406"/>
      <c r="O37" s="42"/>
      <c r="P37" s="41" t="s">
        <v>728</v>
      </c>
      <c r="Q37" s="41"/>
      <c r="R37" s="41"/>
      <c r="S37" s="41" t="s">
        <v>728</v>
      </c>
      <c r="T37" s="86"/>
      <c r="U37" s="86"/>
      <c r="V37" s="86"/>
      <c r="W37" s="44"/>
      <c r="X37" s="44"/>
      <c r="Y37" s="44"/>
      <c r="Z37" s="44"/>
      <c r="AA37" s="204"/>
      <c r="AB37" s="205"/>
      <c r="AC37" s="405" t="s">
        <v>724</v>
      </c>
      <c r="AD37" s="470"/>
      <c r="AE37" s="44"/>
      <c r="AF37" s="44"/>
      <c r="AG37" s="204"/>
      <c r="AH37" s="205"/>
      <c r="AI37" s="200"/>
      <c r="AJ37" s="202"/>
      <c r="AK37" s="203"/>
      <c r="AL37" s="203"/>
      <c r="AM37" s="203"/>
      <c r="AN37" s="202"/>
    </row>
    <row r="38" spans="2:40" ht="13.5" customHeight="1">
      <c r="B38" s="162" t="s">
        <v>619</v>
      </c>
      <c r="C38" s="43">
        <v>10.5</v>
      </c>
      <c r="D38" s="43">
        <f t="shared" si="0"/>
        <v>276.2</v>
      </c>
      <c r="E38" s="43">
        <f t="shared" si="1"/>
        <v>286.7</v>
      </c>
      <c r="F38" s="403"/>
      <c r="G38" s="404"/>
      <c r="H38" s="404"/>
      <c r="I38" s="254"/>
      <c r="J38" s="254"/>
      <c r="K38" s="254" t="s">
        <v>720</v>
      </c>
      <c r="L38" s="254"/>
      <c r="M38" s="405"/>
      <c r="N38" s="406"/>
      <c r="O38" s="42"/>
      <c r="P38" s="41"/>
      <c r="Q38" s="41"/>
      <c r="R38" s="41"/>
      <c r="S38" s="41"/>
      <c r="T38" s="44"/>
      <c r="U38" s="44"/>
      <c r="V38" s="44"/>
      <c r="W38" s="44"/>
      <c r="X38" s="44"/>
      <c r="Y38" s="44"/>
      <c r="Z38" s="44"/>
      <c r="AA38" s="204"/>
      <c r="AB38" s="205"/>
      <c r="AC38" s="405"/>
      <c r="AD38" s="470"/>
      <c r="AE38" s="44"/>
      <c r="AF38" s="44"/>
      <c r="AG38" s="204"/>
      <c r="AH38" s="205"/>
      <c r="AI38" s="200"/>
      <c r="AJ38" s="202"/>
      <c r="AK38" s="203"/>
      <c r="AL38" s="203"/>
      <c r="AM38" s="203"/>
      <c r="AN38" s="202"/>
    </row>
    <row r="39" spans="2:40" ht="13.5" customHeight="1">
      <c r="B39" s="162" t="s">
        <v>620</v>
      </c>
      <c r="C39" s="43">
        <v>10.5</v>
      </c>
      <c r="D39" s="43">
        <f t="shared" si="0"/>
        <v>286.7</v>
      </c>
      <c r="E39" s="43">
        <f t="shared" si="1"/>
        <v>297.2</v>
      </c>
      <c r="F39" s="403"/>
      <c r="G39" s="404"/>
      <c r="H39" s="404"/>
      <c r="I39" s="254"/>
      <c r="J39" s="254"/>
      <c r="K39" s="254" t="s">
        <v>720</v>
      </c>
      <c r="L39" s="254"/>
      <c r="M39" s="405"/>
      <c r="N39" s="406"/>
      <c r="O39" s="42"/>
      <c r="P39" s="41"/>
      <c r="Q39" s="41"/>
      <c r="R39" s="41"/>
      <c r="S39" s="41"/>
      <c r="T39" s="44"/>
      <c r="U39" s="44"/>
      <c r="V39" s="44"/>
      <c r="W39" s="44"/>
      <c r="X39" s="44"/>
      <c r="Y39" s="44"/>
      <c r="Z39" s="44"/>
      <c r="AA39" s="204"/>
      <c r="AB39" s="205"/>
      <c r="AC39" s="405" t="s">
        <v>722</v>
      </c>
      <c r="AD39" s="470"/>
      <c r="AE39" s="44"/>
      <c r="AF39" s="44"/>
      <c r="AG39" s="204"/>
      <c r="AH39" s="205"/>
      <c r="AI39" s="200"/>
      <c r="AJ39" s="202"/>
      <c r="AK39" s="203"/>
      <c r="AL39" s="203"/>
      <c r="AM39" s="203"/>
      <c r="AN39" s="202"/>
    </row>
    <row r="40" spans="2:40" ht="13.5" customHeight="1">
      <c r="B40" s="162" t="s">
        <v>621</v>
      </c>
      <c r="C40" s="43">
        <v>10.5</v>
      </c>
      <c r="D40" s="43">
        <f t="shared" si="0"/>
        <v>297.2</v>
      </c>
      <c r="E40" s="43">
        <f t="shared" si="1"/>
        <v>307.7</v>
      </c>
      <c r="F40" s="403"/>
      <c r="G40" s="404"/>
      <c r="H40" s="404"/>
      <c r="I40" s="254"/>
      <c r="J40" s="254"/>
      <c r="K40" s="254" t="s">
        <v>720</v>
      </c>
      <c r="L40" s="254"/>
      <c r="M40" s="405"/>
      <c r="N40" s="406"/>
      <c r="O40" s="42"/>
      <c r="P40" s="41"/>
      <c r="Q40" s="41"/>
      <c r="R40" s="41"/>
      <c r="S40" s="41"/>
      <c r="T40" s="44"/>
      <c r="U40" s="44"/>
      <c r="V40" s="44"/>
      <c r="W40" s="44"/>
      <c r="X40" s="44"/>
      <c r="Y40" s="44"/>
      <c r="Z40" s="44"/>
      <c r="AA40" s="204"/>
      <c r="AB40" s="205"/>
      <c r="AC40" s="405"/>
      <c r="AD40" s="470"/>
      <c r="AE40" s="44"/>
      <c r="AF40" s="44"/>
      <c r="AG40" s="204"/>
      <c r="AH40" s="205"/>
      <c r="AI40" s="200"/>
      <c r="AJ40" s="202"/>
      <c r="AK40" s="203"/>
      <c r="AL40" s="203"/>
      <c r="AM40" s="203"/>
      <c r="AN40" s="202"/>
    </row>
    <row r="41" spans="2:40" ht="13.5" customHeight="1">
      <c r="B41" s="162" t="s">
        <v>622</v>
      </c>
      <c r="C41" s="43">
        <v>10.5</v>
      </c>
      <c r="D41" s="43">
        <f t="shared" si="0"/>
        <v>307.7</v>
      </c>
      <c r="E41" s="43">
        <f t="shared" si="1"/>
        <v>318.2</v>
      </c>
      <c r="F41" s="403"/>
      <c r="G41" s="404"/>
      <c r="H41" s="404"/>
      <c r="I41" s="254"/>
      <c r="J41" s="254"/>
      <c r="K41" s="254" t="s">
        <v>720</v>
      </c>
      <c r="L41" s="254"/>
      <c r="M41" s="405"/>
      <c r="N41" s="406"/>
      <c r="O41" s="42"/>
      <c r="P41" s="41"/>
      <c r="Q41" s="41"/>
      <c r="R41" s="41"/>
      <c r="S41" s="41"/>
      <c r="T41" s="44"/>
      <c r="U41" s="44"/>
      <c r="V41" s="44"/>
      <c r="W41" s="44"/>
      <c r="X41" s="44"/>
      <c r="Y41" s="44"/>
      <c r="Z41" s="44"/>
      <c r="AA41" s="204"/>
      <c r="AB41" s="205"/>
      <c r="AC41" s="405"/>
      <c r="AD41" s="470"/>
      <c r="AE41" s="44"/>
      <c r="AF41" s="44"/>
      <c r="AG41" s="204"/>
      <c r="AH41" s="205"/>
      <c r="AI41" s="200"/>
      <c r="AJ41" s="202"/>
      <c r="AK41" s="203"/>
      <c r="AL41" s="203"/>
      <c r="AM41" s="203"/>
      <c r="AN41" s="202"/>
    </row>
    <row r="42" spans="2:40" ht="13.5" customHeight="1">
      <c r="B42" s="162" t="s">
        <v>623</v>
      </c>
      <c r="C42" s="43">
        <v>10.5</v>
      </c>
      <c r="D42" s="43">
        <f t="shared" si="0"/>
        <v>318.2</v>
      </c>
      <c r="E42" s="43">
        <f t="shared" si="1"/>
        <v>328.7</v>
      </c>
      <c r="F42" s="403"/>
      <c r="G42" s="404"/>
      <c r="H42" s="404"/>
      <c r="I42" s="254"/>
      <c r="J42" s="254"/>
      <c r="K42" s="254" t="s">
        <v>720</v>
      </c>
      <c r="L42" s="254"/>
      <c r="M42" s="405"/>
      <c r="N42" s="406"/>
      <c r="O42" s="42"/>
      <c r="P42" s="41" t="s">
        <v>729</v>
      </c>
      <c r="Q42" s="41"/>
      <c r="R42" s="41"/>
      <c r="S42" s="41" t="s">
        <v>729</v>
      </c>
      <c r="T42" s="214"/>
      <c r="U42" s="214"/>
      <c r="V42" s="214"/>
      <c r="W42" s="214"/>
      <c r="X42" s="214"/>
      <c r="Y42" s="214"/>
      <c r="Z42" s="214"/>
      <c r="AA42" s="204"/>
      <c r="AB42" s="205"/>
      <c r="AC42" s="405" t="s">
        <v>724</v>
      </c>
      <c r="AD42" s="470"/>
      <c r="AE42" s="214"/>
      <c r="AF42" s="214"/>
      <c r="AG42" s="204"/>
      <c r="AH42" s="205"/>
      <c r="AI42" s="200"/>
      <c r="AJ42" s="202"/>
      <c r="AK42" s="203"/>
      <c r="AL42" s="203"/>
      <c r="AM42" s="203"/>
      <c r="AN42" s="202"/>
    </row>
    <row r="43" spans="2:40" ht="13.5" customHeight="1">
      <c r="B43" s="162" t="s">
        <v>624</v>
      </c>
      <c r="C43" s="43">
        <v>10.5</v>
      </c>
      <c r="D43" s="43">
        <f t="shared" si="0"/>
        <v>328.7</v>
      </c>
      <c r="E43" s="43">
        <f t="shared" si="1"/>
        <v>339.2</v>
      </c>
      <c r="F43" s="403"/>
      <c r="G43" s="404"/>
      <c r="H43" s="404"/>
      <c r="I43" s="254"/>
      <c r="J43" s="254"/>
      <c r="K43" s="254" t="s">
        <v>720</v>
      </c>
      <c r="L43" s="254"/>
      <c r="M43" s="405"/>
      <c r="N43" s="406"/>
      <c r="O43" s="42"/>
      <c r="P43" s="41"/>
      <c r="Q43" s="41"/>
      <c r="R43" s="41"/>
      <c r="S43" s="41"/>
      <c r="T43" s="214"/>
      <c r="U43" s="214"/>
      <c r="V43" s="214"/>
      <c r="W43" s="214"/>
      <c r="X43" s="214"/>
      <c r="Y43" s="214"/>
      <c r="Z43" s="214"/>
      <c r="AA43" s="204"/>
      <c r="AB43" s="205"/>
      <c r="AC43" s="405"/>
      <c r="AD43" s="470"/>
      <c r="AE43" s="214"/>
      <c r="AF43" s="214"/>
      <c r="AG43" s="204"/>
      <c r="AH43" s="205"/>
      <c r="AI43" s="200"/>
      <c r="AJ43" s="202"/>
      <c r="AK43" s="203"/>
      <c r="AL43" s="203"/>
      <c r="AM43" s="203"/>
      <c r="AN43" s="202"/>
    </row>
    <row r="44" spans="2:40" ht="13.5" customHeight="1">
      <c r="B44" s="162" t="s">
        <v>625</v>
      </c>
      <c r="C44" s="43">
        <v>10.5</v>
      </c>
      <c r="D44" s="43">
        <f t="shared" si="0"/>
        <v>339.2</v>
      </c>
      <c r="E44" s="43">
        <f t="shared" si="1"/>
        <v>349.7</v>
      </c>
      <c r="F44" s="403"/>
      <c r="G44" s="404"/>
      <c r="H44" s="404"/>
      <c r="I44" s="254"/>
      <c r="J44" s="254"/>
      <c r="K44" s="254" t="s">
        <v>720</v>
      </c>
      <c r="L44" s="254"/>
      <c r="M44" s="405"/>
      <c r="N44" s="406"/>
      <c r="O44" s="42"/>
      <c r="P44" s="41"/>
      <c r="Q44" s="41"/>
      <c r="R44" s="41"/>
      <c r="S44" s="41"/>
      <c r="T44" s="214"/>
      <c r="U44" s="214"/>
      <c r="V44" s="214"/>
      <c r="W44" s="214"/>
      <c r="X44" s="214"/>
      <c r="Y44" s="214"/>
      <c r="Z44" s="214"/>
      <c r="AA44" s="204"/>
      <c r="AB44" s="205"/>
      <c r="AC44" s="405" t="s">
        <v>724</v>
      </c>
      <c r="AD44" s="470"/>
      <c r="AE44" s="214"/>
      <c r="AF44" s="214"/>
      <c r="AG44" s="204"/>
      <c r="AH44" s="205"/>
      <c r="AI44" s="200"/>
      <c r="AJ44" s="202"/>
      <c r="AK44" s="203"/>
      <c r="AL44" s="203"/>
      <c r="AM44" s="203"/>
      <c r="AN44" s="202"/>
    </row>
    <row r="45" spans="2:40" ht="13.5" customHeight="1">
      <c r="B45" s="223" t="s">
        <v>544</v>
      </c>
      <c r="C45" s="229"/>
      <c r="D45" s="229"/>
      <c r="E45" s="229"/>
      <c r="F45" s="229"/>
      <c r="G45" s="229"/>
      <c r="H45" s="229"/>
      <c r="I45" s="229"/>
      <c r="J45" s="229"/>
      <c r="K45" s="229"/>
      <c r="L45" s="229"/>
      <c r="M45" s="229"/>
      <c r="N45" s="229"/>
      <c r="O45" s="229"/>
      <c r="P45" s="229"/>
      <c r="Q45" s="229"/>
    </row>
    <row r="46" spans="2:40" ht="13.5" customHeight="1">
      <c r="B46" s="162" t="s">
        <v>627</v>
      </c>
      <c r="C46" s="43">
        <v>5.3</v>
      </c>
      <c r="D46" s="43">
        <f>E44</f>
        <v>349.7</v>
      </c>
      <c r="E46" s="43">
        <f>C46+D46</f>
        <v>355</v>
      </c>
      <c r="F46" s="408"/>
      <c r="G46" s="404"/>
      <c r="H46" s="404"/>
      <c r="I46" s="254"/>
      <c r="J46" s="254"/>
      <c r="K46" s="254" t="s">
        <v>720</v>
      </c>
      <c r="L46" s="254"/>
      <c r="M46" s="405"/>
      <c r="N46" s="406"/>
      <c r="O46" s="42"/>
      <c r="P46" s="41"/>
      <c r="Q46" s="41"/>
      <c r="R46" s="41"/>
      <c r="S46" s="41"/>
      <c r="T46" s="258"/>
      <c r="U46" s="258"/>
      <c r="V46" s="258"/>
      <c r="W46" s="258"/>
      <c r="X46" s="258"/>
      <c r="Y46" s="258"/>
      <c r="Z46" s="258"/>
      <c r="AA46" s="204"/>
      <c r="AB46" s="205"/>
      <c r="AC46" s="407"/>
      <c r="AD46" s="407"/>
      <c r="AE46" s="258"/>
      <c r="AF46" s="258"/>
      <c r="AG46" s="204"/>
      <c r="AH46" s="205"/>
      <c r="AI46" s="200"/>
      <c r="AJ46" s="202"/>
      <c r="AK46" s="203"/>
      <c r="AL46" s="203"/>
      <c r="AM46" s="203"/>
      <c r="AN46" s="202"/>
    </row>
    <row r="47" spans="2:40" ht="13.5" customHeight="1">
      <c r="B47" s="162" t="s">
        <v>626</v>
      </c>
      <c r="C47" s="43">
        <v>0</v>
      </c>
      <c r="D47" s="43">
        <f>E46</f>
        <v>355</v>
      </c>
      <c r="E47" s="43">
        <f>C47+D47</f>
        <v>355</v>
      </c>
      <c r="F47" s="403" t="s">
        <v>628</v>
      </c>
      <c r="G47" s="404"/>
      <c r="H47" s="404"/>
      <c r="I47" s="254"/>
      <c r="J47" s="254"/>
      <c r="K47" s="254"/>
      <c r="L47" s="254"/>
      <c r="M47" s="405"/>
      <c r="N47" s="406"/>
      <c r="O47" s="42" t="s">
        <v>725</v>
      </c>
      <c r="P47" s="41"/>
      <c r="Q47" s="41"/>
      <c r="R47" s="41"/>
      <c r="S47" s="41"/>
      <c r="T47" s="258"/>
      <c r="U47" s="258"/>
      <c r="V47" s="258"/>
      <c r="W47" s="258"/>
      <c r="X47" s="258"/>
      <c r="Y47" s="258"/>
      <c r="Z47" s="258"/>
      <c r="AA47" s="204"/>
      <c r="AB47" s="205"/>
      <c r="AC47" s="407"/>
      <c r="AD47" s="407"/>
      <c r="AE47" s="258"/>
      <c r="AF47" s="258"/>
      <c r="AG47" s="204"/>
      <c r="AH47" s="205"/>
      <c r="AI47" s="200"/>
      <c r="AJ47" s="202"/>
      <c r="AK47" s="203"/>
      <c r="AL47" s="203"/>
      <c r="AM47" s="203"/>
      <c r="AN47" s="202"/>
    </row>
    <row r="48" spans="2:40" ht="13.5" customHeight="1">
      <c r="B48" s="162"/>
      <c r="C48" s="43"/>
      <c r="D48" s="43"/>
      <c r="E48" s="43"/>
      <c r="F48" s="403"/>
      <c r="G48" s="404"/>
      <c r="H48" s="404"/>
      <c r="I48" s="254"/>
      <c r="J48" s="254"/>
      <c r="K48" s="254"/>
      <c r="L48" s="254"/>
      <c r="M48" s="405"/>
      <c r="N48" s="406"/>
      <c r="O48" s="42"/>
      <c r="P48" s="41"/>
      <c r="Q48" s="41"/>
      <c r="R48" s="41"/>
      <c r="S48" s="41"/>
      <c r="T48" s="258"/>
      <c r="U48" s="258"/>
      <c r="V48" s="258"/>
      <c r="W48" s="258"/>
      <c r="X48" s="258"/>
      <c r="Y48" s="258"/>
      <c r="Z48" s="258"/>
      <c r="AA48" s="204"/>
      <c r="AB48" s="205"/>
      <c r="AC48" s="407"/>
      <c r="AD48" s="407"/>
      <c r="AE48" s="258"/>
      <c r="AF48" s="258"/>
      <c r="AG48" s="204"/>
      <c r="AH48" s="205"/>
      <c r="AI48" s="200"/>
      <c r="AJ48" s="202"/>
      <c r="AK48" s="203"/>
      <c r="AL48" s="203"/>
      <c r="AM48" s="203"/>
      <c r="AN48" s="202"/>
    </row>
    <row r="49" spans="2:40" ht="13.5" customHeight="1">
      <c r="B49" s="162"/>
      <c r="C49" s="43"/>
      <c r="D49" s="43"/>
      <c r="E49" s="43"/>
      <c r="F49" s="403"/>
      <c r="G49" s="404"/>
      <c r="H49" s="404"/>
      <c r="I49" s="254"/>
      <c r="J49" s="254"/>
      <c r="K49" s="254"/>
      <c r="L49" s="254"/>
      <c r="M49" s="405"/>
      <c r="N49" s="406"/>
      <c r="O49" s="42"/>
      <c r="P49" s="41"/>
      <c r="Q49" s="41"/>
      <c r="R49" s="41"/>
      <c r="S49" s="41"/>
      <c r="T49" s="258"/>
      <c r="U49" s="258"/>
      <c r="V49" s="258"/>
      <c r="W49" s="258"/>
      <c r="X49" s="258"/>
      <c r="Y49" s="258"/>
      <c r="Z49" s="258"/>
      <c r="AA49" s="204"/>
      <c r="AB49" s="205"/>
      <c r="AC49" s="407"/>
      <c r="AD49" s="407"/>
      <c r="AE49" s="258"/>
      <c r="AF49" s="258"/>
      <c r="AG49" s="204"/>
      <c r="AH49" s="205"/>
      <c r="AI49" s="200"/>
      <c r="AJ49" s="202"/>
      <c r="AK49" s="203"/>
      <c r="AL49" s="203"/>
      <c r="AM49" s="203"/>
      <c r="AN49" s="202"/>
    </row>
    <row r="50" spans="2:40" ht="13.5" customHeight="1">
      <c r="B50" s="162"/>
      <c r="C50" s="43"/>
      <c r="D50" s="43"/>
      <c r="E50" s="43"/>
      <c r="F50" s="403"/>
      <c r="G50" s="404"/>
      <c r="H50" s="404"/>
      <c r="I50" s="254"/>
      <c r="J50" s="254"/>
      <c r="K50" s="254"/>
      <c r="L50" s="254"/>
      <c r="M50" s="405"/>
      <c r="N50" s="406"/>
      <c r="O50" s="42"/>
      <c r="P50" s="41"/>
      <c r="Q50" s="41"/>
      <c r="R50" s="41"/>
      <c r="S50" s="41"/>
      <c r="T50" s="258"/>
      <c r="U50" s="258"/>
      <c r="V50" s="258"/>
      <c r="W50" s="258"/>
      <c r="X50" s="258"/>
      <c r="Y50" s="258"/>
      <c r="Z50" s="258"/>
      <c r="AA50" s="204"/>
      <c r="AB50" s="205"/>
      <c r="AC50" s="407"/>
      <c r="AD50" s="407"/>
      <c r="AE50" s="258"/>
      <c r="AF50" s="258"/>
      <c r="AG50" s="204"/>
      <c r="AH50" s="205"/>
      <c r="AI50" s="200"/>
      <c r="AJ50" s="202"/>
      <c r="AK50" s="203"/>
      <c r="AL50" s="203"/>
      <c r="AM50" s="203"/>
      <c r="AN50" s="202"/>
    </row>
    <row r="51" spans="2:40" ht="13.5" customHeight="1">
      <c r="B51" s="162"/>
      <c r="C51" s="43"/>
      <c r="D51" s="43"/>
      <c r="E51" s="43"/>
      <c r="F51" s="403"/>
      <c r="G51" s="404"/>
      <c r="H51" s="404"/>
      <c r="I51" s="254"/>
      <c r="J51" s="254"/>
      <c r="K51" s="254"/>
      <c r="L51" s="254"/>
      <c r="M51" s="405"/>
      <c r="N51" s="406"/>
      <c r="O51" s="42"/>
      <c r="P51" s="41"/>
      <c r="Q51" s="41"/>
      <c r="R51" s="41"/>
      <c r="S51" s="41"/>
      <c r="T51" s="258"/>
      <c r="U51" s="258"/>
      <c r="V51" s="258"/>
      <c r="W51" s="258"/>
      <c r="X51" s="258"/>
      <c r="Y51" s="258"/>
      <c r="Z51" s="258"/>
      <c r="AA51" s="204"/>
      <c r="AB51" s="205"/>
      <c r="AC51" s="407"/>
      <c r="AD51" s="407"/>
      <c r="AE51" s="258"/>
      <c r="AF51" s="258"/>
      <c r="AG51" s="204"/>
      <c r="AH51" s="205"/>
      <c r="AI51" s="200"/>
      <c r="AJ51" s="202"/>
      <c r="AK51" s="203"/>
      <c r="AL51" s="203"/>
      <c r="AM51" s="203"/>
      <c r="AN51" s="202"/>
    </row>
    <row r="52" spans="2:40" ht="13.5" customHeight="1">
      <c r="B52" s="162"/>
      <c r="C52" s="43"/>
      <c r="D52" s="43"/>
      <c r="E52" s="43"/>
      <c r="F52" s="403"/>
      <c r="G52" s="404"/>
      <c r="H52" s="404"/>
      <c r="I52" s="254"/>
      <c r="J52" s="254"/>
      <c r="K52" s="254"/>
      <c r="L52" s="254"/>
      <c r="M52" s="405"/>
      <c r="N52" s="406"/>
      <c r="O52" s="42"/>
      <c r="P52" s="41"/>
      <c r="Q52" s="41"/>
      <c r="R52" s="41"/>
      <c r="S52" s="41"/>
      <c r="T52" s="258"/>
      <c r="U52" s="258"/>
      <c r="V52" s="258"/>
      <c r="W52" s="258"/>
      <c r="X52" s="258"/>
      <c r="Y52" s="258"/>
      <c r="Z52" s="258"/>
      <c r="AA52" s="204"/>
      <c r="AB52" s="205"/>
      <c r="AC52" s="407"/>
      <c r="AD52" s="407"/>
      <c r="AE52" s="258"/>
      <c r="AF52" s="258"/>
      <c r="AG52" s="204"/>
      <c r="AH52" s="205"/>
      <c r="AI52" s="200"/>
      <c r="AJ52" s="202"/>
      <c r="AK52" s="203"/>
      <c r="AL52" s="203"/>
      <c r="AM52" s="203"/>
      <c r="AN52" s="202"/>
    </row>
    <row r="53" spans="2:40" ht="13.5" customHeight="1">
      <c r="B53" s="162"/>
      <c r="C53" s="43"/>
      <c r="D53" s="43"/>
      <c r="E53" s="43"/>
      <c r="F53" s="403"/>
      <c r="G53" s="404"/>
      <c r="H53" s="404"/>
      <c r="I53" s="254"/>
      <c r="J53" s="254"/>
      <c r="K53" s="254"/>
      <c r="L53" s="254"/>
      <c r="M53" s="405"/>
      <c r="N53" s="406"/>
      <c r="O53" s="42"/>
      <c r="P53" s="41"/>
      <c r="Q53" s="41"/>
      <c r="R53" s="41"/>
      <c r="S53" s="41"/>
      <c r="T53" s="258"/>
      <c r="U53" s="258"/>
      <c r="V53" s="258"/>
      <c r="W53" s="258"/>
      <c r="X53" s="258"/>
      <c r="Y53" s="258"/>
      <c r="Z53" s="258"/>
      <c r="AA53" s="204"/>
      <c r="AB53" s="205"/>
      <c r="AC53" s="407"/>
      <c r="AD53" s="407"/>
      <c r="AE53" s="258"/>
      <c r="AF53" s="258"/>
      <c r="AG53" s="204"/>
      <c r="AH53" s="205"/>
      <c r="AI53" s="200"/>
      <c r="AJ53" s="202"/>
      <c r="AK53" s="203"/>
      <c r="AL53" s="203"/>
      <c r="AM53" s="203"/>
      <c r="AN53" s="202"/>
    </row>
    <row r="54" spans="2:40" ht="13.5" customHeight="1">
      <c r="B54" s="162"/>
      <c r="C54" s="43"/>
      <c r="D54" s="43"/>
      <c r="E54" s="43"/>
      <c r="F54" s="403"/>
      <c r="G54" s="404"/>
      <c r="H54" s="404"/>
      <c r="I54" s="254"/>
      <c r="J54" s="254"/>
      <c r="K54" s="254"/>
      <c r="L54" s="254"/>
      <c r="M54" s="405"/>
      <c r="N54" s="406"/>
      <c r="O54" s="42"/>
      <c r="P54" s="41"/>
      <c r="Q54" s="41"/>
      <c r="R54" s="41"/>
      <c r="S54" s="41"/>
      <c r="T54" s="258"/>
      <c r="U54" s="258"/>
      <c r="V54" s="258"/>
      <c r="W54" s="258"/>
      <c r="X54" s="258"/>
      <c r="Y54" s="258"/>
      <c r="Z54" s="258"/>
      <c r="AA54" s="204"/>
      <c r="AB54" s="205"/>
      <c r="AC54" s="407"/>
      <c r="AD54" s="407"/>
      <c r="AE54" s="258"/>
      <c r="AF54" s="258"/>
      <c r="AG54" s="204"/>
      <c r="AH54" s="205"/>
      <c r="AI54" s="200"/>
      <c r="AJ54" s="202"/>
      <c r="AK54" s="203"/>
      <c r="AL54" s="203"/>
      <c r="AM54" s="203"/>
      <c r="AN54" s="202"/>
    </row>
    <row r="55" spans="2:40" ht="13.5" customHeight="1">
      <c r="B55" s="162"/>
      <c r="C55" s="43"/>
      <c r="D55" s="43"/>
      <c r="E55" s="43"/>
      <c r="F55" s="403"/>
      <c r="G55" s="404"/>
      <c r="H55" s="404"/>
      <c r="I55" s="254"/>
      <c r="J55" s="254"/>
      <c r="K55" s="254"/>
      <c r="L55" s="254"/>
      <c r="M55" s="405"/>
      <c r="N55" s="406"/>
      <c r="O55" s="42"/>
      <c r="P55" s="41"/>
      <c r="Q55" s="41"/>
      <c r="R55" s="41"/>
      <c r="S55" s="41"/>
      <c r="T55" s="258"/>
      <c r="U55" s="258"/>
      <c r="V55" s="258"/>
      <c r="W55" s="258"/>
      <c r="X55" s="258"/>
      <c r="Y55" s="258"/>
      <c r="Z55" s="258"/>
      <c r="AA55" s="204"/>
      <c r="AB55" s="205"/>
      <c r="AC55" s="407"/>
      <c r="AD55" s="407"/>
      <c r="AE55" s="258"/>
      <c r="AF55" s="258"/>
      <c r="AG55" s="204"/>
      <c r="AH55" s="205"/>
      <c r="AI55" s="200"/>
      <c r="AJ55" s="202"/>
      <c r="AK55" s="203"/>
      <c r="AL55" s="203"/>
      <c r="AM55" s="203"/>
      <c r="AN55" s="202"/>
    </row>
    <row r="56" spans="2:40" ht="13.5" customHeight="1">
      <c r="B56" s="162"/>
      <c r="C56" s="43"/>
      <c r="D56" s="43"/>
      <c r="E56" s="43"/>
      <c r="F56" s="403"/>
      <c r="G56" s="404"/>
      <c r="H56" s="404"/>
      <c r="I56" s="254"/>
      <c r="J56" s="254"/>
      <c r="K56" s="254"/>
      <c r="L56" s="254"/>
      <c r="M56" s="405"/>
      <c r="N56" s="406"/>
      <c r="O56" s="42"/>
      <c r="P56" s="41"/>
      <c r="Q56" s="41"/>
      <c r="R56" s="41"/>
      <c r="S56" s="41"/>
      <c r="T56" s="86"/>
      <c r="U56" s="86"/>
      <c r="V56" s="86"/>
      <c r="W56" s="258"/>
      <c r="X56" s="258"/>
      <c r="Y56" s="258"/>
      <c r="Z56" s="258"/>
      <c r="AA56" s="204"/>
      <c r="AB56" s="205"/>
      <c r="AC56" s="407"/>
      <c r="AD56" s="407"/>
      <c r="AE56" s="258"/>
      <c r="AF56" s="258"/>
      <c r="AG56" s="204"/>
      <c r="AH56" s="205"/>
      <c r="AI56" s="200"/>
      <c r="AJ56" s="202"/>
      <c r="AK56" s="203"/>
      <c r="AL56" s="203"/>
      <c r="AM56" s="203"/>
      <c r="AN56" s="202"/>
    </row>
    <row r="57" spans="2:40" ht="13.5" customHeight="1">
      <c r="B57" s="162"/>
      <c r="C57" s="43"/>
      <c r="D57" s="43"/>
      <c r="E57" s="43"/>
      <c r="F57" s="403"/>
      <c r="G57" s="404"/>
      <c r="H57" s="404"/>
      <c r="I57" s="254"/>
      <c r="J57" s="254"/>
      <c r="K57" s="254"/>
      <c r="L57" s="254"/>
      <c r="M57" s="405"/>
      <c r="N57" s="406"/>
      <c r="O57" s="42"/>
      <c r="P57" s="41"/>
      <c r="Q57" s="41"/>
      <c r="R57" s="41"/>
      <c r="S57" s="41"/>
      <c r="T57" s="258"/>
      <c r="U57" s="258"/>
      <c r="V57" s="258"/>
      <c r="W57" s="258"/>
      <c r="X57" s="258"/>
      <c r="Y57" s="258"/>
      <c r="Z57" s="258"/>
      <c r="AA57" s="204"/>
      <c r="AB57" s="205"/>
      <c r="AC57" s="407"/>
      <c r="AD57" s="407"/>
      <c r="AE57" s="258"/>
      <c r="AF57" s="258"/>
      <c r="AG57" s="204"/>
      <c r="AH57" s="205"/>
      <c r="AI57" s="200"/>
      <c r="AJ57" s="202"/>
      <c r="AK57" s="203"/>
      <c r="AL57" s="203"/>
      <c r="AM57" s="203"/>
      <c r="AN57" s="202"/>
    </row>
    <row r="58" spans="2:40" ht="13.5" customHeight="1">
      <c r="B58" s="162"/>
      <c r="C58" s="43"/>
      <c r="D58" s="43"/>
      <c r="E58" s="43"/>
      <c r="F58" s="403"/>
      <c r="G58" s="404"/>
      <c r="H58" s="404"/>
      <c r="I58" s="254"/>
      <c r="J58" s="254"/>
      <c r="K58" s="254"/>
      <c r="L58" s="254"/>
      <c r="M58" s="405"/>
      <c r="N58" s="406"/>
      <c r="O58" s="42"/>
      <c r="P58" s="41"/>
      <c r="Q58" s="41"/>
      <c r="R58" s="41"/>
      <c r="S58" s="41"/>
      <c r="T58" s="258"/>
      <c r="U58" s="258"/>
      <c r="V58" s="258"/>
      <c r="W58" s="258"/>
      <c r="X58" s="258"/>
      <c r="Y58" s="258"/>
      <c r="Z58" s="258"/>
      <c r="AA58" s="204"/>
      <c r="AB58" s="205"/>
      <c r="AC58" s="407"/>
      <c r="AD58" s="407"/>
      <c r="AE58" s="258"/>
      <c r="AF58" s="258"/>
      <c r="AG58" s="204"/>
      <c r="AH58" s="205"/>
      <c r="AI58" s="200"/>
      <c r="AJ58" s="202"/>
      <c r="AK58" s="203"/>
      <c r="AL58" s="203"/>
      <c r="AM58" s="203"/>
      <c r="AN58" s="202"/>
    </row>
    <row r="59" spans="2:40" ht="13.5" customHeight="1">
      <c r="B59" s="162"/>
      <c r="C59" s="43"/>
      <c r="D59" s="43"/>
      <c r="E59" s="43"/>
      <c r="F59" s="403"/>
      <c r="G59" s="404"/>
      <c r="H59" s="404"/>
      <c r="I59" s="254"/>
      <c r="J59" s="254"/>
      <c r="K59" s="254"/>
      <c r="L59" s="254"/>
      <c r="M59" s="405"/>
      <c r="N59" s="406"/>
      <c r="O59" s="42"/>
      <c r="P59" s="41"/>
      <c r="Q59" s="41"/>
      <c r="R59" s="41"/>
      <c r="S59" s="41"/>
      <c r="T59" s="86"/>
      <c r="U59" s="86"/>
      <c r="V59" s="86"/>
      <c r="W59" s="86"/>
      <c r="X59" s="86"/>
      <c r="Y59" s="86"/>
      <c r="Z59" s="86"/>
      <c r="AA59" s="204"/>
      <c r="AB59" s="205"/>
      <c r="AC59" s="407"/>
      <c r="AD59" s="407"/>
      <c r="AE59" s="258"/>
      <c r="AF59" s="258"/>
      <c r="AG59" s="204"/>
      <c r="AH59" s="205"/>
      <c r="AI59" s="200"/>
      <c r="AJ59" s="202"/>
      <c r="AK59" s="203"/>
      <c r="AL59" s="203"/>
      <c r="AM59" s="203"/>
      <c r="AN59" s="202"/>
    </row>
    <row r="60" spans="2:40" ht="13.5" customHeight="1">
      <c r="B60" s="162"/>
      <c r="C60" s="43"/>
      <c r="D60" s="43"/>
      <c r="E60" s="43"/>
      <c r="F60" s="408"/>
      <c r="G60" s="404"/>
      <c r="H60" s="404"/>
      <c r="I60" s="254"/>
      <c r="J60" s="254"/>
      <c r="K60" s="254"/>
      <c r="L60" s="254"/>
      <c r="M60" s="405"/>
      <c r="N60" s="406"/>
      <c r="O60" s="42"/>
      <c r="P60" s="41"/>
      <c r="Q60" s="41"/>
      <c r="R60" s="41"/>
      <c r="S60" s="41"/>
      <c r="T60" s="258"/>
      <c r="U60" s="258"/>
      <c r="V60" s="258"/>
      <c r="W60" s="258"/>
      <c r="X60" s="258"/>
      <c r="Y60" s="258"/>
      <c r="Z60" s="258"/>
      <c r="AA60" s="204"/>
      <c r="AB60" s="205"/>
      <c r="AC60" s="407"/>
      <c r="AD60" s="407"/>
      <c r="AE60" s="258"/>
      <c r="AF60" s="258"/>
      <c r="AG60" s="204"/>
      <c r="AH60" s="205"/>
      <c r="AI60" s="200"/>
      <c r="AJ60" s="202"/>
      <c r="AK60" s="203"/>
      <c r="AL60" s="203"/>
      <c r="AM60" s="203"/>
      <c r="AN60" s="202"/>
    </row>
    <row r="61" spans="2:40" ht="13.5" customHeight="1">
      <c r="B61" s="162"/>
      <c r="C61" s="43"/>
      <c r="D61" s="43"/>
      <c r="E61" s="43"/>
      <c r="F61" s="408"/>
      <c r="G61" s="404"/>
      <c r="H61" s="404"/>
      <c r="I61" s="254"/>
      <c r="J61" s="254"/>
      <c r="K61" s="254"/>
      <c r="L61" s="254"/>
      <c r="M61" s="405"/>
      <c r="N61" s="406"/>
      <c r="O61" s="42"/>
      <c r="P61" s="41"/>
      <c r="Q61" s="41"/>
      <c r="R61" s="41"/>
      <c r="S61" s="41"/>
      <c r="T61" s="258"/>
      <c r="U61" s="258"/>
      <c r="V61" s="258"/>
      <c r="W61" s="258"/>
      <c r="X61" s="258"/>
      <c r="Y61" s="258"/>
      <c r="Z61" s="258"/>
      <c r="AA61" s="204"/>
      <c r="AB61" s="205"/>
      <c r="AC61" s="407"/>
      <c r="AD61" s="407"/>
      <c r="AE61" s="258"/>
      <c r="AF61" s="258"/>
      <c r="AG61" s="204"/>
      <c r="AH61" s="205"/>
      <c r="AI61" s="200"/>
      <c r="AJ61" s="202"/>
      <c r="AK61" s="203"/>
      <c r="AL61" s="203"/>
      <c r="AM61" s="203"/>
      <c r="AN61" s="202"/>
    </row>
    <row r="62" spans="2:40" ht="13.5" customHeight="1">
      <c r="B62" s="162"/>
      <c r="C62" s="43"/>
      <c r="D62" s="43"/>
      <c r="E62" s="43"/>
      <c r="F62" s="408"/>
      <c r="G62" s="404"/>
      <c r="H62" s="404"/>
      <c r="I62" s="254"/>
      <c r="J62" s="254"/>
      <c r="K62" s="254"/>
      <c r="L62" s="254"/>
      <c r="M62" s="405"/>
      <c r="N62" s="406"/>
      <c r="O62" s="42"/>
      <c r="P62" s="41"/>
      <c r="Q62" s="41"/>
      <c r="R62" s="41"/>
      <c r="S62" s="41"/>
      <c r="T62" s="258"/>
      <c r="U62" s="258"/>
      <c r="V62" s="258"/>
      <c r="W62" s="258"/>
      <c r="X62" s="258"/>
      <c r="Y62" s="258"/>
      <c r="Z62" s="258"/>
      <c r="AA62" s="204"/>
      <c r="AB62" s="205"/>
      <c r="AC62" s="407"/>
      <c r="AD62" s="407"/>
      <c r="AE62" s="258"/>
      <c r="AF62" s="258"/>
      <c r="AG62" s="204"/>
      <c r="AH62" s="205"/>
      <c r="AI62" s="200"/>
      <c r="AJ62" s="202"/>
      <c r="AK62" s="203"/>
      <c r="AL62" s="203"/>
      <c r="AM62" s="203"/>
      <c r="AN62" s="202"/>
    </row>
    <row r="63" spans="2:40" ht="13.5" customHeight="1">
      <c r="B63" s="162"/>
      <c r="C63" s="43"/>
      <c r="D63" s="43"/>
      <c r="E63" s="43"/>
      <c r="F63" s="408"/>
      <c r="G63" s="404"/>
      <c r="H63" s="404"/>
      <c r="I63" s="254"/>
      <c r="J63" s="254"/>
      <c r="K63" s="254"/>
      <c r="L63" s="254"/>
      <c r="M63" s="405"/>
      <c r="N63" s="406"/>
      <c r="O63" s="42"/>
      <c r="P63" s="41"/>
      <c r="Q63" s="41"/>
      <c r="R63" s="41"/>
      <c r="S63" s="41"/>
      <c r="T63" s="258"/>
      <c r="U63" s="258"/>
      <c r="V63" s="258"/>
      <c r="W63" s="258"/>
      <c r="X63" s="258"/>
      <c r="Y63" s="258"/>
      <c r="Z63" s="258"/>
      <c r="AA63" s="204"/>
      <c r="AB63" s="205"/>
      <c r="AC63" s="407"/>
      <c r="AD63" s="407"/>
      <c r="AE63" s="258"/>
      <c r="AF63" s="258"/>
      <c r="AG63" s="204"/>
      <c r="AH63" s="205"/>
      <c r="AI63" s="200"/>
      <c r="AJ63" s="202"/>
      <c r="AK63" s="203"/>
      <c r="AL63" s="203"/>
      <c r="AM63" s="203"/>
      <c r="AN63" s="202"/>
    </row>
    <row r="64" spans="2:40" ht="13.5" customHeight="1">
      <c r="B64" s="162"/>
      <c r="C64" s="43"/>
      <c r="D64" s="43"/>
      <c r="E64" s="43"/>
      <c r="F64" s="408"/>
      <c r="G64" s="404"/>
      <c r="H64" s="404"/>
      <c r="I64" s="254"/>
      <c r="J64" s="254"/>
      <c r="K64" s="254"/>
      <c r="L64" s="254"/>
      <c r="M64" s="405"/>
      <c r="N64" s="406"/>
      <c r="O64" s="42"/>
      <c r="P64" s="41"/>
      <c r="Q64" s="41"/>
      <c r="R64" s="41"/>
      <c r="S64" s="41"/>
      <c r="T64" s="258"/>
      <c r="U64" s="258"/>
      <c r="V64" s="258"/>
      <c r="W64" s="258"/>
      <c r="X64" s="258"/>
      <c r="Y64" s="258"/>
      <c r="Z64" s="258"/>
      <c r="AA64" s="204"/>
      <c r="AB64" s="205"/>
      <c r="AC64" s="407"/>
      <c r="AD64" s="407"/>
      <c r="AE64" s="258"/>
      <c r="AF64" s="258"/>
      <c r="AG64" s="204"/>
      <c r="AH64" s="205"/>
      <c r="AI64" s="200"/>
      <c r="AJ64" s="202"/>
      <c r="AK64" s="203"/>
      <c r="AL64" s="203"/>
      <c r="AM64" s="203"/>
      <c r="AN64" s="202"/>
    </row>
    <row r="65" spans="2:40" ht="13.5" customHeight="1">
      <c r="B65" s="162"/>
      <c r="C65" s="43"/>
      <c r="D65" s="43"/>
      <c r="E65" s="43"/>
      <c r="F65" s="403"/>
      <c r="G65" s="404"/>
      <c r="H65" s="404"/>
      <c r="I65" s="254"/>
      <c r="J65" s="254"/>
      <c r="K65" s="254"/>
      <c r="L65" s="254"/>
      <c r="M65" s="405"/>
      <c r="N65" s="406"/>
      <c r="O65" s="42"/>
      <c r="P65" s="41"/>
      <c r="Q65" s="41"/>
      <c r="R65" s="41"/>
      <c r="S65" s="41"/>
      <c r="T65" s="258"/>
      <c r="U65" s="258"/>
      <c r="V65" s="258"/>
      <c r="W65" s="258"/>
      <c r="X65" s="258"/>
      <c r="Y65" s="258"/>
      <c r="Z65" s="258"/>
      <c r="AA65" s="204"/>
      <c r="AB65" s="205"/>
      <c r="AC65" s="407"/>
      <c r="AD65" s="407"/>
      <c r="AE65" s="258"/>
      <c r="AF65" s="258"/>
      <c r="AG65" s="204"/>
      <c r="AH65" s="205"/>
      <c r="AI65" s="200"/>
      <c r="AJ65" s="202"/>
      <c r="AK65" s="203"/>
      <c r="AL65" s="203"/>
      <c r="AM65" s="203"/>
      <c r="AN65" s="202"/>
    </row>
    <row r="66" spans="2:40" ht="13.5" customHeight="1">
      <c r="B66" s="162"/>
      <c r="C66" s="43"/>
      <c r="D66" s="43"/>
      <c r="E66" s="43"/>
      <c r="F66" s="403"/>
      <c r="G66" s="404"/>
      <c r="H66" s="404"/>
      <c r="I66" s="254"/>
      <c r="J66" s="254"/>
      <c r="K66" s="254"/>
      <c r="L66" s="254"/>
      <c r="M66" s="405"/>
      <c r="N66" s="406"/>
      <c r="O66" s="42"/>
      <c r="P66" s="41"/>
      <c r="Q66" s="41"/>
      <c r="R66" s="41"/>
      <c r="S66" s="41"/>
      <c r="T66" s="258"/>
      <c r="U66" s="258"/>
      <c r="V66" s="258"/>
      <c r="W66" s="258"/>
      <c r="X66" s="258"/>
      <c r="Y66" s="258"/>
      <c r="Z66" s="258"/>
      <c r="AA66" s="204"/>
      <c r="AB66" s="205"/>
      <c r="AC66" s="407"/>
      <c r="AD66" s="407"/>
      <c r="AE66" s="258"/>
      <c r="AF66" s="258"/>
      <c r="AG66" s="204"/>
      <c r="AH66" s="205"/>
      <c r="AI66" s="200"/>
      <c r="AJ66" s="202"/>
      <c r="AK66" s="203"/>
      <c r="AL66" s="203"/>
      <c r="AM66" s="203"/>
      <c r="AN66" s="202"/>
    </row>
    <row r="67" spans="2:40" ht="13.5" customHeight="1">
      <c r="B67" s="162"/>
      <c r="C67" s="43"/>
      <c r="D67" s="43"/>
      <c r="E67" s="43"/>
      <c r="F67" s="403"/>
      <c r="G67" s="404"/>
      <c r="H67" s="404"/>
      <c r="I67" s="254"/>
      <c r="J67" s="254"/>
      <c r="K67" s="254"/>
      <c r="L67" s="254"/>
      <c r="M67" s="405"/>
      <c r="N67" s="406"/>
      <c r="O67" s="42"/>
      <c r="P67" s="41"/>
      <c r="Q67" s="41"/>
      <c r="R67" s="41"/>
      <c r="S67" s="41"/>
      <c r="T67" s="258"/>
      <c r="U67" s="258"/>
      <c r="V67" s="258"/>
      <c r="W67" s="258"/>
      <c r="X67" s="258"/>
      <c r="Y67" s="258"/>
      <c r="Z67" s="258"/>
      <c r="AA67" s="204"/>
      <c r="AB67" s="205"/>
      <c r="AC67" s="407"/>
      <c r="AD67" s="407"/>
      <c r="AE67" s="258"/>
      <c r="AF67" s="258"/>
      <c r="AG67" s="204"/>
      <c r="AH67" s="205"/>
      <c r="AI67" s="200"/>
      <c r="AJ67" s="202"/>
      <c r="AK67" s="203"/>
      <c r="AL67" s="203"/>
      <c r="AM67" s="203"/>
      <c r="AN67" s="202"/>
    </row>
    <row r="68" spans="2:40" ht="13.5" customHeight="1">
      <c r="B68" s="162"/>
      <c r="C68" s="43"/>
      <c r="D68" s="43"/>
      <c r="E68" s="43"/>
      <c r="F68" s="403"/>
      <c r="G68" s="404"/>
      <c r="H68" s="404"/>
      <c r="I68" s="254"/>
      <c r="J68" s="254"/>
      <c r="K68" s="254"/>
      <c r="L68" s="254"/>
      <c r="M68" s="405"/>
      <c r="N68" s="406"/>
      <c r="O68" s="42"/>
      <c r="P68" s="41"/>
      <c r="Q68" s="41"/>
      <c r="R68" s="41"/>
      <c r="S68" s="41"/>
      <c r="T68" s="258"/>
      <c r="U68" s="258"/>
      <c r="V68" s="258"/>
      <c r="W68" s="258"/>
      <c r="X68" s="258"/>
      <c r="Y68" s="258"/>
      <c r="Z68" s="258"/>
      <c r="AA68" s="204"/>
      <c r="AB68" s="205"/>
      <c r="AC68" s="407"/>
      <c r="AD68" s="407"/>
      <c r="AE68" s="258"/>
      <c r="AF68" s="258"/>
      <c r="AG68" s="204"/>
      <c r="AH68" s="205"/>
      <c r="AI68" s="200"/>
      <c r="AJ68" s="202"/>
      <c r="AK68" s="203"/>
      <c r="AL68" s="203"/>
      <c r="AM68" s="203"/>
      <c r="AN68" s="202"/>
    </row>
    <row r="69" spans="2:40" ht="13.5" customHeight="1">
      <c r="B69" s="162"/>
      <c r="C69" s="43"/>
      <c r="D69" s="43"/>
      <c r="E69" s="43"/>
      <c r="F69" s="403"/>
      <c r="G69" s="404"/>
      <c r="H69" s="404"/>
      <c r="I69" s="254"/>
      <c r="J69" s="254"/>
      <c r="K69" s="254"/>
      <c r="L69" s="254"/>
      <c r="M69" s="405"/>
      <c r="N69" s="406"/>
      <c r="O69" s="42"/>
      <c r="P69" s="41"/>
      <c r="Q69" s="41"/>
      <c r="R69" s="41"/>
      <c r="S69" s="41"/>
      <c r="T69" s="258"/>
      <c r="U69" s="258"/>
      <c r="V69" s="258"/>
      <c r="W69" s="258"/>
      <c r="X69" s="258"/>
      <c r="Y69" s="258"/>
      <c r="Z69" s="258"/>
      <c r="AA69" s="204"/>
      <c r="AB69" s="205"/>
      <c r="AC69" s="407"/>
      <c r="AD69" s="407"/>
      <c r="AE69" s="258"/>
      <c r="AF69" s="258"/>
      <c r="AG69" s="204"/>
      <c r="AH69" s="205"/>
      <c r="AI69" s="200"/>
      <c r="AJ69" s="202"/>
      <c r="AK69" s="203"/>
      <c r="AL69" s="203"/>
      <c r="AM69" s="203"/>
      <c r="AN69" s="202"/>
    </row>
    <row r="70" spans="2:40" ht="13.5" customHeight="1">
      <c r="B70" s="162"/>
      <c r="C70" s="43"/>
      <c r="D70" s="43"/>
      <c r="E70" s="43"/>
      <c r="F70" s="403"/>
      <c r="G70" s="404"/>
      <c r="H70" s="404"/>
      <c r="I70" s="254"/>
      <c r="J70" s="254"/>
      <c r="K70" s="254"/>
      <c r="L70" s="254"/>
      <c r="M70" s="405"/>
      <c r="N70" s="406"/>
      <c r="O70" s="42"/>
      <c r="P70" s="41"/>
      <c r="Q70" s="41"/>
      <c r="R70" s="41"/>
      <c r="S70" s="41"/>
      <c r="T70" s="258"/>
      <c r="U70" s="258"/>
      <c r="V70" s="258"/>
      <c r="W70" s="258"/>
      <c r="X70" s="258"/>
      <c r="Y70" s="258"/>
      <c r="Z70" s="258"/>
      <c r="AA70" s="204"/>
      <c r="AB70" s="205"/>
      <c r="AC70" s="407"/>
      <c r="AD70" s="407"/>
      <c r="AE70" s="258"/>
      <c r="AF70" s="258"/>
      <c r="AG70" s="204"/>
      <c r="AH70" s="205"/>
      <c r="AI70" s="200"/>
      <c r="AJ70" s="202"/>
      <c r="AK70" s="203"/>
      <c r="AL70" s="203"/>
      <c r="AM70" s="203"/>
      <c r="AN70" s="202"/>
    </row>
    <row r="71" spans="2:40" ht="13.5" customHeight="1">
      <c r="B71" s="162"/>
      <c r="C71" s="43"/>
      <c r="D71" s="43"/>
      <c r="E71" s="43"/>
      <c r="F71" s="408"/>
      <c r="G71" s="404"/>
      <c r="H71" s="404"/>
      <c r="I71" s="254"/>
      <c r="J71" s="254"/>
      <c r="K71" s="254"/>
      <c r="L71" s="254"/>
      <c r="M71" s="405"/>
      <c r="N71" s="406"/>
      <c r="O71" s="42"/>
      <c r="P71" s="41"/>
      <c r="Q71" s="41"/>
      <c r="R71" s="41"/>
      <c r="S71" s="41"/>
      <c r="T71" s="258"/>
      <c r="U71" s="258"/>
      <c r="V71" s="258"/>
      <c r="W71" s="258"/>
      <c r="X71" s="258"/>
      <c r="Y71" s="258"/>
      <c r="Z71" s="258"/>
      <c r="AA71" s="204"/>
      <c r="AB71" s="205"/>
      <c r="AC71" s="407"/>
      <c r="AD71" s="407"/>
      <c r="AE71" s="258"/>
      <c r="AF71" s="258"/>
      <c r="AG71" s="204"/>
      <c r="AH71" s="205"/>
      <c r="AI71" s="200"/>
      <c r="AJ71" s="202"/>
      <c r="AK71" s="203"/>
      <c r="AL71" s="203"/>
      <c r="AM71" s="203"/>
      <c r="AN71" s="202"/>
    </row>
    <row r="72" spans="2:40" ht="13.5" customHeight="1">
      <c r="B72" s="162"/>
      <c r="C72" s="43"/>
      <c r="D72" s="43"/>
      <c r="E72" s="43"/>
      <c r="F72" s="408"/>
      <c r="G72" s="404"/>
      <c r="H72" s="404"/>
      <c r="I72" s="254"/>
      <c r="J72" s="254"/>
      <c r="K72" s="254"/>
      <c r="L72" s="254"/>
      <c r="M72" s="405"/>
      <c r="N72" s="406"/>
      <c r="O72" s="42"/>
      <c r="P72" s="41"/>
      <c r="Q72" s="41"/>
      <c r="R72" s="41"/>
      <c r="S72" s="41"/>
      <c r="T72" s="258"/>
      <c r="U72" s="258"/>
      <c r="V72" s="258"/>
      <c r="W72" s="258"/>
      <c r="X72" s="258"/>
      <c r="Y72" s="258"/>
      <c r="Z72" s="258"/>
      <c r="AA72" s="204"/>
      <c r="AB72" s="205"/>
      <c r="AC72" s="407"/>
      <c r="AD72" s="407"/>
      <c r="AE72" s="258"/>
      <c r="AF72" s="258"/>
      <c r="AG72" s="204"/>
      <c r="AH72" s="205"/>
      <c r="AI72" s="200"/>
      <c r="AJ72" s="202"/>
      <c r="AK72" s="203"/>
      <c r="AL72" s="203"/>
      <c r="AM72" s="203"/>
      <c r="AN72" s="202"/>
    </row>
    <row r="73" spans="2:40" ht="13.5" customHeight="1">
      <c r="B73" s="162"/>
      <c r="C73" s="43"/>
      <c r="D73" s="43"/>
      <c r="E73" s="43"/>
      <c r="F73" s="408"/>
      <c r="G73" s="404"/>
      <c r="H73" s="404"/>
      <c r="I73" s="254"/>
      <c r="J73" s="254"/>
      <c r="K73" s="254"/>
      <c r="L73" s="254"/>
      <c r="M73" s="405"/>
      <c r="N73" s="406"/>
      <c r="O73" s="42"/>
      <c r="P73" s="41"/>
      <c r="Q73" s="41"/>
      <c r="R73" s="41"/>
      <c r="S73" s="41"/>
      <c r="T73" s="86"/>
      <c r="U73" s="86"/>
      <c r="V73" s="86"/>
      <c r="W73" s="258"/>
      <c r="X73" s="258"/>
      <c r="Y73" s="258"/>
      <c r="Z73" s="258"/>
      <c r="AA73" s="204"/>
      <c r="AB73" s="205"/>
      <c r="AC73" s="407"/>
      <c r="AD73" s="407"/>
      <c r="AE73" s="258"/>
      <c r="AF73" s="258"/>
      <c r="AG73" s="204"/>
      <c r="AH73" s="205"/>
      <c r="AI73" s="200"/>
      <c r="AJ73" s="202"/>
      <c r="AK73" s="203"/>
      <c r="AL73" s="203"/>
      <c r="AM73" s="203"/>
      <c r="AN73" s="202"/>
    </row>
    <row r="74" spans="2:40" ht="13.5" customHeight="1">
      <c r="B74" s="162"/>
      <c r="C74" s="43"/>
      <c r="D74" s="43"/>
      <c r="E74" s="43"/>
      <c r="F74" s="403"/>
      <c r="G74" s="404"/>
      <c r="H74" s="404"/>
      <c r="I74" s="254"/>
      <c r="J74" s="254"/>
      <c r="K74" s="254"/>
      <c r="L74" s="254"/>
      <c r="M74" s="405"/>
      <c r="N74" s="406"/>
      <c r="O74" s="42"/>
      <c r="P74" s="41"/>
      <c r="Q74" s="41"/>
      <c r="R74" s="41"/>
      <c r="S74" s="41"/>
      <c r="T74" s="258"/>
      <c r="U74" s="258"/>
      <c r="V74" s="258"/>
      <c r="W74" s="258"/>
      <c r="X74" s="258"/>
      <c r="Y74" s="258"/>
      <c r="Z74" s="258"/>
      <c r="AA74" s="204"/>
      <c r="AB74" s="205"/>
      <c r="AC74" s="407"/>
      <c r="AD74" s="407"/>
      <c r="AE74" s="258"/>
      <c r="AF74" s="258"/>
      <c r="AG74" s="204"/>
      <c r="AH74" s="205"/>
      <c r="AI74" s="200"/>
      <c r="AJ74" s="202"/>
      <c r="AK74" s="203"/>
      <c r="AL74" s="203"/>
      <c r="AM74" s="203"/>
      <c r="AN74" s="202"/>
    </row>
    <row r="75" spans="2:40" ht="13.5" customHeight="1">
      <c r="B75" s="162"/>
      <c r="C75" s="43"/>
      <c r="D75" s="43"/>
      <c r="E75" s="43"/>
      <c r="F75" s="403"/>
      <c r="G75" s="404"/>
      <c r="H75" s="404"/>
      <c r="I75" s="254"/>
      <c r="J75" s="254"/>
      <c r="K75" s="254"/>
      <c r="L75" s="254"/>
      <c r="M75" s="405"/>
      <c r="N75" s="406"/>
      <c r="O75" s="42"/>
      <c r="P75" s="41"/>
      <c r="Q75" s="41"/>
      <c r="R75" s="41"/>
      <c r="S75" s="41"/>
      <c r="T75" s="258"/>
      <c r="U75" s="258"/>
      <c r="V75" s="258"/>
      <c r="W75" s="258"/>
      <c r="X75" s="258"/>
      <c r="Y75" s="258"/>
      <c r="Z75" s="258"/>
      <c r="AA75" s="204"/>
      <c r="AB75" s="205"/>
      <c r="AC75" s="407"/>
      <c r="AD75" s="407"/>
      <c r="AE75" s="258"/>
      <c r="AF75" s="258"/>
      <c r="AG75" s="204"/>
      <c r="AH75" s="205"/>
      <c r="AI75" s="200"/>
      <c r="AJ75" s="202"/>
      <c r="AK75" s="203"/>
      <c r="AL75" s="203"/>
      <c r="AM75" s="203"/>
      <c r="AN75" s="202"/>
    </row>
    <row r="76" spans="2:40" ht="13.5" customHeight="1">
      <c r="B76" s="162"/>
      <c r="C76" s="43"/>
      <c r="D76" s="43"/>
      <c r="E76" s="43"/>
      <c r="F76" s="403"/>
      <c r="G76" s="404"/>
      <c r="H76" s="404"/>
      <c r="I76" s="254"/>
      <c r="J76" s="254"/>
      <c r="K76" s="254"/>
      <c r="L76" s="254"/>
      <c r="M76" s="405"/>
      <c r="N76" s="406"/>
      <c r="O76" s="42"/>
      <c r="P76" s="41"/>
      <c r="Q76" s="41"/>
      <c r="R76" s="41"/>
      <c r="S76" s="41"/>
      <c r="T76" s="258"/>
      <c r="U76" s="258"/>
      <c r="V76" s="258"/>
      <c r="W76" s="258"/>
      <c r="X76" s="258"/>
      <c r="Y76" s="258"/>
      <c r="Z76" s="258"/>
      <c r="AA76" s="204"/>
      <c r="AB76" s="205"/>
      <c r="AC76" s="407"/>
      <c r="AD76" s="407"/>
      <c r="AE76" s="258"/>
      <c r="AF76" s="258"/>
      <c r="AG76" s="204"/>
      <c r="AH76" s="205"/>
      <c r="AI76" s="200"/>
      <c r="AJ76" s="202"/>
      <c r="AK76" s="203"/>
      <c r="AL76" s="203"/>
      <c r="AM76" s="203"/>
      <c r="AN76" s="202"/>
    </row>
    <row r="77" spans="2:40" ht="13.5" customHeight="1">
      <c r="B77" s="162"/>
      <c r="C77" s="43"/>
      <c r="D77" s="43"/>
      <c r="E77" s="43"/>
      <c r="F77" s="403"/>
      <c r="G77" s="404"/>
      <c r="H77" s="404"/>
      <c r="I77" s="254"/>
      <c r="J77" s="254"/>
      <c r="K77" s="254"/>
      <c r="L77" s="254"/>
      <c r="M77" s="405"/>
      <c r="N77" s="406"/>
      <c r="O77" s="42"/>
      <c r="P77" s="41"/>
      <c r="Q77" s="41"/>
      <c r="R77" s="41"/>
      <c r="S77" s="41"/>
      <c r="T77" s="258"/>
      <c r="U77" s="258"/>
      <c r="V77" s="258"/>
      <c r="W77" s="258"/>
      <c r="X77" s="258"/>
      <c r="Y77" s="258"/>
      <c r="Z77" s="258"/>
      <c r="AA77" s="204"/>
      <c r="AB77" s="205"/>
      <c r="AC77" s="407"/>
      <c r="AD77" s="407"/>
      <c r="AE77" s="258"/>
      <c r="AF77" s="258"/>
      <c r="AG77" s="204"/>
      <c r="AH77" s="205"/>
      <c r="AI77" s="200"/>
      <c r="AJ77" s="202"/>
      <c r="AK77" s="203"/>
      <c r="AL77" s="203"/>
      <c r="AM77" s="203"/>
      <c r="AN77" s="202"/>
    </row>
    <row r="78" spans="2:40" ht="13.5" customHeight="1">
      <c r="B78" s="162"/>
      <c r="C78" s="43"/>
      <c r="D78" s="43"/>
      <c r="E78" s="43"/>
      <c r="F78" s="403"/>
      <c r="G78" s="404"/>
      <c r="H78" s="404"/>
      <c r="I78" s="254"/>
      <c r="J78" s="254"/>
      <c r="K78" s="254"/>
      <c r="L78" s="254"/>
      <c r="M78" s="405"/>
      <c r="N78" s="406"/>
      <c r="O78" s="42"/>
      <c r="P78" s="41"/>
      <c r="Q78" s="41"/>
      <c r="R78" s="41"/>
      <c r="S78" s="41"/>
      <c r="T78" s="258"/>
      <c r="U78" s="258"/>
      <c r="V78" s="258"/>
      <c r="W78" s="258"/>
      <c r="X78" s="258"/>
      <c r="Y78" s="258"/>
      <c r="Z78" s="258"/>
      <c r="AA78" s="204"/>
      <c r="AB78" s="205"/>
      <c r="AC78" s="407"/>
      <c r="AD78" s="407"/>
      <c r="AE78" s="258"/>
      <c r="AF78" s="258"/>
      <c r="AG78" s="204"/>
      <c r="AH78" s="205"/>
      <c r="AI78" s="200"/>
      <c r="AJ78" s="202"/>
      <c r="AK78" s="203"/>
      <c r="AL78" s="203"/>
      <c r="AM78" s="203"/>
      <c r="AN78" s="202"/>
    </row>
    <row r="79" spans="2:40" ht="13.5" customHeight="1">
      <c r="B79" s="162"/>
      <c r="C79" s="43"/>
      <c r="D79" s="43"/>
      <c r="E79" s="43"/>
      <c r="F79" s="403"/>
      <c r="G79" s="404"/>
      <c r="H79" s="404"/>
      <c r="I79" s="254"/>
      <c r="J79" s="254"/>
      <c r="K79" s="254"/>
      <c r="L79" s="254"/>
      <c r="M79" s="405"/>
      <c r="N79" s="406"/>
      <c r="O79" s="42"/>
      <c r="P79" s="41"/>
      <c r="Q79" s="41"/>
      <c r="R79" s="41"/>
      <c r="S79" s="41"/>
      <c r="T79" s="258"/>
      <c r="U79" s="258"/>
      <c r="V79" s="258"/>
      <c r="W79" s="258"/>
      <c r="X79" s="258"/>
      <c r="Y79" s="258"/>
      <c r="Z79" s="258"/>
      <c r="AA79" s="204"/>
      <c r="AB79" s="205"/>
      <c r="AC79" s="407"/>
      <c r="AD79" s="407"/>
      <c r="AE79" s="258"/>
      <c r="AF79" s="258"/>
      <c r="AG79" s="204"/>
      <c r="AH79" s="205"/>
      <c r="AI79" s="200"/>
      <c r="AJ79" s="202"/>
      <c r="AK79" s="203"/>
      <c r="AL79" s="203"/>
      <c r="AM79" s="203"/>
      <c r="AN79" s="202"/>
    </row>
    <row r="80" spans="2:40" ht="13.5" customHeight="1">
      <c r="B80" s="162"/>
      <c r="C80" s="43"/>
      <c r="D80" s="43"/>
      <c r="E80" s="43"/>
      <c r="F80" s="403"/>
      <c r="G80" s="404"/>
      <c r="H80" s="404"/>
      <c r="I80" s="254"/>
      <c r="J80" s="254"/>
      <c r="K80" s="254"/>
      <c r="L80" s="254"/>
      <c r="M80" s="405"/>
      <c r="N80" s="406"/>
      <c r="O80" s="42"/>
      <c r="P80" s="41"/>
      <c r="Q80" s="41"/>
      <c r="R80" s="41"/>
      <c r="S80" s="41"/>
      <c r="T80" s="258"/>
      <c r="U80" s="258"/>
      <c r="V80" s="258"/>
      <c r="W80" s="258"/>
      <c r="X80" s="258"/>
      <c r="Y80" s="258"/>
      <c r="Z80" s="258"/>
      <c r="AA80" s="204"/>
      <c r="AB80" s="205"/>
      <c r="AC80" s="407"/>
      <c r="AD80" s="407"/>
      <c r="AE80" s="258"/>
      <c r="AF80" s="258"/>
      <c r="AG80" s="204"/>
      <c r="AH80" s="205"/>
      <c r="AI80" s="200"/>
      <c r="AJ80" s="202"/>
      <c r="AK80" s="203"/>
      <c r="AL80" s="203"/>
      <c r="AM80" s="203"/>
      <c r="AN80" s="202"/>
    </row>
    <row r="81" spans="2:17" ht="13.5" customHeight="1">
      <c r="B81" s="223" t="s">
        <v>544</v>
      </c>
      <c r="C81" s="229"/>
      <c r="D81" s="229"/>
      <c r="E81" s="229"/>
      <c r="F81" s="229"/>
      <c r="G81" s="229"/>
      <c r="H81" s="229"/>
      <c r="I81" s="229"/>
      <c r="J81" s="229"/>
      <c r="K81" s="229"/>
      <c r="L81" s="229"/>
      <c r="M81" s="229"/>
      <c r="N81" s="229"/>
      <c r="O81" s="229"/>
      <c r="P81" s="229"/>
      <c r="Q81" s="229"/>
    </row>
    <row r="82" spans="2:17" ht="13.5" customHeight="1"/>
    <row r="83" spans="2:17" ht="13.5" customHeight="1"/>
    <row r="84" spans="2:17" ht="13.5" customHeight="1"/>
    <row r="85" spans="2:17" ht="13.5" customHeight="1"/>
    <row r="86" spans="2:17" ht="13.5" customHeight="1"/>
    <row r="87" spans="2:17" ht="13.5" customHeight="1"/>
    <row r="88" spans="2:17" ht="13.5" customHeight="1"/>
    <row r="89" spans="2:17" ht="13.5" customHeight="1"/>
    <row r="90" spans="2:17" ht="13.5" customHeight="1"/>
    <row r="91" spans="2:17" ht="13.5" customHeight="1"/>
    <row r="92" spans="2:17" ht="13.5" customHeight="1"/>
    <row r="93" spans="2:17" ht="13.5" customHeight="1"/>
    <row r="94" spans="2:17" ht="13.5" customHeight="1"/>
  </sheetData>
  <mergeCells count="261">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 ref="F51:H51"/>
    <mergeCell ref="M51:N51"/>
    <mergeCell ref="AC51:AD51"/>
    <mergeCell ref="F52:H52"/>
    <mergeCell ref="M52:N52"/>
    <mergeCell ref="AC52:AD52"/>
    <mergeCell ref="F53:H53"/>
    <mergeCell ref="M53:N53"/>
    <mergeCell ref="AC53:AD53"/>
    <mergeCell ref="F54:H54"/>
    <mergeCell ref="M54:N54"/>
    <mergeCell ref="AC54:AD54"/>
    <mergeCell ref="F55:H55"/>
    <mergeCell ref="M55:N55"/>
    <mergeCell ref="AC55:AD55"/>
    <mergeCell ref="F56:H56"/>
    <mergeCell ref="M56:N56"/>
    <mergeCell ref="AC56:AD56"/>
    <mergeCell ref="F57:H57"/>
    <mergeCell ref="M57:N57"/>
    <mergeCell ref="AC57:AD57"/>
    <mergeCell ref="F58:H58"/>
    <mergeCell ref="M58:N58"/>
    <mergeCell ref="AC58:AD58"/>
    <mergeCell ref="F59:H59"/>
    <mergeCell ref="M59:N59"/>
    <mergeCell ref="AC59:AD59"/>
    <mergeCell ref="F60:H60"/>
    <mergeCell ref="M60:N60"/>
    <mergeCell ref="AC60:AD60"/>
    <mergeCell ref="F61:H61"/>
    <mergeCell ref="M61:N61"/>
    <mergeCell ref="AC61:AD61"/>
    <mergeCell ref="F62:H62"/>
    <mergeCell ref="M62:N62"/>
    <mergeCell ref="AC62:AD62"/>
    <mergeCell ref="F63:H63"/>
    <mergeCell ref="M63:N63"/>
    <mergeCell ref="AC63:AD63"/>
    <mergeCell ref="F64:H64"/>
    <mergeCell ref="M64:N64"/>
    <mergeCell ref="AC64:AD64"/>
    <mergeCell ref="F65:H65"/>
    <mergeCell ref="M65:N65"/>
    <mergeCell ref="AC65:AD65"/>
    <mergeCell ref="F66:H66"/>
    <mergeCell ref="M66:N66"/>
    <mergeCell ref="AC66:AD66"/>
    <mergeCell ref="F67:H67"/>
    <mergeCell ref="M67:N67"/>
    <mergeCell ref="AC67:AD67"/>
    <mergeCell ref="F68:H68"/>
    <mergeCell ref="M68:N68"/>
    <mergeCell ref="AC68:AD68"/>
    <mergeCell ref="F69:H69"/>
    <mergeCell ref="M69:N69"/>
    <mergeCell ref="AC69:AD69"/>
    <mergeCell ref="F70:H70"/>
    <mergeCell ref="M70:N70"/>
    <mergeCell ref="AC70:AD70"/>
    <mergeCell ref="F71:H71"/>
    <mergeCell ref="M71:N71"/>
    <mergeCell ref="AC71:AD71"/>
    <mergeCell ref="F72:H72"/>
    <mergeCell ref="M72:N72"/>
    <mergeCell ref="AC72:AD72"/>
    <mergeCell ref="F73:H73"/>
    <mergeCell ref="M73:N73"/>
    <mergeCell ref="AC73:AD73"/>
    <mergeCell ref="F74:H74"/>
    <mergeCell ref="M74:N74"/>
    <mergeCell ref="AC74:AD74"/>
    <mergeCell ref="F75:H75"/>
    <mergeCell ref="M75:N75"/>
    <mergeCell ref="AC75:AD75"/>
    <mergeCell ref="F79:H79"/>
    <mergeCell ref="M79:N79"/>
    <mergeCell ref="AC79:AD79"/>
    <mergeCell ref="F80:H80"/>
    <mergeCell ref="M80:N80"/>
    <mergeCell ref="AC80:AD80"/>
    <mergeCell ref="F76:H76"/>
    <mergeCell ref="M76:N76"/>
    <mergeCell ref="AC76:AD76"/>
    <mergeCell ref="F77:H77"/>
    <mergeCell ref="M77:N77"/>
    <mergeCell ref="AC77:AD77"/>
    <mergeCell ref="F78:H78"/>
    <mergeCell ref="M78:N78"/>
    <mergeCell ref="AC78:AD78"/>
  </mergeCells>
  <phoneticPr fontId="8"/>
  <dataValidations count="1">
    <dataValidation type="list" allowBlank="1" showInputMessage="1" showErrorMessage="1" sqref="I46:L80 I10:L44">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rowBreaks count="1" manualBreakCount="1">
    <brk id="45"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54"/>
  <sheetViews>
    <sheetView showGridLines="0" showZeros="0" view="pageBreakPreview" zoomScale="85" zoomScaleNormal="100" zoomScaleSheetLayoutView="85" workbookViewId="0"/>
  </sheetViews>
  <sheetFormatPr defaultColWidth="9" defaultRowHeight="12"/>
  <cols>
    <col min="1" max="1" width="1.625" style="3" customWidth="1"/>
    <col min="2" max="35" width="4.125" style="3" customWidth="1"/>
    <col min="36" max="36" width="1.25" style="3" customWidth="1"/>
    <col min="37" max="16384" width="9" style="3"/>
  </cols>
  <sheetData>
    <row r="2" spans="2:35" ht="8.25" customHeight="1">
      <c r="H2" s="4"/>
      <c r="I2" s="4"/>
      <c r="J2" s="4"/>
      <c r="K2" s="4"/>
      <c r="L2" s="4"/>
      <c r="M2" s="4"/>
      <c r="N2" s="4"/>
      <c r="O2" s="4"/>
      <c r="P2" s="4"/>
      <c r="Q2" s="4"/>
      <c r="R2" s="4"/>
      <c r="S2" s="4"/>
      <c r="T2" s="4"/>
      <c r="U2" s="4"/>
      <c r="V2" s="4"/>
      <c r="W2" s="4"/>
      <c r="X2" s="4"/>
      <c r="Y2" s="4"/>
      <c r="Z2" s="4"/>
      <c r="AA2" s="4"/>
      <c r="AB2" s="4"/>
      <c r="AC2" s="4"/>
      <c r="AD2" s="4"/>
      <c r="AE2" s="4"/>
      <c r="AF2" s="4"/>
      <c r="AG2" s="4"/>
      <c r="AH2" s="4"/>
      <c r="AI2" s="4"/>
    </row>
    <row r="3" spans="2:35" s="49" customFormat="1" ht="24.95" customHeight="1">
      <c r="B3" s="495" t="s">
        <v>320</v>
      </c>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row>
    <row r="4" spans="2:35" ht="20.100000000000001" customHeight="1">
      <c r="B4" s="315" t="s">
        <v>27</v>
      </c>
      <c r="C4" s="327"/>
      <c r="D4" s="316"/>
      <c r="E4" s="496" t="str">
        <f>'様式A-1'!D3</f>
        <v>タカバヤマトンネル</v>
      </c>
      <c r="F4" s="497"/>
      <c r="G4" s="497"/>
      <c r="H4" s="497"/>
      <c r="I4" s="498"/>
      <c r="J4" s="499" t="s">
        <v>28</v>
      </c>
      <c r="K4" s="499"/>
      <c r="L4" s="499"/>
      <c r="M4" s="500" t="str">
        <f>'様式A-1'!J3</f>
        <v>県道6号山口宇部線</v>
      </c>
      <c r="N4" s="500"/>
      <c r="O4" s="500"/>
      <c r="P4" s="500"/>
      <c r="Q4" s="500"/>
      <c r="R4" s="500"/>
      <c r="S4" s="364" t="s">
        <v>162</v>
      </c>
      <c r="T4" s="365"/>
      <c r="U4" s="365"/>
      <c r="V4" s="366"/>
      <c r="W4" s="369" t="str">
        <f>'様式A-1'!K5</f>
        <v>基礎地盤コンサルタンツ
株式会社　安田　啓吾</v>
      </c>
      <c r="X4" s="501"/>
      <c r="Y4" s="501"/>
      <c r="Z4" s="501"/>
      <c r="AA4" s="501"/>
      <c r="AB4" s="502"/>
      <c r="AC4" s="506" t="s">
        <v>193</v>
      </c>
      <c r="AD4" s="507"/>
      <c r="AE4" s="508"/>
      <c r="AF4" s="512">
        <f>'様式A-1'!R5</f>
        <v>44789</v>
      </c>
      <c r="AG4" s="513"/>
      <c r="AH4" s="513"/>
      <c r="AI4" s="514"/>
    </row>
    <row r="5" spans="2:35" ht="20.100000000000001" customHeight="1">
      <c r="B5" s="317" t="s">
        <v>0</v>
      </c>
      <c r="C5" s="355"/>
      <c r="D5" s="318"/>
      <c r="E5" s="518" t="str">
        <f>'様式A-1'!D4</f>
        <v xml:space="preserve">高場山トンネル </v>
      </c>
      <c r="F5" s="519"/>
      <c r="G5" s="519"/>
      <c r="H5" s="519"/>
      <c r="I5" s="520"/>
      <c r="J5" s="521" t="s">
        <v>1</v>
      </c>
      <c r="K5" s="521"/>
      <c r="L5" s="521"/>
      <c r="M5" s="500" t="str">
        <f>'様式A-1'!R3</f>
        <v>防府土木建築事務所</v>
      </c>
      <c r="N5" s="500"/>
      <c r="O5" s="500"/>
      <c r="P5" s="500"/>
      <c r="Q5" s="500"/>
      <c r="R5" s="500"/>
      <c r="S5" s="352"/>
      <c r="T5" s="367"/>
      <c r="U5" s="367"/>
      <c r="V5" s="368"/>
      <c r="W5" s="503"/>
      <c r="X5" s="504"/>
      <c r="Y5" s="504"/>
      <c r="Z5" s="504"/>
      <c r="AA5" s="504"/>
      <c r="AB5" s="505"/>
      <c r="AC5" s="509"/>
      <c r="AD5" s="510"/>
      <c r="AE5" s="511"/>
      <c r="AF5" s="515"/>
      <c r="AG5" s="516"/>
      <c r="AH5" s="516"/>
      <c r="AI5" s="517"/>
    </row>
    <row r="6" spans="2:35" ht="26.25" customHeight="1">
      <c r="B6" s="491" t="s">
        <v>192</v>
      </c>
      <c r="C6" s="493"/>
      <c r="D6" s="493"/>
      <c r="E6" s="493"/>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c r="AG6" s="493"/>
      <c r="AH6" s="493"/>
      <c r="AI6" s="493"/>
    </row>
    <row r="7" spans="2:35" ht="35.450000000000003" customHeight="1">
      <c r="B7" s="492"/>
      <c r="C7" s="494"/>
      <c r="D7" s="494"/>
      <c r="E7" s="494"/>
      <c r="F7" s="494"/>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4"/>
      <c r="AG7" s="494"/>
      <c r="AH7" s="494"/>
      <c r="AI7" s="494"/>
    </row>
    <row r="8" spans="2:35" ht="35.450000000000003" customHeight="1">
      <c r="B8" s="492"/>
      <c r="C8" s="494"/>
      <c r="D8" s="494"/>
      <c r="E8" s="494"/>
      <c r="F8" s="494"/>
      <c r="G8" s="494"/>
      <c r="H8" s="494"/>
      <c r="I8" s="494"/>
      <c r="J8" s="494"/>
      <c r="K8" s="494"/>
      <c r="L8" s="494"/>
      <c r="M8" s="494"/>
      <c r="N8" s="494"/>
      <c r="O8" s="494"/>
      <c r="P8" s="494"/>
      <c r="Q8" s="494"/>
      <c r="R8" s="494"/>
      <c r="S8" s="494"/>
      <c r="T8" s="494"/>
      <c r="U8" s="494"/>
      <c r="V8" s="494"/>
      <c r="W8" s="494"/>
      <c r="X8" s="494"/>
      <c r="Y8" s="494"/>
      <c r="Z8" s="494"/>
      <c r="AA8" s="494"/>
      <c r="AB8" s="494"/>
      <c r="AC8" s="494"/>
      <c r="AD8" s="494"/>
      <c r="AE8" s="494"/>
      <c r="AF8" s="494"/>
      <c r="AG8" s="494"/>
      <c r="AH8" s="494"/>
      <c r="AI8" s="494"/>
    </row>
    <row r="9" spans="2:35" ht="35.450000000000003" customHeight="1">
      <c r="B9" s="492"/>
      <c r="C9" s="494"/>
      <c r="D9" s="494"/>
      <c r="E9" s="494"/>
      <c r="F9" s="494"/>
      <c r="G9" s="494"/>
      <c r="H9" s="494"/>
      <c r="I9" s="494"/>
      <c r="J9" s="494"/>
      <c r="K9" s="494"/>
      <c r="L9" s="494"/>
      <c r="M9" s="494"/>
      <c r="N9" s="494"/>
      <c r="O9" s="494"/>
      <c r="P9" s="494"/>
      <c r="Q9" s="494"/>
      <c r="R9" s="494"/>
      <c r="S9" s="494"/>
      <c r="T9" s="494"/>
      <c r="U9" s="494"/>
      <c r="V9" s="494"/>
      <c r="W9" s="494"/>
      <c r="X9" s="494"/>
      <c r="Y9" s="494"/>
      <c r="Z9" s="494"/>
      <c r="AA9" s="494"/>
      <c r="AB9" s="494"/>
      <c r="AC9" s="494"/>
      <c r="AD9" s="494"/>
      <c r="AE9" s="494"/>
      <c r="AF9" s="494"/>
      <c r="AG9" s="494"/>
      <c r="AH9" s="494"/>
      <c r="AI9" s="494"/>
    </row>
    <row r="10" spans="2:35" ht="35.450000000000003" customHeight="1">
      <c r="B10" s="492"/>
      <c r="C10" s="494"/>
      <c r="D10" s="494"/>
      <c r="E10" s="494"/>
      <c r="F10" s="494"/>
      <c r="G10" s="494"/>
      <c r="H10" s="494"/>
      <c r="I10" s="494"/>
      <c r="J10" s="494"/>
      <c r="K10" s="494"/>
      <c r="L10" s="494"/>
      <c r="M10" s="494"/>
      <c r="N10" s="494"/>
      <c r="O10" s="494"/>
      <c r="P10" s="494"/>
      <c r="Q10" s="494"/>
      <c r="R10" s="494"/>
      <c r="S10" s="494"/>
      <c r="T10" s="494"/>
      <c r="U10" s="494"/>
      <c r="V10" s="494"/>
      <c r="W10" s="494"/>
      <c r="X10" s="494"/>
      <c r="Y10" s="494"/>
      <c r="Z10" s="494"/>
      <c r="AA10" s="494"/>
      <c r="AB10" s="494"/>
      <c r="AC10" s="494"/>
      <c r="AD10" s="494"/>
      <c r="AE10" s="494"/>
      <c r="AF10" s="494"/>
      <c r="AG10" s="494"/>
      <c r="AH10" s="494"/>
      <c r="AI10" s="494"/>
    </row>
    <row r="11" spans="2:35" ht="35.450000000000003" customHeight="1">
      <c r="B11" s="492"/>
      <c r="C11" s="494"/>
      <c r="D11" s="494"/>
      <c r="E11" s="494"/>
      <c r="F11" s="494"/>
      <c r="G11" s="494"/>
      <c r="H11" s="494"/>
      <c r="I11" s="494"/>
      <c r="J11" s="494"/>
      <c r="K11" s="494"/>
      <c r="L11" s="494"/>
      <c r="M11" s="494"/>
      <c r="N11" s="494"/>
      <c r="O11" s="494"/>
      <c r="P11" s="494"/>
      <c r="Q11" s="494"/>
      <c r="R11" s="494"/>
      <c r="S11" s="494"/>
      <c r="T11" s="494"/>
      <c r="U11" s="494"/>
      <c r="V11" s="494"/>
      <c r="W11" s="494"/>
      <c r="X11" s="494"/>
      <c r="Y11" s="494"/>
      <c r="Z11" s="494"/>
      <c r="AA11" s="494"/>
      <c r="AB11" s="494"/>
      <c r="AC11" s="494"/>
      <c r="AD11" s="494"/>
      <c r="AE11" s="494"/>
      <c r="AF11" s="494"/>
      <c r="AG11" s="494"/>
      <c r="AH11" s="494"/>
      <c r="AI11" s="494"/>
    </row>
    <row r="12" spans="2:35" ht="35.450000000000003" customHeight="1">
      <c r="B12" s="492"/>
      <c r="C12" s="494"/>
      <c r="D12" s="494"/>
      <c r="E12" s="494"/>
      <c r="F12" s="494"/>
      <c r="G12" s="494"/>
      <c r="H12" s="494"/>
      <c r="I12" s="494"/>
      <c r="J12" s="494"/>
      <c r="K12" s="494"/>
      <c r="L12" s="494"/>
      <c r="M12" s="494"/>
      <c r="N12" s="494"/>
      <c r="O12" s="494"/>
      <c r="P12" s="494"/>
      <c r="Q12" s="494"/>
      <c r="R12" s="494"/>
      <c r="S12" s="494"/>
      <c r="T12" s="494"/>
      <c r="U12" s="494"/>
      <c r="V12" s="494"/>
      <c r="W12" s="494"/>
      <c r="X12" s="494"/>
      <c r="Y12" s="494"/>
      <c r="Z12" s="494"/>
      <c r="AA12" s="494"/>
      <c r="AB12" s="494"/>
      <c r="AC12" s="494"/>
      <c r="AD12" s="494"/>
      <c r="AE12" s="494"/>
      <c r="AF12" s="494"/>
      <c r="AG12" s="494"/>
      <c r="AH12" s="494"/>
      <c r="AI12" s="494"/>
    </row>
    <row r="13" spans="2:35" ht="35.450000000000003" customHeight="1">
      <c r="B13" s="492"/>
      <c r="C13" s="494"/>
      <c r="D13" s="494"/>
      <c r="E13" s="494"/>
      <c r="F13" s="494"/>
      <c r="G13" s="494"/>
      <c r="H13" s="494"/>
      <c r="I13" s="494"/>
      <c r="J13" s="494"/>
      <c r="K13" s="494"/>
      <c r="L13" s="494"/>
      <c r="M13" s="494"/>
      <c r="N13" s="494"/>
      <c r="O13" s="494"/>
      <c r="P13" s="494"/>
      <c r="Q13" s="494"/>
      <c r="R13" s="494"/>
      <c r="S13" s="494"/>
      <c r="T13" s="494"/>
      <c r="U13" s="494"/>
      <c r="V13" s="494"/>
      <c r="W13" s="494"/>
      <c r="X13" s="494"/>
      <c r="Y13" s="494"/>
      <c r="Z13" s="494"/>
      <c r="AA13" s="494"/>
      <c r="AB13" s="494"/>
      <c r="AC13" s="494"/>
      <c r="AD13" s="494"/>
      <c r="AE13" s="494"/>
      <c r="AF13" s="494"/>
      <c r="AG13" s="494"/>
      <c r="AH13" s="494"/>
      <c r="AI13" s="494"/>
    </row>
    <row r="14" spans="2:35" ht="35.450000000000003" customHeight="1">
      <c r="B14" s="492"/>
      <c r="C14" s="494"/>
      <c r="D14" s="494"/>
      <c r="E14" s="494"/>
      <c r="F14" s="494"/>
      <c r="G14" s="494"/>
      <c r="H14" s="494"/>
      <c r="I14" s="494"/>
      <c r="J14" s="494"/>
      <c r="K14" s="494"/>
      <c r="L14" s="494"/>
      <c r="M14" s="494"/>
      <c r="N14" s="494"/>
      <c r="O14" s="494"/>
      <c r="P14" s="494"/>
      <c r="Q14" s="494"/>
      <c r="R14" s="494"/>
      <c r="S14" s="494"/>
      <c r="T14" s="494"/>
      <c r="U14" s="494"/>
      <c r="V14" s="494"/>
      <c r="W14" s="494"/>
      <c r="X14" s="494"/>
      <c r="Y14" s="494"/>
      <c r="Z14" s="494"/>
      <c r="AA14" s="494"/>
      <c r="AB14" s="494"/>
      <c r="AC14" s="494"/>
      <c r="AD14" s="494"/>
      <c r="AE14" s="494"/>
      <c r="AF14" s="494"/>
      <c r="AG14" s="494"/>
      <c r="AH14" s="494"/>
      <c r="AI14" s="494"/>
    </row>
    <row r="15" spans="2:35" ht="35.450000000000003" customHeight="1">
      <c r="B15" s="492"/>
      <c r="C15" s="494"/>
      <c r="D15" s="494"/>
      <c r="E15" s="494"/>
      <c r="F15" s="494"/>
      <c r="G15" s="494"/>
      <c r="H15" s="494"/>
      <c r="I15" s="494"/>
      <c r="J15" s="494"/>
      <c r="K15" s="494"/>
      <c r="L15" s="494"/>
      <c r="M15" s="494"/>
      <c r="N15" s="494"/>
      <c r="O15" s="494"/>
      <c r="P15" s="494"/>
      <c r="Q15" s="494"/>
      <c r="R15" s="494"/>
      <c r="S15" s="494"/>
      <c r="T15" s="494"/>
      <c r="U15" s="494"/>
      <c r="V15" s="494"/>
      <c r="W15" s="494"/>
      <c r="X15" s="494"/>
      <c r="Y15" s="494"/>
      <c r="Z15" s="494"/>
      <c r="AA15" s="494"/>
      <c r="AB15" s="494"/>
      <c r="AC15" s="494"/>
      <c r="AD15" s="494"/>
      <c r="AE15" s="494"/>
      <c r="AF15" s="494"/>
      <c r="AG15" s="494"/>
      <c r="AH15" s="494"/>
      <c r="AI15" s="494"/>
    </row>
    <row r="16" spans="2:35" ht="35.450000000000003" customHeight="1">
      <c r="B16" s="492"/>
      <c r="C16" s="494"/>
      <c r="D16" s="494"/>
      <c r="E16" s="494"/>
      <c r="F16" s="494"/>
      <c r="G16" s="494"/>
      <c r="H16" s="494"/>
      <c r="I16" s="494"/>
      <c r="J16" s="494"/>
      <c r="K16" s="494"/>
      <c r="L16" s="494"/>
      <c r="M16" s="494"/>
      <c r="N16" s="494"/>
      <c r="O16" s="494"/>
      <c r="P16" s="494"/>
      <c r="Q16" s="494"/>
      <c r="R16" s="494"/>
      <c r="S16" s="494"/>
      <c r="T16" s="494"/>
      <c r="U16" s="494"/>
      <c r="V16" s="494"/>
      <c r="W16" s="494"/>
      <c r="X16" s="494"/>
      <c r="Y16" s="494"/>
      <c r="Z16" s="494"/>
      <c r="AA16" s="494"/>
      <c r="AB16" s="494"/>
      <c r="AC16" s="494"/>
      <c r="AD16" s="494"/>
      <c r="AE16" s="494"/>
      <c r="AF16" s="494"/>
      <c r="AG16" s="494"/>
      <c r="AH16" s="494"/>
      <c r="AI16" s="494"/>
    </row>
    <row r="17" spans="2:35" ht="35.450000000000003" customHeight="1">
      <c r="B17" s="492"/>
      <c r="C17" s="494"/>
      <c r="D17" s="494"/>
      <c r="E17" s="494"/>
      <c r="F17" s="494"/>
      <c r="G17" s="494"/>
      <c r="H17" s="494"/>
      <c r="I17" s="494"/>
      <c r="J17" s="494"/>
      <c r="K17" s="494"/>
      <c r="L17" s="494"/>
      <c r="M17" s="494"/>
      <c r="N17" s="494"/>
      <c r="O17" s="494"/>
      <c r="P17" s="494"/>
      <c r="Q17" s="494"/>
      <c r="R17" s="494"/>
      <c r="S17" s="494"/>
      <c r="T17" s="494"/>
      <c r="U17" s="494"/>
      <c r="V17" s="494"/>
      <c r="W17" s="494"/>
      <c r="X17" s="494"/>
      <c r="Y17" s="494"/>
      <c r="Z17" s="494"/>
      <c r="AA17" s="494"/>
      <c r="AB17" s="494"/>
      <c r="AC17" s="494"/>
      <c r="AD17" s="494"/>
      <c r="AE17" s="494"/>
      <c r="AF17" s="494"/>
      <c r="AG17" s="494"/>
      <c r="AH17" s="494"/>
      <c r="AI17" s="494"/>
    </row>
    <row r="18" spans="2:35" ht="53.25" customHeight="1">
      <c r="B18" s="492"/>
      <c r="C18" s="494"/>
      <c r="D18" s="494"/>
      <c r="E18" s="494"/>
      <c r="F18" s="494"/>
      <c r="G18" s="494"/>
      <c r="H18" s="494"/>
      <c r="I18" s="494"/>
      <c r="J18" s="494"/>
      <c r="K18" s="494"/>
      <c r="L18" s="494"/>
      <c r="M18" s="494"/>
      <c r="N18" s="494"/>
      <c r="O18" s="494"/>
      <c r="P18" s="494"/>
      <c r="Q18" s="494"/>
      <c r="R18" s="494"/>
      <c r="S18" s="494"/>
      <c r="T18" s="494"/>
      <c r="U18" s="494"/>
      <c r="V18" s="494"/>
      <c r="W18" s="494"/>
      <c r="X18" s="494"/>
      <c r="Y18" s="494"/>
      <c r="Z18" s="494"/>
      <c r="AA18" s="494"/>
      <c r="AB18" s="494"/>
      <c r="AC18" s="494"/>
      <c r="AD18" s="494"/>
      <c r="AE18" s="494"/>
      <c r="AF18" s="494"/>
      <c r="AG18" s="494"/>
      <c r="AH18" s="494"/>
      <c r="AI18" s="494"/>
    </row>
    <row r="19" spans="2:35" ht="15" customHeight="1">
      <c r="B19" s="48"/>
      <c r="C19" s="48"/>
      <c r="D19" s="5"/>
    </row>
    <row r="20" spans="2:35" s="49" customFormat="1" ht="24.95" customHeight="1">
      <c r="B20" s="495" t="s">
        <v>320</v>
      </c>
      <c r="C20" s="495"/>
      <c r="D20" s="495"/>
      <c r="E20" s="495"/>
      <c r="F20" s="495"/>
      <c r="G20" s="495"/>
      <c r="H20" s="495"/>
      <c r="I20" s="495"/>
      <c r="J20" s="495"/>
      <c r="K20" s="495"/>
      <c r="L20" s="495"/>
      <c r="M20" s="495"/>
      <c r="N20" s="495"/>
      <c r="O20" s="495"/>
      <c r="P20" s="495"/>
      <c r="Q20" s="495"/>
      <c r="R20" s="495"/>
      <c r="S20" s="495"/>
      <c r="T20" s="495"/>
      <c r="U20" s="495"/>
      <c r="V20" s="495"/>
      <c r="W20" s="495"/>
      <c r="X20" s="495"/>
      <c r="Y20" s="495"/>
      <c r="Z20" s="495"/>
      <c r="AA20" s="495"/>
      <c r="AB20" s="495"/>
      <c r="AC20" s="495"/>
      <c r="AD20" s="495"/>
      <c r="AE20" s="495"/>
      <c r="AF20" s="495"/>
      <c r="AG20" s="495"/>
      <c r="AH20" s="495"/>
      <c r="AI20" s="495"/>
    </row>
    <row r="21" spans="2:35" ht="20.100000000000001" customHeight="1">
      <c r="B21" s="315" t="s">
        <v>27</v>
      </c>
      <c r="C21" s="327"/>
      <c r="D21" s="316"/>
      <c r="E21" s="496" t="str">
        <f>'様式A-1'!D3</f>
        <v>タカバヤマトンネル</v>
      </c>
      <c r="F21" s="497"/>
      <c r="G21" s="497"/>
      <c r="H21" s="497"/>
      <c r="I21" s="498"/>
      <c r="J21" s="499" t="s">
        <v>28</v>
      </c>
      <c r="K21" s="499"/>
      <c r="L21" s="499"/>
      <c r="M21" s="500" t="str">
        <f>'様式A-1'!J3</f>
        <v>県道6号山口宇部線</v>
      </c>
      <c r="N21" s="500"/>
      <c r="O21" s="500"/>
      <c r="P21" s="500"/>
      <c r="Q21" s="500"/>
      <c r="R21" s="500"/>
      <c r="S21" s="364" t="s">
        <v>162</v>
      </c>
      <c r="T21" s="365"/>
      <c r="U21" s="365"/>
      <c r="V21" s="366"/>
      <c r="W21" s="369" t="str">
        <f>'様式A-1'!K5</f>
        <v>基礎地盤コンサルタンツ
株式会社　安田　啓吾</v>
      </c>
      <c r="X21" s="501"/>
      <c r="Y21" s="501"/>
      <c r="Z21" s="501"/>
      <c r="AA21" s="501"/>
      <c r="AB21" s="502"/>
      <c r="AC21" s="506" t="s">
        <v>193</v>
      </c>
      <c r="AD21" s="507"/>
      <c r="AE21" s="508"/>
      <c r="AF21" s="512">
        <f>'様式A-1'!R5</f>
        <v>44789</v>
      </c>
      <c r="AG21" s="513"/>
      <c r="AH21" s="513"/>
      <c r="AI21" s="514"/>
    </row>
    <row r="22" spans="2:35" ht="20.100000000000001" customHeight="1">
      <c r="B22" s="317" t="s">
        <v>0</v>
      </c>
      <c r="C22" s="355"/>
      <c r="D22" s="318"/>
      <c r="E22" s="518" t="str">
        <f>'様式A-1'!D4</f>
        <v xml:space="preserve">高場山トンネル </v>
      </c>
      <c r="F22" s="519"/>
      <c r="G22" s="519"/>
      <c r="H22" s="519"/>
      <c r="I22" s="520"/>
      <c r="J22" s="521" t="s">
        <v>1</v>
      </c>
      <c r="K22" s="521"/>
      <c r="L22" s="521"/>
      <c r="M22" s="500" t="str">
        <f>'様式A-1'!R3</f>
        <v>防府土木建築事務所</v>
      </c>
      <c r="N22" s="500"/>
      <c r="O22" s="500"/>
      <c r="P22" s="500"/>
      <c r="Q22" s="500"/>
      <c r="R22" s="500"/>
      <c r="S22" s="352"/>
      <c r="T22" s="367"/>
      <c r="U22" s="367"/>
      <c r="V22" s="368"/>
      <c r="W22" s="503"/>
      <c r="X22" s="504"/>
      <c r="Y22" s="504"/>
      <c r="Z22" s="504"/>
      <c r="AA22" s="504"/>
      <c r="AB22" s="505"/>
      <c r="AC22" s="509"/>
      <c r="AD22" s="510"/>
      <c r="AE22" s="511"/>
      <c r="AF22" s="515"/>
      <c r="AG22" s="516"/>
      <c r="AH22" s="516"/>
      <c r="AI22" s="517"/>
    </row>
    <row r="23" spans="2:35" ht="26.25" customHeight="1">
      <c r="B23" s="491" t="s">
        <v>192</v>
      </c>
      <c r="C23" s="493"/>
      <c r="D23" s="493"/>
      <c r="E23" s="493"/>
      <c r="F23" s="493"/>
      <c r="G23" s="493"/>
      <c r="H23" s="493"/>
      <c r="I23" s="493"/>
      <c r="J23" s="493"/>
      <c r="K23" s="493"/>
      <c r="L23" s="493"/>
      <c r="M23" s="493"/>
      <c r="N23" s="493"/>
      <c r="O23" s="493"/>
      <c r="P23" s="493"/>
      <c r="Q23" s="493"/>
      <c r="R23" s="493"/>
      <c r="S23" s="493"/>
      <c r="T23" s="493"/>
      <c r="U23" s="493"/>
      <c r="V23" s="493"/>
      <c r="W23" s="493"/>
      <c r="X23" s="493"/>
      <c r="Y23" s="493"/>
      <c r="Z23" s="493"/>
      <c r="AA23" s="493"/>
      <c r="AB23" s="493"/>
      <c r="AC23" s="493"/>
      <c r="AD23" s="493"/>
      <c r="AE23" s="493"/>
      <c r="AF23" s="493"/>
      <c r="AG23" s="493"/>
      <c r="AH23" s="493"/>
      <c r="AI23" s="493"/>
    </row>
    <row r="24" spans="2:35" ht="35.450000000000003" customHeight="1">
      <c r="B24" s="492"/>
      <c r="C24" s="494"/>
      <c r="D24" s="494"/>
      <c r="E24" s="494"/>
      <c r="F24" s="494"/>
      <c r="G24" s="494"/>
      <c r="H24" s="494"/>
      <c r="I24" s="494"/>
      <c r="J24" s="494"/>
      <c r="K24" s="494"/>
      <c r="L24" s="494"/>
      <c r="M24" s="494"/>
      <c r="N24" s="494"/>
      <c r="O24" s="494"/>
      <c r="P24" s="494"/>
      <c r="Q24" s="494"/>
      <c r="R24" s="494"/>
      <c r="S24" s="494"/>
      <c r="T24" s="494"/>
      <c r="U24" s="494"/>
      <c r="V24" s="494"/>
      <c r="W24" s="494"/>
      <c r="X24" s="494"/>
      <c r="Y24" s="494"/>
      <c r="Z24" s="494"/>
      <c r="AA24" s="494"/>
      <c r="AB24" s="494"/>
      <c r="AC24" s="494"/>
      <c r="AD24" s="494"/>
      <c r="AE24" s="494"/>
      <c r="AF24" s="494"/>
      <c r="AG24" s="494"/>
      <c r="AH24" s="494"/>
      <c r="AI24" s="494"/>
    </row>
    <row r="25" spans="2:35" ht="35.450000000000003" customHeight="1">
      <c r="B25" s="492"/>
      <c r="C25" s="494"/>
      <c r="D25" s="494"/>
      <c r="E25" s="494"/>
      <c r="F25" s="494"/>
      <c r="G25" s="494"/>
      <c r="H25" s="494"/>
      <c r="I25" s="494"/>
      <c r="J25" s="494"/>
      <c r="K25" s="494"/>
      <c r="L25" s="494"/>
      <c r="M25" s="494"/>
      <c r="N25" s="494"/>
      <c r="O25" s="494"/>
      <c r="P25" s="494"/>
      <c r="Q25" s="494"/>
      <c r="R25" s="494"/>
      <c r="S25" s="494"/>
      <c r="T25" s="494"/>
      <c r="U25" s="494"/>
      <c r="V25" s="494"/>
      <c r="W25" s="494"/>
      <c r="X25" s="494"/>
      <c r="Y25" s="494"/>
      <c r="Z25" s="494"/>
      <c r="AA25" s="494"/>
      <c r="AB25" s="494"/>
      <c r="AC25" s="494"/>
      <c r="AD25" s="494"/>
      <c r="AE25" s="494"/>
      <c r="AF25" s="494"/>
      <c r="AG25" s="494"/>
      <c r="AH25" s="494"/>
      <c r="AI25" s="494"/>
    </row>
    <row r="26" spans="2:35" ht="35.450000000000003" customHeight="1">
      <c r="B26" s="492"/>
      <c r="C26" s="494"/>
      <c r="D26" s="494"/>
      <c r="E26" s="494"/>
      <c r="F26" s="494"/>
      <c r="G26" s="494"/>
      <c r="H26" s="494"/>
      <c r="I26" s="494"/>
      <c r="J26" s="494"/>
      <c r="K26" s="494"/>
      <c r="L26" s="494"/>
      <c r="M26" s="494"/>
      <c r="N26" s="494"/>
      <c r="O26" s="494"/>
      <c r="P26" s="494"/>
      <c r="Q26" s="494"/>
      <c r="R26" s="494"/>
      <c r="S26" s="494"/>
      <c r="T26" s="494"/>
      <c r="U26" s="494"/>
      <c r="V26" s="494"/>
      <c r="W26" s="494"/>
      <c r="X26" s="494"/>
      <c r="Y26" s="494"/>
      <c r="Z26" s="494"/>
      <c r="AA26" s="494"/>
      <c r="AB26" s="494"/>
      <c r="AC26" s="494"/>
      <c r="AD26" s="494"/>
      <c r="AE26" s="494"/>
      <c r="AF26" s="494"/>
      <c r="AG26" s="494"/>
      <c r="AH26" s="494"/>
      <c r="AI26" s="494"/>
    </row>
    <row r="27" spans="2:35" ht="35.450000000000003" customHeight="1">
      <c r="B27" s="492"/>
      <c r="C27" s="494"/>
      <c r="D27" s="494"/>
      <c r="E27" s="494"/>
      <c r="F27" s="494"/>
      <c r="G27" s="494"/>
      <c r="H27" s="494"/>
      <c r="I27" s="494"/>
      <c r="J27" s="494"/>
      <c r="K27" s="494"/>
      <c r="L27" s="494"/>
      <c r="M27" s="494"/>
      <c r="N27" s="494"/>
      <c r="O27" s="494"/>
      <c r="P27" s="494"/>
      <c r="Q27" s="494"/>
      <c r="R27" s="494"/>
      <c r="S27" s="494"/>
      <c r="T27" s="494"/>
      <c r="U27" s="494"/>
      <c r="V27" s="494"/>
      <c r="W27" s="494"/>
      <c r="X27" s="494"/>
      <c r="Y27" s="494"/>
      <c r="Z27" s="494"/>
      <c r="AA27" s="494"/>
      <c r="AB27" s="494"/>
      <c r="AC27" s="494"/>
      <c r="AD27" s="494"/>
      <c r="AE27" s="494"/>
      <c r="AF27" s="494"/>
      <c r="AG27" s="494"/>
      <c r="AH27" s="494"/>
      <c r="AI27" s="494"/>
    </row>
    <row r="28" spans="2:35" ht="35.450000000000003" customHeight="1">
      <c r="B28" s="492"/>
      <c r="C28" s="494"/>
      <c r="D28" s="494"/>
      <c r="E28" s="494"/>
      <c r="F28" s="494"/>
      <c r="G28" s="494"/>
      <c r="H28" s="494"/>
      <c r="I28" s="494"/>
      <c r="J28" s="494"/>
      <c r="K28" s="494"/>
      <c r="L28" s="494"/>
      <c r="M28" s="494"/>
      <c r="N28" s="494"/>
      <c r="O28" s="494"/>
      <c r="P28" s="494"/>
      <c r="Q28" s="494"/>
      <c r="R28" s="494"/>
      <c r="S28" s="494"/>
      <c r="T28" s="494"/>
      <c r="U28" s="494"/>
      <c r="V28" s="494"/>
      <c r="W28" s="494"/>
      <c r="X28" s="494"/>
      <c r="Y28" s="494"/>
      <c r="Z28" s="494"/>
      <c r="AA28" s="494"/>
      <c r="AB28" s="494"/>
      <c r="AC28" s="494"/>
      <c r="AD28" s="494"/>
      <c r="AE28" s="494"/>
      <c r="AF28" s="494"/>
      <c r="AG28" s="494"/>
      <c r="AH28" s="494"/>
      <c r="AI28" s="494"/>
    </row>
    <row r="29" spans="2:35" ht="35.450000000000003" customHeight="1">
      <c r="B29" s="492"/>
      <c r="C29" s="494"/>
      <c r="D29" s="494"/>
      <c r="E29" s="494"/>
      <c r="F29" s="494"/>
      <c r="G29" s="494"/>
      <c r="H29" s="494"/>
      <c r="I29" s="494"/>
      <c r="J29" s="494"/>
      <c r="K29" s="494"/>
      <c r="L29" s="494"/>
      <c r="M29" s="494"/>
      <c r="N29" s="494"/>
      <c r="O29" s="494"/>
      <c r="P29" s="494"/>
      <c r="Q29" s="494"/>
      <c r="R29" s="494"/>
      <c r="S29" s="494"/>
      <c r="T29" s="494"/>
      <c r="U29" s="494"/>
      <c r="V29" s="494"/>
      <c r="W29" s="494"/>
      <c r="X29" s="494"/>
      <c r="Y29" s="494"/>
      <c r="Z29" s="494"/>
      <c r="AA29" s="494"/>
      <c r="AB29" s="494"/>
      <c r="AC29" s="494"/>
      <c r="AD29" s="494"/>
      <c r="AE29" s="494"/>
      <c r="AF29" s="494"/>
      <c r="AG29" s="494"/>
      <c r="AH29" s="494"/>
      <c r="AI29" s="494"/>
    </row>
    <row r="30" spans="2:35" ht="35.450000000000003" customHeight="1">
      <c r="B30" s="492"/>
      <c r="C30" s="494"/>
      <c r="D30" s="494"/>
      <c r="E30" s="494"/>
      <c r="F30" s="494"/>
      <c r="G30" s="494"/>
      <c r="H30" s="494"/>
      <c r="I30" s="494"/>
      <c r="J30" s="494"/>
      <c r="K30" s="494"/>
      <c r="L30" s="494"/>
      <c r="M30" s="494"/>
      <c r="N30" s="494"/>
      <c r="O30" s="494"/>
      <c r="P30" s="494"/>
      <c r="Q30" s="494"/>
      <c r="R30" s="494"/>
      <c r="S30" s="494"/>
      <c r="T30" s="494"/>
      <c r="U30" s="494"/>
      <c r="V30" s="494"/>
      <c r="W30" s="494"/>
      <c r="X30" s="494"/>
      <c r="Y30" s="494"/>
      <c r="Z30" s="494"/>
      <c r="AA30" s="494"/>
      <c r="AB30" s="494"/>
      <c r="AC30" s="494"/>
      <c r="AD30" s="494"/>
      <c r="AE30" s="494"/>
      <c r="AF30" s="494"/>
      <c r="AG30" s="494"/>
      <c r="AH30" s="494"/>
      <c r="AI30" s="494"/>
    </row>
    <row r="31" spans="2:35" ht="35.450000000000003" customHeight="1">
      <c r="B31" s="492"/>
      <c r="C31" s="494"/>
      <c r="D31" s="494"/>
      <c r="E31" s="494"/>
      <c r="F31" s="494"/>
      <c r="G31" s="494"/>
      <c r="H31" s="494"/>
      <c r="I31" s="494"/>
      <c r="J31" s="494"/>
      <c r="K31" s="494"/>
      <c r="L31" s="494"/>
      <c r="M31" s="494"/>
      <c r="N31" s="494"/>
      <c r="O31" s="494"/>
      <c r="P31" s="494"/>
      <c r="Q31" s="494"/>
      <c r="R31" s="494"/>
      <c r="S31" s="494"/>
      <c r="T31" s="494"/>
      <c r="U31" s="494"/>
      <c r="V31" s="494"/>
      <c r="W31" s="494"/>
      <c r="X31" s="494"/>
      <c r="Y31" s="494"/>
      <c r="Z31" s="494"/>
      <c r="AA31" s="494"/>
      <c r="AB31" s="494"/>
      <c r="AC31" s="494"/>
      <c r="AD31" s="494"/>
      <c r="AE31" s="494"/>
      <c r="AF31" s="494"/>
      <c r="AG31" s="494"/>
      <c r="AH31" s="494"/>
      <c r="AI31" s="494"/>
    </row>
    <row r="32" spans="2:35" ht="35.450000000000003" customHeight="1">
      <c r="B32" s="492"/>
      <c r="C32" s="494"/>
      <c r="D32" s="494"/>
      <c r="E32" s="494"/>
      <c r="F32" s="494"/>
      <c r="G32" s="494"/>
      <c r="H32" s="494"/>
      <c r="I32" s="494"/>
      <c r="J32" s="494"/>
      <c r="K32" s="494"/>
      <c r="L32" s="494"/>
      <c r="M32" s="494"/>
      <c r="N32" s="494"/>
      <c r="O32" s="494"/>
      <c r="P32" s="494"/>
      <c r="Q32" s="494"/>
      <c r="R32" s="494"/>
      <c r="S32" s="494"/>
      <c r="T32" s="494"/>
      <c r="U32" s="494"/>
      <c r="V32" s="494"/>
      <c r="W32" s="494"/>
      <c r="X32" s="494"/>
      <c r="Y32" s="494"/>
      <c r="Z32" s="494"/>
      <c r="AA32" s="494"/>
      <c r="AB32" s="494"/>
      <c r="AC32" s="494"/>
      <c r="AD32" s="494"/>
      <c r="AE32" s="494"/>
      <c r="AF32" s="494"/>
      <c r="AG32" s="494"/>
      <c r="AH32" s="494"/>
      <c r="AI32" s="494"/>
    </row>
    <row r="33" spans="2:35" ht="35.450000000000003" customHeight="1">
      <c r="B33" s="492"/>
      <c r="C33" s="494"/>
      <c r="D33" s="494"/>
      <c r="E33" s="494"/>
      <c r="F33" s="494"/>
      <c r="G33" s="494"/>
      <c r="H33" s="494"/>
      <c r="I33" s="494"/>
      <c r="J33" s="494"/>
      <c r="K33" s="494"/>
      <c r="L33" s="494"/>
      <c r="M33" s="494"/>
      <c r="N33" s="494"/>
      <c r="O33" s="494"/>
      <c r="P33" s="494"/>
      <c r="Q33" s="494"/>
      <c r="R33" s="494"/>
      <c r="S33" s="494"/>
      <c r="T33" s="494"/>
      <c r="U33" s="494"/>
      <c r="V33" s="494"/>
      <c r="W33" s="494"/>
      <c r="X33" s="494"/>
      <c r="Y33" s="494"/>
      <c r="Z33" s="494"/>
      <c r="AA33" s="494"/>
      <c r="AB33" s="494"/>
      <c r="AC33" s="494"/>
      <c r="AD33" s="494"/>
      <c r="AE33" s="494"/>
      <c r="AF33" s="494"/>
      <c r="AG33" s="494"/>
      <c r="AH33" s="494"/>
      <c r="AI33" s="494"/>
    </row>
    <row r="34" spans="2:35" ht="35.450000000000003" customHeight="1">
      <c r="B34" s="492"/>
      <c r="C34" s="494"/>
      <c r="D34" s="494"/>
      <c r="E34" s="494"/>
      <c r="F34" s="494"/>
      <c r="G34" s="494"/>
      <c r="H34" s="494"/>
      <c r="I34" s="494"/>
      <c r="J34" s="494"/>
      <c r="K34" s="494"/>
      <c r="L34" s="494"/>
      <c r="M34" s="494"/>
      <c r="N34" s="494"/>
      <c r="O34" s="494"/>
      <c r="P34" s="494"/>
      <c r="Q34" s="494"/>
      <c r="R34" s="494"/>
      <c r="S34" s="494"/>
      <c r="T34" s="494"/>
      <c r="U34" s="494"/>
      <c r="V34" s="494"/>
      <c r="W34" s="494"/>
      <c r="X34" s="494"/>
      <c r="Y34" s="494"/>
      <c r="Z34" s="494"/>
      <c r="AA34" s="494"/>
      <c r="AB34" s="494"/>
      <c r="AC34" s="494"/>
      <c r="AD34" s="494"/>
      <c r="AE34" s="494"/>
      <c r="AF34" s="494"/>
      <c r="AG34" s="494"/>
      <c r="AH34" s="494"/>
      <c r="AI34" s="494"/>
    </row>
    <row r="35" spans="2:35" ht="53.25" customHeight="1">
      <c r="B35" s="492"/>
      <c r="C35" s="494"/>
      <c r="D35" s="494"/>
      <c r="E35" s="494"/>
      <c r="F35" s="494"/>
      <c r="G35" s="494"/>
      <c r="H35" s="494"/>
      <c r="I35" s="494"/>
      <c r="J35" s="494"/>
      <c r="K35" s="494"/>
      <c r="L35" s="494"/>
      <c r="M35" s="494"/>
      <c r="N35" s="494"/>
      <c r="O35" s="494"/>
      <c r="P35" s="494"/>
      <c r="Q35" s="494"/>
      <c r="R35" s="494"/>
      <c r="S35" s="494"/>
      <c r="T35" s="494"/>
      <c r="U35" s="494"/>
      <c r="V35" s="494"/>
      <c r="W35" s="494"/>
      <c r="X35" s="494"/>
      <c r="Y35" s="494"/>
      <c r="Z35" s="494"/>
      <c r="AA35" s="494"/>
      <c r="AB35" s="494"/>
      <c r="AC35" s="494"/>
      <c r="AD35" s="494"/>
      <c r="AE35" s="494"/>
      <c r="AF35" s="494"/>
      <c r="AG35" s="494"/>
      <c r="AH35" s="494"/>
      <c r="AI35" s="494"/>
    </row>
    <row r="36" spans="2:35" ht="15" customHeight="1">
      <c r="B36" s="48"/>
      <c r="C36" s="48"/>
      <c r="D36" s="5"/>
    </row>
    <row r="37" spans="2:35" s="49" customFormat="1" ht="24.95" customHeight="1">
      <c r="B37" s="495" t="s">
        <v>320</v>
      </c>
      <c r="C37" s="495"/>
      <c r="D37" s="495"/>
      <c r="E37" s="495"/>
      <c r="F37" s="495"/>
      <c r="G37" s="495"/>
      <c r="H37" s="495"/>
      <c r="I37" s="495"/>
      <c r="J37" s="495"/>
      <c r="K37" s="495"/>
      <c r="L37" s="495"/>
      <c r="M37" s="495"/>
      <c r="N37" s="495"/>
      <c r="O37" s="495"/>
      <c r="P37" s="495"/>
      <c r="Q37" s="495"/>
      <c r="R37" s="495"/>
      <c r="S37" s="495"/>
      <c r="T37" s="495"/>
      <c r="U37" s="495"/>
      <c r="V37" s="495"/>
      <c r="W37" s="495"/>
      <c r="X37" s="495"/>
      <c r="Y37" s="495"/>
      <c r="Z37" s="495"/>
      <c r="AA37" s="495"/>
      <c r="AB37" s="495"/>
      <c r="AC37" s="495"/>
      <c r="AD37" s="495"/>
      <c r="AE37" s="495"/>
      <c r="AF37" s="495"/>
      <c r="AG37" s="495"/>
      <c r="AH37" s="495"/>
      <c r="AI37" s="495"/>
    </row>
    <row r="38" spans="2:35" ht="20.100000000000001" customHeight="1">
      <c r="B38" s="315" t="s">
        <v>27</v>
      </c>
      <c r="C38" s="327"/>
      <c r="D38" s="316"/>
      <c r="E38" s="496" t="str">
        <f>'様式A-1'!D3</f>
        <v>タカバヤマトンネル</v>
      </c>
      <c r="F38" s="497"/>
      <c r="G38" s="497"/>
      <c r="H38" s="497"/>
      <c r="I38" s="498"/>
      <c r="J38" s="499" t="s">
        <v>28</v>
      </c>
      <c r="K38" s="499"/>
      <c r="L38" s="499"/>
      <c r="M38" s="500" t="str">
        <f>'様式A-1'!J3</f>
        <v>県道6号山口宇部線</v>
      </c>
      <c r="N38" s="500"/>
      <c r="O38" s="500"/>
      <c r="P38" s="500"/>
      <c r="Q38" s="500"/>
      <c r="R38" s="500"/>
      <c r="S38" s="364" t="s">
        <v>162</v>
      </c>
      <c r="T38" s="365"/>
      <c r="U38" s="365"/>
      <c r="V38" s="366"/>
      <c r="W38" s="369" t="str">
        <f>'様式A-1'!K5</f>
        <v>基礎地盤コンサルタンツ
株式会社　安田　啓吾</v>
      </c>
      <c r="X38" s="501"/>
      <c r="Y38" s="501"/>
      <c r="Z38" s="501"/>
      <c r="AA38" s="501"/>
      <c r="AB38" s="502"/>
      <c r="AC38" s="506" t="s">
        <v>193</v>
      </c>
      <c r="AD38" s="507"/>
      <c r="AE38" s="508"/>
      <c r="AF38" s="512">
        <f>'様式A-1'!R5</f>
        <v>44789</v>
      </c>
      <c r="AG38" s="513"/>
      <c r="AH38" s="513"/>
      <c r="AI38" s="514"/>
    </row>
    <row r="39" spans="2:35" ht="20.100000000000001" customHeight="1">
      <c r="B39" s="317" t="s">
        <v>0</v>
      </c>
      <c r="C39" s="355"/>
      <c r="D39" s="318"/>
      <c r="E39" s="518" t="str">
        <f>'様式A-1'!D4</f>
        <v xml:space="preserve">高場山トンネル </v>
      </c>
      <c r="F39" s="519"/>
      <c r="G39" s="519"/>
      <c r="H39" s="519"/>
      <c r="I39" s="520"/>
      <c r="J39" s="521" t="s">
        <v>1</v>
      </c>
      <c r="K39" s="521"/>
      <c r="L39" s="521"/>
      <c r="M39" s="500" t="str">
        <f>'様式A-1'!R3</f>
        <v>防府土木建築事務所</v>
      </c>
      <c r="N39" s="500"/>
      <c r="O39" s="500"/>
      <c r="P39" s="500"/>
      <c r="Q39" s="500"/>
      <c r="R39" s="500"/>
      <c r="S39" s="352"/>
      <c r="T39" s="367"/>
      <c r="U39" s="367"/>
      <c r="V39" s="368"/>
      <c r="W39" s="503"/>
      <c r="X39" s="504"/>
      <c r="Y39" s="504"/>
      <c r="Z39" s="504"/>
      <c r="AA39" s="504"/>
      <c r="AB39" s="505"/>
      <c r="AC39" s="509"/>
      <c r="AD39" s="510"/>
      <c r="AE39" s="511"/>
      <c r="AF39" s="515"/>
      <c r="AG39" s="516"/>
      <c r="AH39" s="516"/>
      <c r="AI39" s="517"/>
    </row>
    <row r="40" spans="2:35" ht="26.25" customHeight="1">
      <c r="B40" s="491" t="s">
        <v>192</v>
      </c>
      <c r="C40" s="493"/>
      <c r="D40" s="493"/>
      <c r="E40" s="493"/>
      <c r="F40" s="493"/>
      <c r="G40" s="493"/>
      <c r="H40" s="493"/>
      <c r="I40" s="493"/>
      <c r="J40" s="493"/>
      <c r="K40" s="493"/>
      <c r="L40" s="493"/>
      <c r="M40" s="493"/>
      <c r="N40" s="493"/>
      <c r="O40" s="493"/>
      <c r="P40" s="493"/>
      <c r="Q40" s="493"/>
      <c r="R40" s="493"/>
      <c r="S40" s="493"/>
      <c r="T40" s="493"/>
      <c r="U40" s="493"/>
      <c r="V40" s="493"/>
      <c r="W40" s="493"/>
      <c r="X40" s="493"/>
      <c r="Y40" s="493"/>
      <c r="Z40" s="493"/>
      <c r="AA40" s="493"/>
      <c r="AB40" s="493"/>
      <c r="AC40" s="493"/>
      <c r="AD40" s="493"/>
      <c r="AE40" s="493"/>
      <c r="AF40" s="493"/>
      <c r="AG40" s="493"/>
      <c r="AH40" s="493"/>
      <c r="AI40" s="493"/>
    </row>
    <row r="41" spans="2:35" ht="35.450000000000003" customHeight="1">
      <c r="B41" s="492"/>
      <c r="C41" s="494"/>
      <c r="D41" s="494"/>
      <c r="E41" s="494"/>
      <c r="F41" s="494"/>
      <c r="G41" s="494"/>
      <c r="H41" s="494"/>
      <c r="I41" s="494"/>
      <c r="J41" s="494"/>
      <c r="K41" s="494"/>
      <c r="L41" s="494"/>
      <c r="M41" s="494"/>
      <c r="N41" s="494"/>
      <c r="O41" s="494"/>
      <c r="P41" s="494"/>
      <c r="Q41" s="494"/>
      <c r="R41" s="494"/>
      <c r="S41" s="494"/>
      <c r="T41" s="494"/>
      <c r="U41" s="494"/>
      <c r="V41" s="494"/>
      <c r="W41" s="494"/>
      <c r="X41" s="494"/>
      <c r="Y41" s="494"/>
      <c r="Z41" s="494"/>
      <c r="AA41" s="494"/>
      <c r="AB41" s="494"/>
      <c r="AC41" s="494"/>
      <c r="AD41" s="494"/>
      <c r="AE41" s="494"/>
      <c r="AF41" s="494"/>
      <c r="AG41" s="494"/>
      <c r="AH41" s="494"/>
      <c r="AI41" s="494"/>
    </row>
    <row r="42" spans="2:35" ht="35.450000000000003" customHeight="1">
      <c r="B42" s="492"/>
      <c r="C42" s="494"/>
      <c r="D42" s="494"/>
      <c r="E42" s="494"/>
      <c r="F42" s="494"/>
      <c r="G42" s="494"/>
      <c r="H42" s="494"/>
      <c r="I42" s="494"/>
      <c r="J42" s="494"/>
      <c r="K42" s="494"/>
      <c r="L42" s="494"/>
      <c r="M42" s="494"/>
      <c r="N42" s="494"/>
      <c r="O42" s="494"/>
      <c r="P42" s="494"/>
      <c r="Q42" s="494"/>
      <c r="R42" s="494"/>
      <c r="S42" s="494"/>
      <c r="T42" s="494"/>
      <c r="U42" s="494"/>
      <c r="V42" s="494"/>
      <c r="W42" s="494"/>
      <c r="X42" s="494"/>
      <c r="Y42" s="494"/>
      <c r="Z42" s="494"/>
      <c r="AA42" s="494"/>
      <c r="AB42" s="494"/>
      <c r="AC42" s="494"/>
      <c r="AD42" s="494"/>
      <c r="AE42" s="494"/>
      <c r="AF42" s="494"/>
      <c r="AG42" s="494"/>
      <c r="AH42" s="494"/>
      <c r="AI42" s="494"/>
    </row>
    <row r="43" spans="2:35" ht="35.450000000000003" customHeight="1">
      <c r="B43" s="492"/>
      <c r="C43" s="494"/>
      <c r="D43" s="494"/>
      <c r="E43" s="494"/>
      <c r="F43" s="494"/>
      <c r="G43" s="494"/>
      <c r="H43" s="494"/>
      <c r="I43" s="494"/>
      <c r="J43" s="494"/>
      <c r="K43" s="494"/>
      <c r="L43" s="494"/>
      <c r="M43" s="494"/>
      <c r="N43" s="494"/>
      <c r="O43" s="494"/>
      <c r="P43" s="494"/>
      <c r="Q43" s="494"/>
      <c r="R43" s="494"/>
      <c r="S43" s="494"/>
      <c r="T43" s="494"/>
      <c r="U43" s="494"/>
      <c r="V43" s="494"/>
      <c r="W43" s="494"/>
      <c r="X43" s="494"/>
      <c r="Y43" s="494"/>
      <c r="Z43" s="494"/>
      <c r="AA43" s="494"/>
      <c r="AB43" s="494"/>
      <c r="AC43" s="494"/>
      <c r="AD43" s="494"/>
      <c r="AE43" s="494"/>
      <c r="AF43" s="494"/>
      <c r="AG43" s="494"/>
      <c r="AH43" s="494"/>
      <c r="AI43" s="494"/>
    </row>
    <row r="44" spans="2:35" ht="35.450000000000003" customHeight="1">
      <c r="B44" s="492"/>
      <c r="C44" s="494"/>
      <c r="D44" s="494"/>
      <c r="E44" s="494"/>
      <c r="F44" s="494"/>
      <c r="G44" s="494"/>
      <c r="H44" s="494"/>
      <c r="I44" s="494"/>
      <c r="J44" s="494"/>
      <c r="K44" s="494"/>
      <c r="L44" s="494"/>
      <c r="M44" s="494"/>
      <c r="N44" s="494"/>
      <c r="O44" s="494"/>
      <c r="P44" s="494"/>
      <c r="Q44" s="494"/>
      <c r="R44" s="494"/>
      <c r="S44" s="494"/>
      <c r="T44" s="494"/>
      <c r="U44" s="494"/>
      <c r="V44" s="494"/>
      <c r="W44" s="494"/>
      <c r="X44" s="494"/>
      <c r="Y44" s="494"/>
      <c r="Z44" s="494"/>
      <c r="AA44" s="494"/>
      <c r="AB44" s="494"/>
      <c r="AC44" s="494"/>
      <c r="AD44" s="494"/>
      <c r="AE44" s="494"/>
      <c r="AF44" s="494"/>
      <c r="AG44" s="494"/>
      <c r="AH44" s="494"/>
      <c r="AI44" s="494"/>
    </row>
    <row r="45" spans="2:35" ht="35.450000000000003" customHeight="1">
      <c r="B45" s="492"/>
      <c r="C45" s="494"/>
      <c r="D45" s="494"/>
      <c r="E45" s="494"/>
      <c r="F45" s="494"/>
      <c r="G45" s="494"/>
      <c r="H45" s="494"/>
      <c r="I45" s="494"/>
      <c r="J45" s="494"/>
      <c r="K45" s="494"/>
      <c r="L45" s="494"/>
      <c r="M45" s="494"/>
      <c r="N45" s="494"/>
      <c r="O45" s="494"/>
      <c r="P45" s="494"/>
      <c r="Q45" s="494"/>
      <c r="R45" s="494"/>
      <c r="S45" s="494"/>
      <c r="T45" s="494"/>
      <c r="U45" s="494"/>
      <c r="V45" s="494"/>
      <c r="W45" s="494"/>
      <c r="X45" s="494"/>
      <c r="Y45" s="494"/>
      <c r="Z45" s="494"/>
      <c r="AA45" s="494"/>
      <c r="AB45" s="494"/>
      <c r="AC45" s="494"/>
      <c r="AD45" s="494"/>
      <c r="AE45" s="494"/>
      <c r="AF45" s="494"/>
      <c r="AG45" s="494"/>
      <c r="AH45" s="494"/>
      <c r="AI45" s="494"/>
    </row>
    <row r="46" spans="2:35" ht="35.450000000000003" customHeight="1">
      <c r="B46" s="492"/>
      <c r="C46" s="494"/>
      <c r="D46" s="494"/>
      <c r="E46" s="494"/>
      <c r="F46" s="494"/>
      <c r="G46" s="494"/>
      <c r="H46" s="494"/>
      <c r="I46" s="494"/>
      <c r="J46" s="494"/>
      <c r="K46" s="494"/>
      <c r="L46" s="494"/>
      <c r="M46" s="494"/>
      <c r="N46" s="494"/>
      <c r="O46" s="494"/>
      <c r="P46" s="494"/>
      <c r="Q46" s="494"/>
      <c r="R46" s="494"/>
      <c r="S46" s="494"/>
      <c r="T46" s="494"/>
      <c r="U46" s="494"/>
      <c r="V46" s="494"/>
      <c r="W46" s="494"/>
      <c r="X46" s="494"/>
      <c r="Y46" s="494"/>
      <c r="Z46" s="494"/>
      <c r="AA46" s="494"/>
      <c r="AB46" s="494"/>
      <c r="AC46" s="494"/>
      <c r="AD46" s="494"/>
      <c r="AE46" s="494"/>
      <c r="AF46" s="494"/>
      <c r="AG46" s="494"/>
      <c r="AH46" s="494"/>
      <c r="AI46" s="494"/>
    </row>
    <row r="47" spans="2:35" ht="35.450000000000003" customHeight="1">
      <c r="B47" s="492"/>
      <c r="C47" s="494"/>
      <c r="D47" s="494"/>
      <c r="E47" s="494"/>
      <c r="F47" s="494"/>
      <c r="G47" s="494"/>
      <c r="H47" s="494"/>
      <c r="I47" s="494"/>
      <c r="J47" s="494"/>
      <c r="K47" s="494"/>
      <c r="L47" s="494"/>
      <c r="M47" s="494"/>
      <c r="N47" s="494"/>
      <c r="O47" s="494"/>
      <c r="P47" s="494"/>
      <c r="Q47" s="494"/>
      <c r="R47" s="494"/>
      <c r="S47" s="494"/>
      <c r="T47" s="494"/>
      <c r="U47" s="494"/>
      <c r="V47" s="494"/>
      <c r="W47" s="494"/>
      <c r="X47" s="494"/>
      <c r="Y47" s="494"/>
      <c r="Z47" s="494"/>
      <c r="AA47" s="494"/>
      <c r="AB47" s="494"/>
      <c r="AC47" s="494"/>
      <c r="AD47" s="494"/>
      <c r="AE47" s="494"/>
      <c r="AF47" s="494"/>
      <c r="AG47" s="494"/>
      <c r="AH47" s="494"/>
      <c r="AI47" s="494"/>
    </row>
    <row r="48" spans="2:35" ht="35.450000000000003" customHeight="1">
      <c r="B48" s="492"/>
      <c r="C48" s="494"/>
      <c r="D48" s="494"/>
      <c r="E48" s="494"/>
      <c r="F48" s="494"/>
      <c r="G48" s="494"/>
      <c r="H48" s="494"/>
      <c r="I48" s="494"/>
      <c r="J48" s="494"/>
      <c r="K48" s="494"/>
      <c r="L48" s="494"/>
      <c r="M48" s="494"/>
      <c r="N48" s="494"/>
      <c r="O48" s="494"/>
      <c r="P48" s="494"/>
      <c r="Q48" s="494"/>
      <c r="R48" s="494"/>
      <c r="S48" s="494"/>
      <c r="T48" s="494"/>
      <c r="U48" s="494"/>
      <c r="V48" s="494"/>
      <c r="W48" s="494"/>
      <c r="X48" s="494"/>
      <c r="Y48" s="494"/>
      <c r="Z48" s="494"/>
      <c r="AA48" s="494"/>
      <c r="AB48" s="494"/>
      <c r="AC48" s="494"/>
      <c r="AD48" s="494"/>
      <c r="AE48" s="494"/>
      <c r="AF48" s="494"/>
      <c r="AG48" s="494"/>
      <c r="AH48" s="494"/>
      <c r="AI48" s="494"/>
    </row>
    <row r="49" spans="2:35" ht="35.450000000000003" customHeight="1">
      <c r="B49" s="492"/>
      <c r="C49" s="494"/>
      <c r="D49" s="494"/>
      <c r="E49" s="494"/>
      <c r="F49" s="494"/>
      <c r="G49" s="494"/>
      <c r="H49" s="494"/>
      <c r="I49" s="494"/>
      <c r="J49" s="494"/>
      <c r="K49" s="494"/>
      <c r="L49" s="494"/>
      <c r="M49" s="494"/>
      <c r="N49" s="494"/>
      <c r="O49" s="494"/>
      <c r="P49" s="494"/>
      <c r="Q49" s="494"/>
      <c r="R49" s="494"/>
      <c r="S49" s="494"/>
      <c r="T49" s="494"/>
      <c r="U49" s="494"/>
      <c r="V49" s="494"/>
      <c r="W49" s="494"/>
      <c r="X49" s="494"/>
      <c r="Y49" s="494"/>
      <c r="Z49" s="494"/>
      <c r="AA49" s="494"/>
      <c r="AB49" s="494"/>
      <c r="AC49" s="494"/>
      <c r="AD49" s="494"/>
      <c r="AE49" s="494"/>
      <c r="AF49" s="494"/>
      <c r="AG49" s="494"/>
      <c r="AH49" s="494"/>
      <c r="AI49" s="494"/>
    </row>
    <row r="50" spans="2:35" ht="35.450000000000003" customHeight="1">
      <c r="B50" s="492"/>
      <c r="C50" s="494"/>
      <c r="D50" s="494"/>
      <c r="E50" s="494"/>
      <c r="F50" s="494"/>
      <c r="G50" s="494"/>
      <c r="H50" s="494"/>
      <c r="I50" s="494"/>
      <c r="J50" s="494"/>
      <c r="K50" s="494"/>
      <c r="L50" s="494"/>
      <c r="M50" s="494"/>
      <c r="N50" s="494"/>
      <c r="O50" s="494"/>
      <c r="P50" s="494"/>
      <c r="Q50" s="494"/>
      <c r="R50" s="494"/>
      <c r="S50" s="494"/>
      <c r="T50" s="494"/>
      <c r="U50" s="494"/>
      <c r="V50" s="494"/>
      <c r="W50" s="494"/>
      <c r="X50" s="494"/>
      <c r="Y50" s="494"/>
      <c r="Z50" s="494"/>
      <c r="AA50" s="494"/>
      <c r="AB50" s="494"/>
      <c r="AC50" s="494"/>
      <c r="AD50" s="494"/>
      <c r="AE50" s="494"/>
      <c r="AF50" s="494"/>
      <c r="AG50" s="494"/>
      <c r="AH50" s="494"/>
      <c r="AI50" s="494"/>
    </row>
    <row r="51" spans="2:35" ht="35.450000000000003" customHeight="1">
      <c r="B51" s="492"/>
      <c r="C51" s="494"/>
      <c r="D51" s="494"/>
      <c r="E51" s="494"/>
      <c r="F51" s="494"/>
      <c r="G51" s="494"/>
      <c r="H51" s="494"/>
      <c r="I51" s="494"/>
      <c r="J51" s="494"/>
      <c r="K51" s="494"/>
      <c r="L51" s="494"/>
      <c r="M51" s="494"/>
      <c r="N51" s="494"/>
      <c r="O51" s="494"/>
      <c r="P51" s="494"/>
      <c r="Q51" s="494"/>
      <c r="R51" s="494"/>
      <c r="S51" s="494"/>
      <c r="T51" s="494"/>
      <c r="U51" s="494"/>
      <c r="V51" s="494"/>
      <c r="W51" s="494"/>
      <c r="X51" s="494"/>
      <c r="Y51" s="494"/>
      <c r="Z51" s="494"/>
      <c r="AA51" s="494"/>
      <c r="AB51" s="494"/>
      <c r="AC51" s="494"/>
      <c r="AD51" s="494"/>
      <c r="AE51" s="494"/>
      <c r="AF51" s="494"/>
      <c r="AG51" s="494"/>
      <c r="AH51" s="494"/>
      <c r="AI51" s="494"/>
    </row>
    <row r="52" spans="2:35" ht="53.25" customHeight="1">
      <c r="B52" s="492"/>
      <c r="C52" s="494"/>
      <c r="D52" s="494"/>
      <c r="E52" s="494"/>
      <c r="F52" s="494"/>
      <c r="G52" s="494"/>
      <c r="H52" s="494"/>
      <c r="I52" s="494"/>
      <c r="J52" s="494"/>
      <c r="K52" s="494"/>
      <c r="L52" s="494"/>
      <c r="M52" s="494"/>
      <c r="N52" s="494"/>
      <c r="O52" s="494"/>
      <c r="P52" s="494"/>
      <c r="Q52" s="494"/>
      <c r="R52" s="494"/>
      <c r="S52" s="494"/>
      <c r="T52" s="494"/>
      <c r="U52" s="494"/>
      <c r="V52" s="494"/>
      <c r="W52" s="494"/>
      <c r="X52" s="494"/>
      <c r="Y52" s="494"/>
      <c r="Z52" s="494"/>
      <c r="AA52" s="494"/>
      <c r="AB52" s="494"/>
      <c r="AC52" s="494"/>
      <c r="AD52" s="494"/>
      <c r="AE52" s="494"/>
      <c r="AF52" s="494"/>
      <c r="AG52" s="494"/>
      <c r="AH52" s="494"/>
      <c r="AI52" s="494"/>
    </row>
    <row r="53" spans="2:35" ht="15" customHeight="1">
      <c r="B53" s="48"/>
      <c r="C53" s="48"/>
      <c r="D53" s="5"/>
    </row>
    <row r="54" spans="2:35" ht="15" customHeight="1">
      <c r="B54" s="48"/>
      <c r="C54" s="48"/>
      <c r="D54" s="5"/>
    </row>
  </sheetData>
  <mergeCells count="4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 ref="B40:B52"/>
    <mergeCell ref="C40:AI52"/>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s>
  <phoneticPr fontId="8"/>
  <printOptions horizontalCentered="1" verticalCentered="1"/>
  <pageMargins left="0.19685039370078741" right="0.19685039370078741" top="0.78740157480314965" bottom="0.19685039370078741" header="0.51181102362204722" footer="0.51181102362204722"/>
  <pageSetup paperSize="9" fitToWidth="0" fitToHeight="0" orientation="landscape" copies="2" r:id="rId1"/>
  <headerFooter alignWithMargins="0"/>
  <rowBreaks count="2" manualBreakCount="2">
    <brk id="19" min="1" max="34" man="1"/>
    <brk id="36" min="1" max="3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topLeftCell="A3" zoomScaleNormal="100" zoomScaleSheetLayoutView="100" workbookViewId="0">
      <selection activeCell="M11" sqref="M11:M14"/>
    </sheetView>
  </sheetViews>
  <sheetFormatPr defaultColWidth="9" defaultRowHeight="12"/>
  <cols>
    <col min="1" max="1" width="1.625" style="231" customWidth="1"/>
    <col min="2" max="2" width="4.125" style="231" customWidth="1"/>
    <col min="3" max="21" width="5.875" style="231" customWidth="1"/>
    <col min="22" max="22" width="8.25" style="231" customWidth="1"/>
    <col min="23" max="24" width="6.75" style="231" customWidth="1"/>
    <col min="25" max="25" width="8.625" style="231" customWidth="1"/>
    <col min="26" max="26" width="1.375" style="231" customWidth="1"/>
    <col min="27" max="29" width="0" style="231" hidden="1" customWidth="1"/>
    <col min="30" max="16384" width="9" style="231"/>
  </cols>
  <sheetData>
    <row r="2" spans="2:29" ht="24.95" customHeight="1">
      <c r="B2" s="230" t="s">
        <v>553</v>
      </c>
      <c r="C2" s="142"/>
      <c r="D2" s="142"/>
      <c r="E2" s="142"/>
      <c r="F2" s="142"/>
      <c r="G2" s="142"/>
      <c r="H2" s="142"/>
      <c r="I2" s="142"/>
      <c r="J2" s="142"/>
      <c r="K2" s="142"/>
      <c r="L2" s="142"/>
      <c r="M2" s="142"/>
      <c r="N2" s="608"/>
      <c r="O2" s="609"/>
      <c r="P2" s="610"/>
      <c r="Q2" s="611"/>
      <c r="R2" s="611"/>
      <c r="S2" s="612"/>
      <c r="T2" s="586" t="s">
        <v>47</v>
      </c>
      <c r="U2" s="586"/>
      <c r="V2" s="613"/>
      <c r="W2" s="613"/>
      <c r="X2" s="613"/>
      <c r="Y2" s="613"/>
      <c r="AA2" s="232" t="s">
        <v>554</v>
      </c>
      <c r="AB2" s="142" t="s">
        <v>555</v>
      </c>
      <c r="AC2" s="142" t="s">
        <v>556</v>
      </c>
    </row>
    <row r="3" spans="2:29" ht="20.100000000000001" customHeight="1">
      <c r="B3" s="544" t="s">
        <v>27</v>
      </c>
      <c r="C3" s="544"/>
      <c r="D3" s="600" t="str">
        <f>'様式A-1'!D3</f>
        <v>タカバヤマトンネル</v>
      </c>
      <c r="E3" s="600"/>
      <c r="F3" s="600"/>
      <c r="G3" s="600"/>
      <c r="H3" s="586" t="s">
        <v>28</v>
      </c>
      <c r="I3" s="586"/>
      <c r="J3" s="600" t="str">
        <f>'様式A-1'!J3</f>
        <v>県道6号山口宇部線</v>
      </c>
      <c r="K3" s="600"/>
      <c r="L3" s="600"/>
      <c r="M3" s="600"/>
      <c r="N3" s="586" t="s">
        <v>10</v>
      </c>
      <c r="O3" s="586"/>
      <c r="P3" s="600" t="str">
        <f>'様式A-1'!R3</f>
        <v>防府土木建築事務所</v>
      </c>
      <c r="Q3" s="600"/>
      <c r="R3" s="600"/>
      <c r="S3" s="600"/>
      <c r="T3" s="586" t="s">
        <v>16</v>
      </c>
      <c r="U3" s="586"/>
      <c r="V3" s="614" t="s">
        <v>630</v>
      </c>
      <c r="W3" s="614"/>
      <c r="X3" s="614"/>
      <c r="Y3" s="614"/>
      <c r="AA3" s="232" t="s">
        <v>557</v>
      </c>
      <c r="AB3" s="142" t="s">
        <v>558</v>
      </c>
      <c r="AC3" s="142" t="s">
        <v>559</v>
      </c>
    </row>
    <row r="4" spans="2:29" ht="20.100000000000001" customHeight="1">
      <c r="B4" s="546" t="s">
        <v>11</v>
      </c>
      <c r="C4" s="546"/>
      <c r="D4" s="615" t="str">
        <f>'様式A-1'!D4</f>
        <v xml:space="preserve">高場山トンネル </v>
      </c>
      <c r="E4" s="615"/>
      <c r="F4" s="615"/>
      <c r="G4" s="615"/>
      <c r="H4" s="586"/>
      <c r="I4" s="586"/>
      <c r="J4" s="600"/>
      <c r="K4" s="600"/>
      <c r="L4" s="600"/>
      <c r="M4" s="600"/>
      <c r="N4" s="586"/>
      <c r="O4" s="586"/>
      <c r="P4" s="600"/>
      <c r="Q4" s="600"/>
      <c r="R4" s="600"/>
      <c r="S4" s="600"/>
      <c r="T4" s="586" t="s">
        <v>17</v>
      </c>
      <c r="U4" s="586"/>
      <c r="V4" s="614" t="s">
        <v>630</v>
      </c>
      <c r="W4" s="614"/>
      <c r="X4" s="614"/>
      <c r="Y4" s="614"/>
      <c r="AA4" s="232" t="s">
        <v>54</v>
      </c>
      <c r="AC4" s="142" t="s">
        <v>560</v>
      </c>
    </row>
    <row r="5" spans="2:29" ht="20.100000000000001" customHeight="1">
      <c r="B5" s="599" t="s">
        <v>12</v>
      </c>
      <c r="C5" s="599"/>
      <c r="D5" s="233" t="s">
        <v>13</v>
      </c>
      <c r="E5" s="600" t="str">
        <f>'様式A-1'!E5</f>
        <v>山口市朝田字西坂西</v>
      </c>
      <c r="F5" s="600"/>
      <c r="G5" s="600"/>
      <c r="H5" s="586" t="s">
        <v>256</v>
      </c>
      <c r="I5" s="586"/>
      <c r="J5" s="586"/>
      <c r="K5" s="601" t="s">
        <v>752</v>
      </c>
      <c r="L5" s="602"/>
      <c r="M5" s="602"/>
      <c r="N5" s="602"/>
      <c r="O5" s="603" t="s">
        <v>238</v>
      </c>
      <c r="P5" s="604"/>
      <c r="Q5" s="577" t="s">
        <v>629</v>
      </c>
      <c r="R5" s="578"/>
      <c r="S5" s="579"/>
      <c r="T5" s="586" t="s">
        <v>39</v>
      </c>
      <c r="U5" s="586"/>
      <c r="V5" s="234" t="s">
        <v>38</v>
      </c>
      <c r="W5" s="587">
        <v>355</v>
      </c>
      <c r="X5" s="587"/>
      <c r="Y5" s="235" t="s">
        <v>37</v>
      </c>
      <c r="AA5" s="232" t="s">
        <v>55</v>
      </c>
      <c r="AC5" s="142" t="s">
        <v>561</v>
      </c>
    </row>
    <row r="6" spans="2:29" ht="20.100000000000001" customHeight="1">
      <c r="B6" s="599"/>
      <c r="C6" s="599"/>
      <c r="D6" s="233" t="s">
        <v>14</v>
      </c>
      <c r="E6" s="607" t="str">
        <f>'様式A-1'!E6</f>
        <v>山口市朝田字西坂西</v>
      </c>
      <c r="F6" s="607"/>
      <c r="G6" s="607"/>
      <c r="H6" s="586" t="s">
        <v>257</v>
      </c>
      <c r="I6" s="586"/>
      <c r="J6" s="586"/>
      <c r="K6" s="601" t="s">
        <v>782</v>
      </c>
      <c r="L6" s="602"/>
      <c r="M6" s="602"/>
      <c r="N6" s="602"/>
      <c r="O6" s="605"/>
      <c r="P6" s="606"/>
      <c r="Q6" s="580"/>
      <c r="R6" s="581"/>
      <c r="S6" s="582"/>
      <c r="T6" s="544" t="s">
        <v>15</v>
      </c>
      <c r="U6" s="544"/>
      <c r="V6" s="574" t="s">
        <v>767</v>
      </c>
      <c r="W6" s="575"/>
      <c r="X6" s="575"/>
      <c r="Y6" s="576"/>
      <c r="AC6" s="142" t="s">
        <v>562</v>
      </c>
    </row>
    <row r="7" spans="2:29" ht="6.95" customHeight="1">
      <c r="B7" s="527" t="s">
        <v>18</v>
      </c>
      <c r="C7" s="554" t="s">
        <v>19</v>
      </c>
      <c r="D7" s="568">
        <f>'様式A-1'!E7</f>
        <v>340829.4</v>
      </c>
      <c r="E7" s="569"/>
      <c r="F7" s="557" t="s">
        <v>20</v>
      </c>
      <c r="G7" s="558"/>
      <c r="H7" s="557" t="s">
        <v>21</v>
      </c>
      <c r="I7" s="563"/>
      <c r="J7" s="566" t="s">
        <v>22</v>
      </c>
      <c r="K7" s="567"/>
      <c r="L7" s="544" t="s">
        <v>34</v>
      </c>
      <c r="M7" s="583">
        <v>21</v>
      </c>
      <c r="N7" s="544" t="s">
        <v>33</v>
      </c>
      <c r="O7" s="583">
        <v>0</v>
      </c>
      <c r="P7" s="525" t="s">
        <v>32</v>
      </c>
      <c r="Q7" s="522">
        <v>0</v>
      </c>
      <c r="R7" s="557" t="s">
        <v>36</v>
      </c>
      <c r="S7" s="563"/>
      <c r="T7" s="588" t="s">
        <v>557</v>
      </c>
      <c r="U7" s="589"/>
      <c r="V7" s="594" t="s">
        <v>35</v>
      </c>
      <c r="W7" s="597" t="s">
        <v>290</v>
      </c>
      <c r="X7" s="598"/>
      <c r="Y7" s="539">
        <v>0</v>
      </c>
      <c r="AC7" s="142" t="s">
        <v>563</v>
      </c>
    </row>
    <row r="8" spans="2:29" ht="6.95" customHeight="1">
      <c r="B8" s="527"/>
      <c r="C8" s="555"/>
      <c r="D8" s="570"/>
      <c r="E8" s="571"/>
      <c r="F8" s="559"/>
      <c r="G8" s="560"/>
      <c r="H8" s="559"/>
      <c r="I8" s="564"/>
      <c r="J8" s="540"/>
      <c r="K8" s="541"/>
      <c r="L8" s="545"/>
      <c r="M8" s="584"/>
      <c r="N8" s="545"/>
      <c r="O8" s="584"/>
      <c r="P8" s="526"/>
      <c r="Q8" s="523"/>
      <c r="R8" s="559"/>
      <c r="S8" s="564"/>
      <c r="T8" s="590"/>
      <c r="U8" s="591"/>
      <c r="V8" s="595"/>
      <c r="W8" s="598"/>
      <c r="X8" s="598"/>
      <c r="Y8" s="539"/>
      <c r="AC8" s="142" t="s">
        <v>564</v>
      </c>
    </row>
    <row r="9" spans="2:29" ht="6.95" customHeight="1">
      <c r="B9" s="527"/>
      <c r="C9" s="556"/>
      <c r="D9" s="572"/>
      <c r="E9" s="573"/>
      <c r="F9" s="559"/>
      <c r="G9" s="560"/>
      <c r="H9" s="559"/>
      <c r="I9" s="564"/>
      <c r="J9" s="540"/>
      <c r="K9" s="541"/>
      <c r="L9" s="545"/>
      <c r="M9" s="584"/>
      <c r="N9" s="545"/>
      <c r="O9" s="584"/>
      <c r="P9" s="526"/>
      <c r="Q9" s="523"/>
      <c r="R9" s="559"/>
      <c r="S9" s="564"/>
      <c r="T9" s="590"/>
      <c r="U9" s="591"/>
      <c r="V9" s="595"/>
      <c r="W9" s="598"/>
      <c r="X9" s="598"/>
      <c r="Y9" s="539"/>
    </row>
    <row r="10" spans="2:29" ht="6.95" customHeight="1">
      <c r="B10" s="527"/>
      <c r="C10" s="554" t="s">
        <v>23</v>
      </c>
      <c r="D10" s="568">
        <f>'様式A-1'!E8</f>
        <v>1312458.1000000001</v>
      </c>
      <c r="E10" s="569"/>
      <c r="F10" s="559"/>
      <c r="G10" s="560"/>
      <c r="H10" s="559"/>
      <c r="I10" s="564"/>
      <c r="J10" s="540"/>
      <c r="K10" s="541"/>
      <c r="L10" s="545"/>
      <c r="M10" s="585"/>
      <c r="N10" s="545"/>
      <c r="O10" s="585"/>
      <c r="P10" s="526"/>
      <c r="Q10" s="524"/>
      <c r="R10" s="559"/>
      <c r="S10" s="564"/>
      <c r="T10" s="590"/>
      <c r="U10" s="591"/>
      <c r="V10" s="595"/>
      <c r="W10" s="598"/>
      <c r="X10" s="598"/>
      <c r="Y10" s="539"/>
    </row>
    <row r="11" spans="2:29" ht="6.95" customHeight="1">
      <c r="B11" s="527"/>
      <c r="C11" s="555"/>
      <c r="D11" s="570"/>
      <c r="E11" s="571"/>
      <c r="F11" s="559"/>
      <c r="G11" s="560"/>
      <c r="H11" s="559"/>
      <c r="I11" s="564"/>
      <c r="J11" s="566" t="s">
        <v>24</v>
      </c>
      <c r="K11" s="567"/>
      <c r="L11" s="544" t="s">
        <v>34</v>
      </c>
      <c r="M11" s="583">
        <v>0</v>
      </c>
      <c r="N11" s="544" t="s">
        <v>33</v>
      </c>
      <c r="O11" s="522">
        <v>0</v>
      </c>
      <c r="P11" s="525" t="s">
        <v>32</v>
      </c>
      <c r="Q11" s="522">
        <v>0</v>
      </c>
      <c r="R11" s="559"/>
      <c r="S11" s="564"/>
      <c r="T11" s="590"/>
      <c r="U11" s="591"/>
      <c r="V11" s="595"/>
      <c r="W11" s="598"/>
      <c r="X11" s="598"/>
      <c r="Y11" s="539"/>
    </row>
    <row r="12" spans="2:29" ht="6.95" customHeight="1">
      <c r="B12" s="527"/>
      <c r="C12" s="556"/>
      <c r="D12" s="572"/>
      <c r="E12" s="573"/>
      <c r="F12" s="559"/>
      <c r="G12" s="560"/>
      <c r="H12" s="559"/>
      <c r="I12" s="564"/>
      <c r="J12" s="540"/>
      <c r="K12" s="541"/>
      <c r="L12" s="545"/>
      <c r="M12" s="584"/>
      <c r="N12" s="545"/>
      <c r="O12" s="523"/>
      <c r="P12" s="526"/>
      <c r="Q12" s="523"/>
      <c r="R12" s="559"/>
      <c r="S12" s="564"/>
      <c r="T12" s="590"/>
      <c r="U12" s="591"/>
      <c r="V12" s="595"/>
      <c r="W12" s="598"/>
      <c r="X12" s="598"/>
      <c r="Y12" s="539"/>
    </row>
    <row r="13" spans="2:29" ht="6.95" customHeight="1">
      <c r="B13" s="527" t="s">
        <v>25</v>
      </c>
      <c r="C13" s="554" t="s">
        <v>19</v>
      </c>
      <c r="D13" s="568">
        <f>'様式A-1'!E9</f>
        <v>340824.5</v>
      </c>
      <c r="E13" s="569"/>
      <c r="F13" s="559"/>
      <c r="G13" s="560"/>
      <c r="H13" s="559"/>
      <c r="I13" s="564"/>
      <c r="J13" s="540"/>
      <c r="K13" s="541"/>
      <c r="L13" s="545"/>
      <c r="M13" s="584"/>
      <c r="N13" s="545"/>
      <c r="O13" s="523"/>
      <c r="P13" s="526"/>
      <c r="Q13" s="523"/>
      <c r="R13" s="559"/>
      <c r="S13" s="564"/>
      <c r="T13" s="590"/>
      <c r="U13" s="591"/>
      <c r="V13" s="595"/>
      <c r="W13" s="537" t="s">
        <v>272</v>
      </c>
      <c r="X13" s="538"/>
      <c r="Y13" s="539">
        <v>1</v>
      </c>
    </row>
    <row r="14" spans="2:29" ht="6.95" customHeight="1">
      <c r="B14" s="554"/>
      <c r="C14" s="555"/>
      <c r="D14" s="570"/>
      <c r="E14" s="571"/>
      <c r="F14" s="559"/>
      <c r="G14" s="560"/>
      <c r="H14" s="559"/>
      <c r="I14" s="564"/>
      <c r="J14" s="542"/>
      <c r="K14" s="543"/>
      <c r="L14" s="545"/>
      <c r="M14" s="585"/>
      <c r="N14" s="545"/>
      <c r="O14" s="524"/>
      <c r="P14" s="526"/>
      <c r="Q14" s="524"/>
      <c r="R14" s="559"/>
      <c r="S14" s="564"/>
      <c r="T14" s="590"/>
      <c r="U14" s="591"/>
      <c r="V14" s="595"/>
      <c r="W14" s="538"/>
      <c r="X14" s="538"/>
      <c r="Y14" s="539"/>
    </row>
    <row r="15" spans="2:29" ht="6.95" customHeight="1">
      <c r="B15" s="554"/>
      <c r="C15" s="556"/>
      <c r="D15" s="572"/>
      <c r="E15" s="573"/>
      <c r="F15" s="559"/>
      <c r="G15" s="560"/>
      <c r="H15" s="559"/>
      <c r="I15" s="564"/>
      <c r="J15" s="540" t="s">
        <v>26</v>
      </c>
      <c r="K15" s="541"/>
      <c r="L15" s="544" t="s">
        <v>34</v>
      </c>
      <c r="M15" s="547">
        <v>2</v>
      </c>
      <c r="N15" s="544" t="s">
        <v>33</v>
      </c>
      <c r="O15" s="547">
        <v>0</v>
      </c>
      <c r="P15" s="525" t="s">
        <v>32</v>
      </c>
      <c r="Q15" s="551">
        <v>0</v>
      </c>
      <c r="R15" s="559"/>
      <c r="S15" s="564"/>
      <c r="T15" s="590"/>
      <c r="U15" s="591"/>
      <c r="V15" s="595"/>
      <c r="W15" s="538"/>
      <c r="X15" s="538"/>
      <c r="Y15" s="539"/>
      <c r="AC15" s="231">
        <v>0</v>
      </c>
    </row>
    <row r="16" spans="2:29" ht="6.95" customHeight="1">
      <c r="B16" s="554"/>
      <c r="C16" s="554" t="s">
        <v>23</v>
      </c>
      <c r="D16" s="568">
        <f>'様式A-1'!E10</f>
        <v>1312447.3</v>
      </c>
      <c r="E16" s="569"/>
      <c r="F16" s="559"/>
      <c r="G16" s="560"/>
      <c r="H16" s="559"/>
      <c r="I16" s="564"/>
      <c r="J16" s="540"/>
      <c r="K16" s="541"/>
      <c r="L16" s="545"/>
      <c r="M16" s="548"/>
      <c r="N16" s="545"/>
      <c r="O16" s="548"/>
      <c r="P16" s="526"/>
      <c r="Q16" s="552"/>
      <c r="R16" s="559"/>
      <c r="S16" s="564"/>
      <c r="T16" s="590"/>
      <c r="U16" s="591"/>
      <c r="V16" s="595"/>
      <c r="W16" s="538"/>
      <c r="X16" s="538"/>
      <c r="Y16" s="539"/>
    </row>
    <row r="17" spans="2:25" ht="6.95" customHeight="1">
      <c r="B17" s="554"/>
      <c r="C17" s="555"/>
      <c r="D17" s="570"/>
      <c r="E17" s="571"/>
      <c r="F17" s="559"/>
      <c r="G17" s="560"/>
      <c r="H17" s="559"/>
      <c r="I17" s="564"/>
      <c r="J17" s="540"/>
      <c r="K17" s="541"/>
      <c r="L17" s="545"/>
      <c r="M17" s="548"/>
      <c r="N17" s="545"/>
      <c r="O17" s="548"/>
      <c r="P17" s="526"/>
      <c r="Q17" s="552"/>
      <c r="R17" s="559"/>
      <c r="S17" s="564"/>
      <c r="T17" s="590"/>
      <c r="U17" s="591"/>
      <c r="V17" s="595"/>
      <c r="W17" s="538"/>
      <c r="X17" s="538"/>
      <c r="Y17" s="539"/>
    </row>
    <row r="18" spans="2:25" ht="6.95" customHeight="1">
      <c r="B18" s="527"/>
      <c r="C18" s="556"/>
      <c r="D18" s="572"/>
      <c r="E18" s="573"/>
      <c r="F18" s="561"/>
      <c r="G18" s="562"/>
      <c r="H18" s="561"/>
      <c r="I18" s="565"/>
      <c r="J18" s="542"/>
      <c r="K18" s="543"/>
      <c r="L18" s="546"/>
      <c r="M18" s="549"/>
      <c r="N18" s="546"/>
      <c r="O18" s="549"/>
      <c r="P18" s="550"/>
      <c r="Q18" s="553"/>
      <c r="R18" s="561"/>
      <c r="S18" s="565"/>
      <c r="T18" s="592"/>
      <c r="U18" s="593"/>
      <c r="V18" s="596"/>
      <c r="W18" s="538"/>
      <c r="X18" s="538"/>
      <c r="Y18" s="539"/>
    </row>
    <row r="19" spans="2:25" ht="39.950000000000003" customHeight="1">
      <c r="B19" s="528"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50000000000003" customHeight="1">
      <c r="B20" s="528"/>
      <c r="C20" s="236"/>
      <c r="D20" s="236"/>
      <c r="E20" s="236"/>
      <c r="F20" s="236"/>
      <c r="G20" s="236"/>
      <c r="H20" s="237"/>
      <c r="I20" s="236"/>
      <c r="J20" s="236"/>
      <c r="K20" s="236"/>
      <c r="L20" s="236"/>
      <c r="M20" s="237"/>
      <c r="N20" s="237"/>
      <c r="O20" s="236"/>
      <c r="P20" s="236"/>
      <c r="Q20" s="237"/>
      <c r="R20" s="236"/>
      <c r="S20" s="236"/>
      <c r="T20" s="236"/>
      <c r="U20" s="236"/>
      <c r="V20" s="236"/>
      <c r="W20" s="236"/>
      <c r="X20" s="236"/>
      <c r="Y20" s="238"/>
    </row>
    <row r="21" spans="2:25" ht="39.950000000000003" customHeight="1">
      <c r="B21" s="528"/>
      <c r="C21" s="236"/>
      <c r="D21" s="236"/>
      <c r="E21" s="236"/>
      <c r="F21" s="236"/>
      <c r="G21" s="236"/>
      <c r="H21" s="237"/>
      <c r="I21" s="236"/>
      <c r="J21" s="236"/>
      <c r="K21" s="236"/>
      <c r="L21" s="236"/>
      <c r="M21" s="237"/>
      <c r="N21" s="237"/>
      <c r="O21" s="236"/>
      <c r="P21" s="236"/>
      <c r="Q21" s="237"/>
      <c r="R21" s="236"/>
      <c r="S21" s="236"/>
      <c r="T21" s="236"/>
      <c r="U21" s="236"/>
      <c r="V21" s="236"/>
      <c r="W21" s="236"/>
      <c r="X21" s="236"/>
      <c r="Y21" s="238"/>
    </row>
    <row r="22" spans="2:25" ht="39.950000000000003" customHeight="1">
      <c r="B22" s="528"/>
      <c r="C22" s="236"/>
      <c r="D22" s="236"/>
      <c r="E22" s="236"/>
      <c r="F22" s="237"/>
      <c r="G22" s="236"/>
      <c r="H22" s="236"/>
      <c r="I22" s="236"/>
      <c r="J22" s="236"/>
      <c r="K22" s="236"/>
      <c r="L22" s="236"/>
      <c r="M22" s="237"/>
      <c r="N22" s="236"/>
      <c r="O22" s="236"/>
      <c r="P22" s="236"/>
      <c r="Q22" s="237"/>
      <c r="R22" s="236"/>
      <c r="S22" s="236"/>
      <c r="T22" s="236"/>
      <c r="U22" s="236"/>
      <c r="V22" s="236"/>
      <c r="W22" s="236"/>
      <c r="X22" s="236"/>
      <c r="Y22" s="238"/>
    </row>
    <row r="23" spans="2:25" ht="39.950000000000003" customHeight="1">
      <c r="B23" s="528"/>
      <c r="C23" s="236"/>
      <c r="D23" s="236"/>
      <c r="E23" s="236"/>
      <c r="F23" s="237"/>
      <c r="G23" s="237"/>
      <c r="H23" s="236"/>
      <c r="I23" s="236"/>
      <c r="J23" s="236"/>
      <c r="K23" s="236"/>
      <c r="L23" s="236"/>
      <c r="M23" s="237"/>
      <c r="N23" s="236"/>
      <c r="O23" s="236"/>
      <c r="P23" s="236"/>
      <c r="Q23" s="237"/>
      <c r="R23" s="236"/>
      <c r="S23" s="236"/>
      <c r="T23" s="236"/>
      <c r="U23" s="236"/>
      <c r="V23" s="236"/>
      <c r="W23" s="236"/>
      <c r="X23" s="236"/>
      <c r="Y23" s="238"/>
    </row>
    <row r="24" spans="2:25" ht="39.950000000000003" customHeight="1">
      <c r="B24" s="528"/>
      <c r="C24" s="237"/>
      <c r="D24" s="236"/>
      <c r="E24" s="236"/>
      <c r="F24" s="237"/>
      <c r="G24" s="237"/>
      <c r="H24" s="236"/>
      <c r="I24" s="236"/>
      <c r="J24" s="236"/>
      <c r="K24" s="236"/>
      <c r="L24" s="236"/>
      <c r="M24" s="237"/>
      <c r="N24" s="237"/>
      <c r="O24" s="236"/>
      <c r="P24" s="236"/>
      <c r="Q24" s="237"/>
      <c r="R24" s="236"/>
      <c r="S24" s="236"/>
      <c r="T24" s="236"/>
      <c r="U24" s="236"/>
      <c r="V24" s="236"/>
      <c r="W24" s="236"/>
      <c r="X24" s="236"/>
      <c r="Y24" s="238"/>
    </row>
    <row r="25" spans="2:25" ht="39.950000000000003" customHeight="1">
      <c r="B25" s="528"/>
      <c r="C25" s="237"/>
      <c r="D25" s="236"/>
      <c r="E25" s="236"/>
      <c r="F25" s="237"/>
      <c r="G25" s="237"/>
      <c r="H25" s="236"/>
      <c r="I25" s="236"/>
      <c r="J25" s="236"/>
      <c r="K25" s="236"/>
      <c r="L25" s="236"/>
      <c r="M25" s="237"/>
      <c r="N25" s="237"/>
      <c r="O25" s="236"/>
      <c r="P25" s="236"/>
      <c r="Q25" s="237"/>
      <c r="R25" s="236"/>
      <c r="S25" s="236"/>
      <c r="T25" s="236"/>
      <c r="U25" s="236"/>
      <c r="V25" s="236"/>
      <c r="W25" s="236"/>
      <c r="X25" s="236"/>
      <c r="Y25" s="238"/>
    </row>
    <row r="26" spans="2:25" ht="39.950000000000003" customHeight="1">
      <c r="B26" s="528"/>
      <c r="C26" s="237"/>
      <c r="D26" s="236"/>
      <c r="E26" s="236"/>
      <c r="F26" s="239"/>
      <c r="G26" s="240"/>
      <c r="H26" s="240"/>
      <c r="I26" s="240"/>
      <c r="J26" s="240"/>
      <c r="K26" s="240"/>
      <c r="L26" s="236"/>
      <c r="M26" s="237"/>
      <c r="N26" s="237"/>
      <c r="O26" s="236"/>
      <c r="P26" s="533" t="s">
        <v>289</v>
      </c>
      <c r="Q26" s="533"/>
      <c r="R26" s="533"/>
      <c r="S26" s="533"/>
      <c r="T26" s="533"/>
      <c r="U26" s="533"/>
      <c r="V26" s="533"/>
      <c r="W26" s="533"/>
      <c r="X26" s="533"/>
      <c r="Y26" s="534"/>
    </row>
    <row r="27" spans="2:25" ht="45" customHeight="1">
      <c r="B27" s="529"/>
      <c r="C27" s="241"/>
      <c r="D27" s="242"/>
      <c r="E27" s="243"/>
      <c r="F27" s="244"/>
      <c r="G27" s="242"/>
      <c r="H27" s="242"/>
      <c r="I27" s="242"/>
      <c r="J27" s="242"/>
      <c r="K27" s="242"/>
      <c r="L27" s="242"/>
      <c r="M27" s="242"/>
      <c r="N27" s="242"/>
      <c r="O27" s="245"/>
      <c r="P27" s="535"/>
      <c r="Q27" s="535"/>
      <c r="R27" s="535"/>
      <c r="S27" s="535"/>
      <c r="T27" s="535"/>
      <c r="U27" s="535"/>
      <c r="V27" s="535"/>
      <c r="W27" s="535"/>
      <c r="X27" s="535"/>
      <c r="Y27" s="536"/>
    </row>
    <row r="28" spans="2:25" ht="15" customHeight="1">
      <c r="C28" s="142" t="s">
        <v>248</v>
      </c>
    </row>
    <row r="29" spans="2:25" ht="15" customHeight="1">
      <c r="C29" s="142" t="s">
        <v>565</v>
      </c>
    </row>
    <row r="30" spans="2:25" ht="15" customHeight="1">
      <c r="C30" s="142" t="s">
        <v>291</v>
      </c>
    </row>
    <row r="31" spans="2:25">
      <c r="C31" s="142" t="s">
        <v>249</v>
      </c>
    </row>
    <row r="32" spans="2:25">
      <c r="C32" s="142"/>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zoomScaleNormal="100" zoomScaleSheetLayoutView="100" workbookViewId="0">
      <selection activeCell="C19" sqref="C19:Y19"/>
    </sheetView>
  </sheetViews>
  <sheetFormatPr defaultColWidth="9" defaultRowHeight="12"/>
  <cols>
    <col min="1" max="1" width="1.625" style="231" customWidth="1"/>
    <col min="2" max="2" width="4.125" style="231" customWidth="1"/>
    <col min="3" max="21" width="5.875" style="231" customWidth="1"/>
    <col min="22" max="22" width="8.25" style="231" customWidth="1"/>
    <col min="23" max="24" width="6.75" style="231" customWidth="1"/>
    <col min="25" max="25" width="8.625" style="231" customWidth="1"/>
    <col min="26" max="26" width="1.375" style="231" customWidth="1"/>
    <col min="27" max="29" width="0" style="231" hidden="1" customWidth="1"/>
    <col min="30" max="16384" width="9" style="231"/>
  </cols>
  <sheetData>
    <row r="2" spans="2:29" ht="24.95" customHeight="1">
      <c r="B2" s="230" t="s">
        <v>553</v>
      </c>
      <c r="C2" s="142"/>
      <c r="D2" s="142"/>
      <c r="E2" s="142"/>
      <c r="F2" s="142"/>
      <c r="G2" s="142"/>
      <c r="H2" s="142"/>
      <c r="I2" s="142"/>
      <c r="J2" s="142"/>
      <c r="K2" s="142"/>
      <c r="L2" s="142"/>
      <c r="M2" s="142"/>
      <c r="N2" s="608"/>
      <c r="O2" s="609"/>
      <c r="P2" s="610"/>
      <c r="Q2" s="611"/>
      <c r="R2" s="611"/>
      <c r="S2" s="612"/>
      <c r="T2" s="586" t="s">
        <v>47</v>
      </c>
      <c r="U2" s="586"/>
      <c r="V2" s="613"/>
      <c r="W2" s="613"/>
      <c r="X2" s="613"/>
      <c r="Y2" s="613"/>
      <c r="AA2" s="232" t="s">
        <v>554</v>
      </c>
      <c r="AB2" s="142" t="s">
        <v>555</v>
      </c>
      <c r="AC2" s="142" t="s">
        <v>556</v>
      </c>
    </row>
    <row r="3" spans="2:29" ht="20.100000000000001" customHeight="1">
      <c r="B3" s="544" t="s">
        <v>27</v>
      </c>
      <c r="C3" s="544"/>
      <c r="D3" s="600" t="str">
        <f>'様式A-1'!D3</f>
        <v>タカバヤマトンネル</v>
      </c>
      <c r="E3" s="600"/>
      <c r="F3" s="600"/>
      <c r="G3" s="600"/>
      <c r="H3" s="586" t="s">
        <v>28</v>
      </c>
      <c r="I3" s="586"/>
      <c r="J3" s="600" t="str">
        <f>'様式A-1'!J3</f>
        <v>県道6号山口宇部線</v>
      </c>
      <c r="K3" s="600"/>
      <c r="L3" s="600"/>
      <c r="M3" s="600"/>
      <c r="N3" s="586" t="s">
        <v>10</v>
      </c>
      <c r="O3" s="586"/>
      <c r="P3" s="600" t="str">
        <f>'様式A-1'!R3</f>
        <v>防府土木建築事務所</v>
      </c>
      <c r="Q3" s="600"/>
      <c r="R3" s="600"/>
      <c r="S3" s="600"/>
      <c r="T3" s="586" t="s">
        <v>16</v>
      </c>
      <c r="U3" s="586"/>
      <c r="V3" s="614" t="s">
        <v>630</v>
      </c>
      <c r="W3" s="614"/>
      <c r="X3" s="614"/>
      <c r="Y3" s="614"/>
      <c r="AA3" s="232" t="s">
        <v>557</v>
      </c>
      <c r="AB3" s="142" t="s">
        <v>558</v>
      </c>
      <c r="AC3" s="142" t="s">
        <v>559</v>
      </c>
    </row>
    <row r="4" spans="2:29" ht="20.100000000000001" customHeight="1">
      <c r="B4" s="546" t="s">
        <v>11</v>
      </c>
      <c r="C4" s="546"/>
      <c r="D4" s="615" t="str">
        <f>'様式A-1'!D4</f>
        <v xml:space="preserve">高場山トンネル </v>
      </c>
      <c r="E4" s="615"/>
      <c r="F4" s="615"/>
      <c r="G4" s="615"/>
      <c r="H4" s="586"/>
      <c r="I4" s="586"/>
      <c r="J4" s="600"/>
      <c r="K4" s="600"/>
      <c r="L4" s="600"/>
      <c r="M4" s="600"/>
      <c r="N4" s="586"/>
      <c r="O4" s="586"/>
      <c r="P4" s="600"/>
      <c r="Q4" s="600"/>
      <c r="R4" s="600"/>
      <c r="S4" s="600"/>
      <c r="T4" s="586" t="s">
        <v>17</v>
      </c>
      <c r="U4" s="586"/>
      <c r="V4" s="614" t="s">
        <v>630</v>
      </c>
      <c r="W4" s="614"/>
      <c r="X4" s="614"/>
      <c r="Y4" s="614"/>
      <c r="AA4" s="232" t="s">
        <v>54</v>
      </c>
      <c r="AC4" s="142" t="s">
        <v>560</v>
      </c>
    </row>
    <row r="5" spans="2:29" ht="20.100000000000001" customHeight="1">
      <c r="B5" s="599" t="s">
        <v>12</v>
      </c>
      <c r="C5" s="599"/>
      <c r="D5" s="233" t="s">
        <v>13</v>
      </c>
      <c r="E5" s="600" t="str">
        <f>'様式A-1'!E5</f>
        <v>山口市朝田字西坂西</v>
      </c>
      <c r="F5" s="600"/>
      <c r="G5" s="600"/>
      <c r="H5" s="586" t="s">
        <v>256</v>
      </c>
      <c r="I5" s="586"/>
      <c r="J5" s="586"/>
      <c r="K5" s="601" t="s">
        <v>752</v>
      </c>
      <c r="L5" s="602"/>
      <c r="M5" s="602"/>
      <c r="N5" s="602"/>
      <c r="O5" s="603" t="s">
        <v>238</v>
      </c>
      <c r="P5" s="604"/>
      <c r="Q5" s="577" t="s">
        <v>629</v>
      </c>
      <c r="R5" s="578"/>
      <c r="S5" s="579"/>
      <c r="T5" s="586" t="s">
        <v>39</v>
      </c>
      <c r="U5" s="586"/>
      <c r="V5" s="234" t="s">
        <v>38</v>
      </c>
      <c r="W5" s="587">
        <v>355</v>
      </c>
      <c r="X5" s="587"/>
      <c r="Y5" s="235" t="s">
        <v>37</v>
      </c>
      <c r="AA5" s="232" t="s">
        <v>55</v>
      </c>
      <c r="AC5" s="142" t="s">
        <v>561</v>
      </c>
    </row>
    <row r="6" spans="2:29" ht="20.100000000000001" customHeight="1">
      <c r="B6" s="599"/>
      <c r="C6" s="599"/>
      <c r="D6" s="233" t="s">
        <v>14</v>
      </c>
      <c r="E6" s="607" t="str">
        <f>'様式A-1'!E6</f>
        <v>山口市朝田字西坂西</v>
      </c>
      <c r="F6" s="607"/>
      <c r="G6" s="607"/>
      <c r="H6" s="586" t="s">
        <v>257</v>
      </c>
      <c r="I6" s="586"/>
      <c r="J6" s="586"/>
      <c r="K6" s="601" t="s">
        <v>782</v>
      </c>
      <c r="L6" s="602"/>
      <c r="M6" s="602"/>
      <c r="N6" s="602"/>
      <c r="O6" s="605"/>
      <c r="P6" s="606"/>
      <c r="Q6" s="580"/>
      <c r="R6" s="581"/>
      <c r="S6" s="582"/>
      <c r="T6" s="544" t="s">
        <v>15</v>
      </c>
      <c r="U6" s="544"/>
      <c r="V6" s="574" t="s">
        <v>767</v>
      </c>
      <c r="W6" s="575"/>
      <c r="X6" s="575"/>
      <c r="Y6" s="576"/>
      <c r="AC6" s="142" t="s">
        <v>562</v>
      </c>
    </row>
    <row r="7" spans="2:29" ht="6.95" customHeight="1">
      <c r="B7" s="527" t="s">
        <v>18</v>
      </c>
      <c r="C7" s="554" t="s">
        <v>19</v>
      </c>
      <c r="D7" s="568">
        <f>'様式A-1'!E7</f>
        <v>340829.4</v>
      </c>
      <c r="E7" s="569"/>
      <c r="F7" s="557" t="s">
        <v>20</v>
      </c>
      <c r="G7" s="558"/>
      <c r="H7" s="557" t="s">
        <v>21</v>
      </c>
      <c r="I7" s="563"/>
      <c r="J7" s="566" t="s">
        <v>22</v>
      </c>
      <c r="K7" s="567"/>
      <c r="L7" s="544" t="s">
        <v>34</v>
      </c>
      <c r="M7" s="583">
        <v>21</v>
      </c>
      <c r="N7" s="544" t="s">
        <v>33</v>
      </c>
      <c r="O7" s="583">
        <v>0</v>
      </c>
      <c r="P7" s="525" t="s">
        <v>32</v>
      </c>
      <c r="Q7" s="522">
        <v>0</v>
      </c>
      <c r="R7" s="557" t="s">
        <v>36</v>
      </c>
      <c r="S7" s="563"/>
      <c r="T7" s="588" t="s">
        <v>557</v>
      </c>
      <c r="U7" s="589"/>
      <c r="V7" s="594" t="s">
        <v>35</v>
      </c>
      <c r="W7" s="597" t="s">
        <v>290</v>
      </c>
      <c r="X7" s="598"/>
      <c r="Y7" s="539">
        <v>0</v>
      </c>
      <c r="AC7" s="142" t="s">
        <v>563</v>
      </c>
    </row>
    <row r="8" spans="2:29" ht="6.95" customHeight="1">
      <c r="B8" s="527"/>
      <c r="C8" s="555"/>
      <c r="D8" s="570"/>
      <c r="E8" s="571"/>
      <c r="F8" s="559"/>
      <c r="G8" s="560"/>
      <c r="H8" s="559"/>
      <c r="I8" s="564"/>
      <c r="J8" s="540"/>
      <c r="K8" s="541"/>
      <c r="L8" s="545"/>
      <c r="M8" s="584"/>
      <c r="N8" s="545"/>
      <c r="O8" s="584"/>
      <c r="P8" s="526"/>
      <c r="Q8" s="523"/>
      <c r="R8" s="559"/>
      <c r="S8" s="564"/>
      <c r="T8" s="590"/>
      <c r="U8" s="591"/>
      <c r="V8" s="595"/>
      <c r="W8" s="598"/>
      <c r="X8" s="598"/>
      <c r="Y8" s="539"/>
      <c r="AC8" s="142" t="s">
        <v>564</v>
      </c>
    </row>
    <row r="9" spans="2:29" ht="6.95" customHeight="1">
      <c r="B9" s="527"/>
      <c r="C9" s="556"/>
      <c r="D9" s="572"/>
      <c r="E9" s="573"/>
      <c r="F9" s="559"/>
      <c r="G9" s="560"/>
      <c r="H9" s="559"/>
      <c r="I9" s="564"/>
      <c r="J9" s="540"/>
      <c r="K9" s="541"/>
      <c r="L9" s="545"/>
      <c r="M9" s="584"/>
      <c r="N9" s="545"/>
      <c r="O9" s="584"/>
      <c r="P9" s="526"/>
      <c r="Q9" s="523"/>
      <c r="R9" s="559"/>
      <c r="S9" s="564"/>
      <c r="T9" s="590"/>
      <c r="U9" s="591"/>
      <c r="V9" s="595"/>
      <c r="W9" s="598"/>
      <c r="X9" s="598"/>
      <c r="Y9" s="539"/>
    </row>
    <row r="10" spans="2:29" ht="6.95" customHeight="1">
      <c r="B10" s="527"/>
      <c r="C10" s="554" t="s">
        <v>23</v>
      </c>
      <c r="D10" s="568">
        <f>'様式A-1'!E8</f>
        <v>1312458.1000000001</v>
      </c>
      <c r="E10" s="569"/>
      <c r="F10" s="559"/>
      <c r="G10" s="560"/>
      <c r="H10" s="559"/>
      <c r="I10" s="564"/>
      <c r="J10" s="540"/>
      <c r="K10" s="541"/>
      <c r="L10" s="545"/>
      <c r="M10" s="585"/>
      <c r="N10" s="545"/>
      <c r="O10" s="585"/>
      <c r="P10" s="526"/>
      <c r="Q10" s="524"/>
      <c r="R10" s="559"/>
      <c r="S10" s="564"/>
      <c r="T10" s="590"/>
      <c r="U10" s="591"/>
      <c r="V10" s="595"/>
      <c r="W10" s="598"/>
      <c r="X10" s="598"/>
      <c r="Y10" s="539"/>
    </row>
    <row r="11" spans="2:29" ht="6.95" customHeight="1">
      <c r="B11" s="527"/>
      <c r="C11" s="555"/>
      <c r="D11" s="570"/>
      <c r="E11" s="571"/>
      <c r="F11" s="559"/>
      <c r="G11" s="560"/>
      <c r="H11" s="559"/>
      <c r="I11" s="564"/>
      <c r="J11" s="566" t="s">
        <v>24</v>
      </c>
      <c r="K11" s="567"/>
      <c r="L11" s="544" t="s">
        <v>34</v>
      </c>
      <c r="M11" s="583">
        <v>0</v>
      </c>
      <c r="N11" s="544" t="s">
        <v>33</v>
      </c>
      <c r="O11" s="522">
        <v>0</v>
      </c>
      <c r="P11" s="525" t="s">
        <v>32</v>
      </c>
      <c r="Q11" s="522">
        <v>0</v>
      </c>
      <c r="R11" s="559"/>
      <c r="S11" s="564"/>
      <c r="T11" s="590"/>
      <c r="U11" s="591"/>
      <c r="V11" s="595"/>
      <c r="W11" s="598"/>
      <c r="X11" s="598"/>
      <c r="Y11" s="539"/>
    </row>
    <row r="12" spans="2:29" ht="6.95" customHeight="1">
      <c r="B12" s="527"/>
      <c r="C12" s="556"/>
      <c r="D12" s="572"/>
      <c r="E12" s="573"/>
      <c r="F12" s="559"/>
      <c r="G12" s="560"/>
      <c r="H12" s="559"/>
      <c r="I12" s="564"/>
      <c r="J12" s="540"/>
      <c r="K12" s="541"/>
      <c r="L12" s="545"/>
      <c r="M12" s="584"/>
      <c r="N12" s="545"/>
      <c r="O12" s="523"/>
      <c r="P12" s="526"/>
      <c r="Q12" s="523"/>
      <c r="R12" s="559"/>
      <c r="S12" s="564"/>
      <c r="T12" s="590"/>
      <c r="U12" s="591"/>
      <c r="V12" s="595"/>
      <c r="W12" s="598"/>
      <c r="X12" s="598"/>
      <c r="Y12" s="539"/>
    </row>
    <row r="13" spans="2:29" ht="6.95" customHeight="1">
      <c r="B13" s="527" t="s">
        <v>25</v>
      </c>
      <c r="C13" s="554" t="s">
        <v>19</v>
      </c>
      <c r="D13" s="568">
        <f>'様式A-1'!E9</f>
        <v>340824.5</v>
      </c>
      <c r="E13" s="569"/>
      <c r="F13" s="559"/>
      <c r="G13" s="560"/>
      <c r="H13" s="559"/>
      <c r="I13" s="564"/>
      <c r="J13" s="540"/>
      <c r="K13" s="541"/>
      <c r="L13" s="545"/>
      <c r="M13" s="584"/>
      <c r="N13" s="545"/>
      <c r="O13" s="523"/>
      <c r="P13" s="526"/>
      <c r="Q13" s="523"/>
      <c r="R13" s="559"/>
      <c r="S13" s="564"/>
      <c r="T13" s="590"/>
      <c r="U13" s="591"/>
      <c r="V13" s="595"/>
      <c r="W13" s="537" t="s">
        <v>272</v>
      </c>
      <c r="X13" s="538"/>
      <c r="Y13" s="539">
        <v>1</v>
      </c>
    </row>
    <row r="14" spans="2:29" ht="6.95" customHeight="1">
      <c r="B14" s="554"/>
      <c r="C14" s="555"/>
      <c r="D14" s="570"/>
      <c r="E14" s="571"/>
      <c r="F14" s="559"/>
      <c r="G14" s="560"/>
      <c r="H14" s="559"/>
      <c r="I14" s="564"/>
      <c r="J14" s="542"/>
      <c r="K14" s="543"/>
      <c r="L14" s="545"/>
      <c r="M14" s="585"/>
      <c r="N14" s="545"/>
      <c r="O14" s="524"/>
      <c r="P14" s="526"/>
      <c r="Q14" s="524"/>
      <c r="R14" s="559"/>
      <c r="S14" s="564"/>
      <c r="T14" s="590"/>
      <c r="U14" s="591"/>
      <c r="V14" s="595"/>
      <c r="W14" s="538"/>
      <c r="X14" s="538"/>
      <c r="Y14" s="539"/>
    </row>
    <row r="15" spans="2:29" ht="6.95" customHeight="1">
      <c r="B15" s="554"/>
      <c r="C15" s="556"/>
      <c r="D15" s="572"/>
      <c r="E15" s="573"/>
      <c r="F15" s="559"/>
      <c r="G15" s="560"/>
      <c r="H15" s="559"/>
      <c r="I15" s="564"/>
      <c r="J15" s="540" t="s">
        <v>26</v>
      </c>
      <c r="K15" s="541"/>
      <c r="L15" s="544" t="s">
        <v>34</v>
      </c>
      <c r="M15" s="547">
        <v>2</v>
      </c>
      <c r="N15" s="544" t="s">
        <v>33</v>
      </c>
      <c r="O15" s="547">
        <v>0</v>
      </c>
      <c r="P15" s="525" t="s">
        <v>32</v>
      </c>
      <c r="Q15" s="551">
        <v>0</v>
      </c>
      <c r="R15" s="559"/>
      <c r="S15" s="564"/>
      <c r="T15" s="590"/>
      <c r="U15" s="591"/>
      <c r="V15" s="595"/>
      <c r="W15" s="538"/>
      <c r="X15" s="538"/>
      <c r="Y15" s="539"/>
      <c r="AC15" s="231">
        <v>0</v>
      </c>
    </row>
    <row r="16" spans="2:29" ht="6.95" customHeight="1">
      <c r="B16" s="554"/>
      <c r="C16" s="554" t="s">
        <v>23</v>
      </c>
      <c r="D16" s="568">
        <f>'様式A-1'!E10</f>
        <v>1312447.3</v>
      </c>
      <c r="E16" s="569"/>
      <c r="F16" s="559"/>
      <c r="G16" s="560"/>
      <c r="H16" s="559"/>
      <c r="I16" s="564"/>
      <c r="J16" s="540"/>
      <c r="K16" s="541"/>
      <c r="L16" s="545"/>
      <c r="M16" s="548"/>
      <c r="N16" s="545"/>
      <c r="O16" s="548"/>
      <c r="P16" s="526"/>
      <c r="Q16" s="552"/>
      <c r="R16" s="559"/>
      <c r="S16" s="564"/>
      <c r="T16" s="590"/>
      <c r="U16" s="591"/>
      <c r="V16" s="595"/>
      <c r="W16" s="538"/>
      <c r="X16" s="538"/>
      <c r="Y16" s="539"/>
    </row>
    <row r="17" spans="2:25" ht="6.95" customHeight="1">
      <c r="B17" s="554"/>
      <c r="C17" s="555"/>
      <c r="D17" s="570"/>
      <c r="E17" s="571"/>
      <c r="F17" s="559"/>
      <c r="G17" s="560"/>
      <c r="H17" s="559"/>
      <c r="I17" s="564"/>
      <c r="J17" s="540"/>
      <c r="K17" s="541"/>
      <c r="L17" s="545"/>
      <c r="M17" s="548"/>
      <c r="N17" s="545"/>
      <c r="O17" s="548"/>
      <c r="P17" s="526"/>
      <c r="Q17" s="552"/>
      <c r="R17" s="559"/>
      <c r="S17" s="564"/>
      <c r="T17" s="590"/>
      <c r="U17" s="591"/>
      <c r="V17" s="595"/>
      <c r="W17" s="538"/>
      <c r="X17" s="538"/>
      <c r="Y17" s="539"/>
    </row>
    <row r="18" spans="2:25" ht="6.95" customHeight="1">
      <c r="B18" s="527"/>
      <c r="C18" s="556"/>
      <c r="D18" s="572"/>
      <c r="E18" s="573"/>
      <c r="F18" s="561"/>
      <c r="G18" s="562"/>
      <c r="H18" s="561"/>
      <c r="I18" s="565"/>
      <c r="J18" s="542"/>
      <c r="K18" s="543"/>
      <c r="L18" s="546"/>
      <c r="M18" s="549"/>
      <c r="N18" s="546"/>
      <c r="O18" s="549"/>
      <c r="P18" s="550"/>
      <c r="Q18" s="553"/>
      <c r="R18" s="561"/>
      <c r="S18" s="565"/>
      <c r="T18" s="592"/>
      <c r="U18" s="593"/>
      <c r="V18" s="596"/>
      <c r="W18" s="538"/>
      <c r="X18" s="538"/>
      <c r="Y18" s="539"/>
    </row>
    <row r="19" spans="2:25" ht="39.950000000000003" customHeight="1">
      <c r="B19" s="528"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50000000000003" customHeight="1">
      <c r="B20" s="528"/>
      <c r="C20" s="236"/>
      <c r="D20" s="236"/>
      <c r="E20" s="236"/>
      <c r="F20" s="236"/>
      <c r="G20" s="236"/>
      <c r="H20" s="237"/>
      <c r="I20" s="236"/>
      <c r="J20" s="236"/>
      <c r="K20" s="236"/>
      <c r="L20" s="236"/>
      <c r="M20" s="237"/>
      <c r="N20" s="237"/>
      <c r="O20" s="236"/>
      <c r="P20" s="236"/>
      <c r="Q20" s="237"/>
      <c r="R20" s="236"/>
      <c r="S20" s="236"/>
      <c r="T20" s="236"/>
      <c r="U20" s="236"/>
      <c r="V20" s="236"/>
      <c r="W20" s="236"/>
      <c r="X20" s="236"/>
      <c r="Y20" s="238"/>
    </row>
    <row r="21" spans="2:25" ht="39.950000000000003" customHeight="1">
      <c r="B21" s="528"/>
      <c r="C21" s="236"/>
      <c r="D21" s="236"/>
      <c r="E21" s="236"/>
      <c r="F21" s="236"/>
      <c r="G21" s="236"/>
      <c r="H21" s="237"/>
      <c r="I21" s="236"/>
      <c r="J21" s="236"/>
      <c r="K21" s="236"/>
      <c r="L21" s="236"/>
      <c r="M21" s="237"/>
      <c r="N21" s="237"/>
      <c r="O21" s="236"/>
      <c r="P21" s="236"/>
      <c r="Q21" s="237"/>
      <c r="R21" s="236"/>
      <c r="S21" s="236"/>
      <c r="T21" s="236"/>
      <c r="U21" s="236"/>
      <c r="V21" s="236"/>
      <c r="W21" s="236"/>
      <c r="X21" s="236"/>
      <c r="Y21" s="238"/>
    </row>
    <row r="22" spans="2:25" ht="39.950000000000003" customHeight="1">
      <c r="B22" s="528"/>
      <c r="C22" s="236"/>
      <c r="D22" s="236"/>
      <c r="E22" s="236"/>
      <c r="F22" s="237"/>
      <c r="G22" s="236"/>
      <c r="H22" s="236"/>
      <c r="I22" s="236"/>
      <c r="J22" s="236"/>
      <c r="K22" s="236"/>
      <c r="L22" s="236"/>
      <c r="M22" s="237"/>
      <c r="N22" s="236"/>
      <c r="O22" s="236"/>
      <c r="P22" s="236"/>
      <c r="Q22" s="237"/>
      <c r="R22" s="236"/>
      <c r="S22" s="236"/>
      <c r="T22" s="236"/>
      <c r="U22" s="236"/>
      <c r="V22" s="236"/>
      <c r="W22" s="236"/>
      <c r="X22" s="236"/>
      <c r="Y22" s="238"/>
    </row>
    <row r="23" spans="2:25" ht="39.950000000000003" customHeight="1">
      <c r="B23" s="528"/>
      <c r="C23" s="236"/>
      <c r="D23" s="236"/>
      <c r="E23" s="236"/>
      <c r="F23" s="237"/>
      <c r="G23" s="237"/>
      <c r="H23" s="236"/>
      <c r="I23" s="236"/>
      <c r="J23" s="236"/>
      <c r="K23" s="236"/>
      <c r="L23" s="236"/>
      <c r="M23" s="237"/>
      <c r="N23" s="236"/>
      <c r="O23" s="236"/>
      <c r="P23" s="236"/>
      <c r="Q23" s="237"/>
      <c r="R23" s="236"/>
      <c r="S23" s="236"/>
      <c r="T23" s="236"/>
      <c r="U23" s="236"/>
      <c r="V23" s="236"/>
      <c r="W23" s="236"/>
      <c r="X23" s="236"/>
      <c r="Y23" s="238"/>
    </row>
    <row r="24" spans="2:25" ht="39.950000000000003" customHeight="1">
      <c r="B24" s="528"/>
      <c r="C24" s="237"/>
      <c r="D24" s="236"/>
      <c r="E24" s="236"/>
      <c r="F24" s="237"/>
      <c r="G24" s="237"/>
      <c r="H24" s="236"/>
      <c r="I24" s="236"/>
      <c r="J24" s="236"/>
      <c r="K24" s="236"/>
      <c r="L24" s="236"/>
      <c r="M24" s="237"/>
      <c r="N24" s="237"/>
      <c r="O24" s="236"/>
      <c r="P24" s="236"/>
      <c r="Q24" s="237"/>
      <c r="R24" s="236"/>
      <c r="S24" s="236"/>
      <c r="T24" s="236"/>
      <c r="U24" s="236"/>
      <c r="V24" s="236"/>
      <c r="W24" s="236"/>
      <c r="X24" s="236"/>
      <c r="Y24" s="238"/>
    </row>
    <row r="25" spans="2:25" ht="39.950000000000003" customHeight="1">
      <c r="B25" s="528"/>
      <c r="C25" s="237"/>
      <c r="D25" s="236"/>
      <c r="E25" s="236"/>
      <c r="F25" s="237"/>
      <c r="G25" s="237"/>
      <c r="H25" s="236"/>
      <c r="I25" s="236"/>
      <c r="J25" s="236"/>
      <c r="K25" s="236"/>
      <c r="L25" s="236"/>
      <c r="M25" s="237"/>
      <c r="N25" s="237"/>
      <c r="O25" s="236"/>
      <c r="P25" s="236"/>
      <c r="Q25" s="237"/>
      <c r="R25" s="236"/>
      <c r="S25" s="236"/>
      <c r="T25" s="236"/>
      <c r="U25" s="236"/>
      <c r="V25" s="236"/>
      <c r="W25" s="236"/>
      <c r="X25" s="236"/>
      <c r="Y25" s="238"/>
    </row>
    <row r="26" spans="2:25" ht="39.950000000000003" customHeight="1">
      <c r="B26" s="528"/>
      <c r="C26" s="237"/>
      <c r="D26" s="236"/>
      <c r="E26" s="236"/>
      <c r="F26" s="239"/>
      <c r="G26" s="240"/>
      <c r="H26" s="240"/>
      <c r="I26" s="240"/>
      <c r="J26" s="240"/>
      <c r="K26" s="240"/>
      <c r="L26" s="236"/>
      <c r="M26" s="237"/>
      <c r="N26" s="237"/>
      <c r="O26" s="236"/>
      <c r="P26" s="533" t="s">
        <v>289</v>
      </c>
      <c r="Q26" s="533"/>
      <c r="R26" s="533"/>
      <c r="S26" s="533"/>
      <c r="T26" s="533"/>
      <c r="U26" s="533"/>
      <c r="V26" s="533"/>
      <c r="W26" s="533"/>
      <c r="X26" s="533"/>
      <c r="Y26" s="534"/>
    </row>
    <row r="27" spans="2:25" ht="45" customHeight="1">
      <c r="B27" s="529"/>
      <c r="C27" s="241"/>
      <c r="D27" s="242"/>
      <c r="E27" s="243"/>
      <c r="F27" s="244"/>
      <c r="G27" s="242"/>
      <c r="H27" s="242"/>
      <c r="I27" s="242"/>
      <c r="J27" s="242"/>
      <c r="K27" s="242"/>
      <c r="L27" s="242"/>
      <c r="M27" s="242"/>
      <c r="N27" s="242"/>
      <c r="O27" s="245"/>
      <c r="P27" s="535"/>
      <c r="Q27" s="535"/>
      <c r="R27" s="535"/>
      <c r="S27" s="535"/>
      <c r="T27" s="535"/>
      <c r="U27" s="535"/>
      <c r="V27" s="535"/>
      <c r="W27" s="535"/>
      <c r="X27" s="535"/>
      <c r="Y27" s="536"/>
    </row>
    <row r="28" spans="2:25" ht="15" customHeight="1">
      <c r="C28" s="142" t="s">
        <v>248</v>
      </c>
    </row>
    <row r="29" spans="2:25" ht="15" customHeight="1">
      <c r="C29" s="142" t="s">
        <v>565</v>
      </c>
    </row>
    <row r="30" spans="2:25" ht="15" customHeight="1">
      <c r="C30" s="142" t="s">
        <v>291</v>
      </c>
    </row>
    <row r="31" spans="2:25">
      <c r="C31" s="142" t="s">
        <v>249</v>
      </c>
    </row>
    <row r="32" spans="2:25">
      <c r="C32" s="142"/>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zoomScaleNormal="100" zoomScaleSheetLayoutView="100" workbookViewId="0">
      <selection activeCell="C19" sqref="C19:Y19"/>
    </sheetView>
  </sheetViews>
  <sheetFormatPr defaultColWidth="9" defaultRowHeight="12"/>
  <cols>
    <col min="1" max="1" width="1.625" style="231" customWidth="1"/>
    <col min="2" max="2" width="4.125" style="231" customWidth="1"/>
    <col min="3" max="21" width="5.875" style="231" customWidth="1"/>
    <col min="22" max="22" width="8.25" style="231" customWidth="1"/>
    <col min="23" max="24" width="6.75" style="231" customWidth="1"/>
    <col min="25" max="25" width="8.625" style="231" customWidth="1"/>
    <col min="26" max="26" width="1.375" style="231" customWidth="1"/>
    <col min="27" max="29" width="0" style="231" hidden="1" customWidth="1"/>
    <col min="30" max="16384" width="9" style="231"/>
  </cols>
  <sheetData>
    <row r="2" spans="2:29" ht="24.95" customHeight="1">
      <c r="B2" s="230" t="s">
        <v>553</v>
      </c>
      <c r="C2" s="142"/>
      <c r="D2" s="142"/>
      <c r="E2" s="142"/>
      <c r="F2" s="142"/>
      <c r="G2" s="142"/>
      <c r="H2" s="142"/>
      <c r="I2" s="142"/>
      <c r="J2" s="142"/>
      <c r="K2" s="142"/>
      <c r="L2" s="142"/>
      <c r="M2" s="142"/>
      <c r="N2" s="608"/>
      <c r="O2" s="609"/>
      <c r="P2" s="610"/>
      <c r="Q2" s="611"/>
      <c r="R2" s="611"/>
      <c r="S2" s="612"/>
      <c r="T2" s="586" t="s">
        <v>47</v>
      </c>
      <c r="U2" s="586"/>
      <c r="V2" s="613"/>
      <c r="W2" s="613"/>
      <c r="X2" s="613"/>
      <c r="Y2" s="613"/>
      <c r="AA2" s="232" t="s">
        <v>554</v>
      </c>
      <c r="AB2" s="142" t="s">
        <v>555</v>
      </c>
      <c r="AC2" s="142" t="s">
        <v>556</v>
      </c>
    </row>
    <row r="3" spans="2:29" ht="20.100000000000001" customHeight="1">
      <c r="B3" s="544" t="s">
        <v>27</v>
      </c>
      <c r="C3" s="544"/>
      <c r="D3" s="600" t="str">
        <f>'様式A-1'!D3</f>
        <v>タカバヤマトンネル</v>
      </c>
      <c r="E3" s="600"/>
      <c r="F3" s="600"/>
      <c r="G3" s="600"/>
      <c r="H3" s="586" t="s">
        <v>28</v>
      </c>
      <c r="I3" s="586"/>
      <c r="J3" s="600" t="str">
        <f>'様式A-1'!J3</f>
        <v>県道6号山口宇部線</v>
      </c>
      <c r="K3" s="600"/>
      <c r="L3" s="600"/>
      <c r="M3" s="600"/>
      <c r="N3" s="586" t="s">
        <v>10</v>
      </c>
      <c r="O3" s="586"/>
      <c r="P3" s="600" t="str">
        <f>'様式A-1'!R3</f>
        <v>防府土木建築事務所</v>
      </c>
      <c r="Q3" s="600"/>
      <c r="R3" s="600"/>
      <c r="S3" s="600"/>
      <c r="T3" s="586" t="s">
        <v>16</v>
      </c>
      <c r="U3" s="586"/>
      <c r="V3" s="614" t="s">
        <v>630</v>
      </c>
      <c r="W3" s="614"/>
      <c r="X3" s="614"/>
      <c r="Y3" s="614"/>
      <c r="AA3" s="232" t="s">
        <v>557</v>
      </c>
      <c r="AB3" s="142" t="s">
        <v>558</v>
      </c>
      <c r="AC3" s="142" t="s">
        <v>559</v>
      </c>
    </row>
    <row r="4" spans="2:29" ht="20.100000000000001" customHeight="1">
      <c r="B4" s="546" t="s">
        <v>11</v>
      </c>
      <c r="C4" s="546"/>
      <c r="D4" s="615" t="str">
        <f>'様式A-1'!D4</f>
        <v xml:space="preserve">高場山トンネル </v>
      </c>
      <c r="E4" s="615"/>
      <c r="F4" s="615"/>
      <c r="G4" s="615"/>
      <c r="H4" s="586"/>
      <c r="I4" s="586"/>
      <c r="J4" s="600"/>
      <c r="K4" s="600"/>
      <c r="L4" s="600"/>
      <c r="M4" s="600"/>
      <c r="N4" s="586"/>
      <c r="O4" s="586"/>
      <c r="P4" s="600"/>
      <c r="Q4" s="600"/>
      <c r="R4" s="600"/>
      <c r="S4" s="600"/>
      <c r="T4" s="586" t="s">
        <v>17</v>
      </c>
      <c r="U4" s="586"/>
      <c r="V4" s="614" t="s">
        <v>630</v>
      </c>
      <c r="W4" s="614"/>
      <c r="X4" s="614"/>
      <c r="Y4" s="614"/>
      <c r="AA4" s="232" t="s">
        <v>54</v>
      </c>
      <c r="AC4" s="142" t="s">
        <v>560</v>
      </c>
    </row>
    <row r="5" spans="2:29" ht="20.100000000000001" customHeight="1">
      <c r="B5" s="599" t="s">
        <v>12</v>
      </c>
      <c r="C5" s="599"/>
      <c r="D5" s="233" t="s">
        <v>13</v>
      </c>
      <c r="E5" s="600" t="str">
        <f>'様式A-1'!E5</f>
        <v>山口市朝田字西坂西</v>
      </c>
      <c r="F5" s="600"/>
      <c r="G5" s="600"/>
      <c r="H5" s="586" t="s">
        <v>256</v>
      </c>
      <c r="I5" s="586"/>
      <c r="J5" s="586"/>
      <c r="K5" s="601" t="s">
        <v>752</v>
      </c>
      <c r="L5" s="602"/>
      <c r="M5" s="602"/>
      <c r="N5" s="602"/>
      <c r="O5" s="603" t="s">
        <v>238</v>
      </c>
      <c r="P5" s="604"/>
      <c r="Q5" s="577" t="s">
        <v>629</v>
      </c>
      <c r="R5" s="578"/>
      <c r="S5" s="579"/>
      <c r="T5" s="586" t="s">
        <v>39</v>
      </c>
      <c r="U5" s="586"/>
      <c r="V5" s="234" t="s">
        <v>38</v>
      </c>
      <c r="W5" s="587">
        <v>355</v>
      </c>
      <c r="X5" s="587"/>
      <c r="Y5" s="235" t="s">
        <v>37</v>
      </c>
      <c r="AA5" s="232" t="s">
        <v>55</v>
      </c>
      <c r="AC5" s="142" t="s">
        <v>561</v>
      </c>
    </row>
    <row r="6" spans="2:29" ht="20.100000000000001" customHeight="1">
      <c r="B6" s="599"/>
      <c r="C6" s="599"/>
      <c r="D6" s="233" t="s">
        <v>14</v>
      </c>
      <c r="E6" s="607" t="str">
        <f>'様式A-1'!E6</f>
        <v>山口市朝田字西坂西</v>
      </c>
      <c r="F6" s="607"/>
      <c r="G6" s="607"/>
      <c r="H6" s="586" t="s">
        <v>257</v>
      </c>
      <c r="I6" s="586"/>
      <c r="J6" s="586"/>
      <c r="K6" s="601" t="s">
        <v>782</v>
      </c>
      <c r="L6" s="602"/>
      <c r="M6" s="602"/>
      <c r="N6" s="602"/>
      <c r="O6" s="605"/>
      <c r="P6" s="606"/>
      <c r="Q6" s="580"/>
      <c r="R6" s="581"/>
      <c r="S6" s="582"/>
      <c r="T6" s="544" t="s">
        <v>15</v>
      </c>
      <c r="U6" s="544"/>
      <c r="V6" s="574" t="s">
        <v>767</v>
      </c>
      <c r="W6" s="575"/>
      <c r="X6" s="575"/>
      <c r="Y6" s="576"/>
      <c r="AC6" s="142" t="s">
        <v>562</v>
      </c>
    </row>
    <row r="7" spans="2:29" ht="6.95" customHeight="1">
      <c r="B7" s="527" t="s">
        <v>18</v>
      </c>
      <c r="C7" s="554" t="s">
        <v>19</v>
      </c>
      <c r="D7" s="568">
        <f>'様式A-1'!E7</f>
        <v>340829.4</v>
      </c>
      <c r="E7" s="569"/>
      <c r="F7" s="557" t="s">
        <v>20</v>
      </c>
      <c r="G7" s="558"/>
      <c r="H7" s="557" t="s">
        <v>21</v>
      </c>
      <c r="I7" s="563"/>
      <c r="J7" s="566" t="s">
        <v>22</v>
      </c>
      <c r="K7" s="567"/>
      <c r="L7" s="544" t="s">
        <v>34</v>
      </c>
      <c r="M7" s="583">
        <v>21</v>
      </c>
      <c r="N7" s="544" t="s">
        <v>33</v>
      </c>
      <c r="O7" s="583">
        <v>0</v>
      </c>
      <c r="P7" s="525" t="s">
        <v>32</v>
      </c>
      <c r="Q7" s="522">
        <v>0</v>
      </c>
      <c r="R7" s="557" t="s">
        <v>36</v>
      </c>
      <c r="S7" s="563"/>
      <c r="T7" s="588" t="s">
        <v>557</v>
      </c>
      <c r="U7" s="589"/>
      <c r="V7" s="594" t="s">
        <v>35</v>
      </c>
      <c r="W7" s="597" t="s">
        <v>290</v>
      </c>
      <c r="X7" s="598"/>
      <c r="Y7" s="539">
        <v>0</v>
      </c>
      <c r="AC7" s="142" t="s">
        <v>563</v>
      </c>
    </row>
    <row r="8" spans="2:29" ht="6.95" customHeight="1">
      <c r="B8" s="527"/>
      <c r="C8" s="555"/>
      <c r="D8" s="570"/>
      <c r="E8" s="571"/>
      <c r="F8" s="559"/>
      <c r="G8" s="560"/>
      <c r="H8" s="559"/>
      <c r="I8" s="564"/>
      <c r="J8" s="540"/>
      <c r="K8" s="541"/>
      <c r="L8" s="545"/>
      <c r="M8" s="584"/>
      <c r="N8" s="545"/>
      <c r="O8" s="584"/>
      <c r="P8" s="526"/>
      <c r="Q8" s="523"/>
      <c r="R8" s="559"/>
      <c r="S8" s="564"/>
      <c r="T8" s="590"/>
      <c r="U8" s="591"/>
      <c r="V8" s="595"/>
      <c r="W8" s="598"/>
      <c r="X8" s="598"/>
      <c r="Y8" s="539"/>
      <c r="AC8" s="142" t="s">
        <v>564</v>
      </c>
    </row>
    <row r="9" spans="2:29" ht="6.95" customHeight="1">
      <c r="B9" s="527"/>
      <c r="C9" s="556"/>
      <c r="D9" s="572"/>
      <c r="E9" s="573"/>
      <c r="F9" s="559"/>
      <c r="G9" s="560"/>
      <c r="H9" s="559"/>
      <c r="I9" s="564"/>
      <c r="J9" s="540"/>
      <c r="K9" s="541"/>
      <c r="L9" s="545"/>
      <c r="M9" s="584"/>
      <c r="N9" s="545"/>
      <c r="O9" s="584"/>
      <c r="P9" s="526"/>
      <c r="Q9" s="523"/>
      <c r="R9" s="559"/>
      <c r="S9" s="564"/>
      <c r="T9" s="590"/>
      <c r="U9" s="591"/>
      <c r="V9" s="595"/>
      <c r="W9" s="598"/>
      <c r="X9" s="598"/>
      <c r="Y9" s="539"/>
    </row>
    <row r="10" spans="2:29" ht="6.95" customHeight="1">
      <c r="B10" s="527"/>
      <c r="C10" s="554" t="s">
        <v>23</v>
      </c>
      <c r="D10" s="568">
        <f>'様式A-1'!E8</f>
        <v>1312458.1000000001</v>
      </c>
      <c r="E10" s="569"/>
      <c r="F10" s="559"/>
      <c r="G10" s="560"/>
      <c r="H10" s="559"/>
      <c r="I10" s="564"/>
      <c r="J10" s="540"/>
      <c r="K10" s="541"/>
      <c r="L10" s="545"/>
      <c r="M10" s="585"/>
      <c r="N10" s="545"/>
      <c r="O10" s="585"/>
      <c r="P10" s="526"/>
      <c r="Q10" s="524"/>
      <c r="R10" s="559"/>
      <c r="S10" s="564"/>
      <c r="T10" s="590"/>
      <c r="U10" s="591"/>
      <c r="V10" s="595"/>
      <c r="W10" s="598"/>
      <c r="X10" s="598"/>
      <c r="Y10" s="539"/>
    </row>
    <row r="11" spans="2:29" ht="6.95" customHeight="1">
      <c r="B11" s="527"/>
      <c r="C11" s="555"/>
      <c r="D11" s="570"/>
      <c r="E11" s="571"/>
      <c r="F11" s="559"/>
      <c r="G11" s="560"/>
      <c r="H11" s="559"/>
      <c r="I11" s="564"/>
      <c r="J11" s="566" t="s">
        <v>24</v>
      </c>
      <c r="K11" s="567"/>
      <c r="L11" s="544" t="s">
        <v>34</v>
      </c>
      <c r="M11" s="583">
        <v>0</v>
      </c>
      <c r="N11" s="544" t="s">
        <v>33</v>
      </c>
      <c r="O11" s="522">
        <v>0</v>
      </c>
      <c r="P11" s="525" t="s">
        <v>32</v>
      </c>
      <c r="Q11" s="522">
        <v>0</v>
      </c>
      <c r="R11" s="559"/>
      <c r="S11" s="564"/>
      <c r="T11" s="590"/>
      <c r="U11" s="591"/>
      <c r="V11" s="595"/>
      <c r="W11" s="598"/>
      <c r="X11" s="598"/>
      <c r="Y11" s="539"/>
    </row>
    <row r="12" spans="2:29" ht="6.95" customHeight="1">
      <c r="B12" s="527"/>
      <c r="C12" s="556"/>
      <c r="D12" s="572"/>
      <c r="E12" s="573"/>
      <c r="F12" s="559"/>
      <c r="G12" s="560"/>
      <c r="H12" s="559"/>
      <c r="I12" s="564"/>
      <c r="J12" s="540"/>
      <c r="K12" s="541"/>
      <c r="L12" s="545"/>
      <c r="M12" s="584"/>
      <c r="N12" s="545"/>
      <c r="O12" s="523"/>
      <c r="P12" s="526"/>
      <c r="Q12" s="523"/>
      <c r="R12" s="559"/>
      <c r="S12" s="564"/>
      <c r="T12" s="590"/>
      <c r="U12" s="591"/>
      <c r="V12" s="595"/>
      <c r="W12" s="598"/>
      <c r="X12" s="598"/>
      <c r="Y12" s="539"/>
    </row>
    <row r="13" spans="2:29" ht="6.95" customHeight="1">
      <c r="B13" s="527" t="s">
        <v>25</v>
      </c>
      <c r="C13" s="554" t="s">
        <v>19</v>
      </c>
      <c r="D13" s="568">
        <f>'様式A-1'!E9</f>
        <v>340824.5</v>
      </c>
      <c r="E13" s="569"/>
      <c r="F13" s="559"/>
      <c r="G13" s="560"/>
      <c r="H13" s="559"/>
      <c r="I13" s="564"/>
      <c r="J13" s="540"/>
      <c r="K13" s="541"/>
      <c r="L13" s="545"/>
      <c r="M13" s="584"/>
      <c r="N13" s="545"/>
      <c r="O13" s="523"/>
      <c r="P13" s="526"/>
      <c r="Q13" s="523"/>
      <c r="R13" s="559"/>
      <c r="S13" s="564"/>
      <c r="T13" s="590"/>
      <c r="U13" s="591"/>
      <c r="V13" s="595"/>
      <c r="W13" s="537" t="s">
        <v>272</v>
      </c>
      <c r="X13" s="538"/>
      <c r="Y13" s="539">
        <v>1</v>
      </c>
    </row>
    <row r="14" spans="2:29" ht="6.95" customHeight="1">
      <c r="B14" s="554"/>
      <c r="C14" s="555"/>
      <c r="D14" s="570"/>
      <c r="E14" s="571"/>
      <c r="F14" s="559"/>
      <c r="G14" s="560"/>
      <c r="H14" s="559"/>
      <c r="I14" s="564"/>
      <c r="J14" s="542"/>
      <c r="K14" s="543"/>
      <c r="L14" s="545"/>
      <c r="M14" s="585"/>
      <c r="N14" s="545"/>
      <c r="O14" s="524"/>
      <c r="P14" s="526"/>
      <c r="Q14" s="524"/>
      <c r="R14" s="559"/>
      <c r="S14" s="564"/>
      <c r="T14" s="590"/>
      <c r="U14" s="591"/>
      <c r="V14" s="595"/>
      <c r="W14" s="538"/>
      <c r="X14" s="538"/>
      <c r="Y14" s="539"/>
    </row>
    <row r="15" spans="2:29" ht="6.95" customHeight="1">
      <c r="B15" s="554"/>
      <c r="C15" s="556"/>
      <c r="D15" s="572"/>
      <c r="E15" s="573"/>
      <c r="F15" s="559"/>
      <c r="G15" s="560"/>
      <c r="H15" s="559"/>
      <c r="I15" s="564"/>
      <c r="J15" s="540" t="s">
        <v>26</v>
      </c>
      <c r="K15" s="541"/>
      <c r="L15" s="544" t="s">
        <v>34</v>
      </c>
      <c r="M15" s="547">
        <v>2</v>
      </c>
      <c r="N15" s="544" t="s">
        <v>33</v>
      </c>
      <c r="O15" s="547">
        <v>0</v>
      </c>
      <c r="P15" s="525" t="s">
        <v>32</v>
      </c>
      <c r="Q15" s="551">
        <v>0</v>
      </c>
      <c r="R15" s="559"/>
      <c r="S15" s="564"/>
      <c r="T15" s="590"/>
      <c r="U15" s="591"/>
      <c r="V15" s="595"/>
      <c r="W15" s="538"/>
      <c r="X15" s="538"/>
      <c r="Y15" s="539"/>
      <c r="AC15" s="231">
        <v>0</v>
      </c>
    </row>
    <row r="16" spans="2:29" ht="6.95" customHeight="1">
      <c r="B16" s="554"/>
      <c r="C16" s="554" t="s">
        <v>23</v>
      </c>
      <c r="D16" s="568">
        <f>'様式A-1'!E10</f>
        <v>1312447.3</v>
      </c>
      <c r="E16" s="569"/>
      <c r="F16" s="559"/>
      <c r="G16" s="560"/>
      <c r="H16" s="559"/>
      <c r="I16" s="564"/>
      <c r="J16" s="540"/>
      <c r="K16" s="541"/>
      <c r="L16" s="545"/>
      <c r="M16" s="548"/>
      <c r="N16" s="545"/>
      <c r="O16" s="548"/>
      <c r="P16" s="526"/>
      <c r="Q16" s="552"/>
      <c r="R16" s="559"/>
      <c r="S16" s="564"/>
      <c r="T16" s="590"/>
      <c r="U16" s="591"/>
      <c r="V16" s="595"/>
      <c r="W16" s="538"/>
      <c r="X16" s="538"/>
      <c r="Y16" s="539"/>
    </row>
    <row r="17" spans="2:25" ht="6.95" customHeight="1">
      <c r="B17" s="554"/>
      <c r="C17" s="555"/>
      <c r="D17" s="570"/>
      <c r="E17" s="571"/>
      <c r="F17" s="559"/>
      <c r="G17" s="560"/>
      <c r="H17" s="559"/>
      <c r="I17" s="564"/>
      <c r="J17" s="540"/>
      <c r="K17" s="541"/>
      <c r="L17" s="545"/>
      <c r="M17" s="548"/>
      <c r="N17" s="545"/>
      <c r="O17" s="548"/>
      <c r="P17" s="526"/>
      <c r="Q17" s="552"/>
      <c r="R17" s="559"/>
      <c r="S17" s="564"/>
      <c r="T17" s="590"/>
      <c r="U17" s="591"/>
      <c r="V17" s="595"/>
      <c r="W17" s="538"/>
      <c r="X17" s="538"/>
      <c r="Y17" s="539"/>
    </row>
    <row r="18" spans="2:25" ht="6.95" customHeight="1">
      <c r="B18" s="527"/>
      <c r="C18" s="556"/>
      <c r="D18" s="572"/>
      <c r="E18" s="573"/>
      <c r="F18" s="561"/>
      <c r="G18" s="562"/>
      <c r="H18" s="561"/>
      <c r="I18" s="565"/>
      <c r="J18" s="542"/>
      <c r="K18" s="543"/>
      <c r="L18" s="546"/>
      <c r="M18" s="549"/>
      <c r="N18" s="546"/>
      <c r="O18" s="549"/>
      <c r="P18" s="550"/>
      <c r="Q18" s="553"/>
      <c r="R18" s="561"/>
      <c r="S18" s="565"/>
      <c r="T18" s="592"/>
      <c r="U18" s="593"/>
      <c r="V18" s="596"/>
      <c r="W18" s="538"/>
      <c r="X18" s="538"/>
      <c r="Y18" s="539"/>
    </row>
    <row r="19" spans="2:25" ht="39.950000000000003" customHeight="1">
      <c r="B19" s="528"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50000000000003" customHeight="1">
      <c r="B20" s="528"/>
      <c r="C20" s="236"/>
      <c r="D20" s="236"/>
      <c r="E20" s="236"/>
      <c r="F20" s="236"/>
      <c r="G20" s="236"/>
      <c r="H20" s="237"/>
      <c r="I20" s="236"/>
      <c r="J20" s="236"/>
      <c r="K20" s="236"/>
      <c r="L20" s="236"/>
      <c r="M20" s="237"/>
      <c r="N20" s="237"/>
      <c r="O20" s="236"/>
      <c r="P20" s="236"/>
      <c r="Q20" s="237"/>
      <c r="R20" s="236"/>
      <c r="S20" s="236"/>
      <c r="T20" s="236"/>
      <c r="U20" s="236"/>
      <c r="V20" s="236"/>
      <c r="W20" s="236"/>
      <c r="X20" s="236"/>
      <c r="Y20" s="238"/>
    </row>
    <row r="21" spans="2:25" ht="39.950000000000003" customHeight="1">
      <c r="B21" s="528"/>
      <c r="C21" s="236"/>
      <c r="D21" s="236"/>
      <c r="E21" s="236"/>
      <c r="F21" s="236"/>
      <c r="G21" s="236"/>
      <c r="H21" s="237"/>
      <c r="I21" s="236"/>
      <c r="J21" s="236"/>
      <c r="K21" s="236"/>
      <c r="L21" s="236"/>
      <c r="M21" s="237"/>
      <c r="N21" s="237"/>
      <c r="O21" s="236"/>
      <c r="P21" s="236"/>
      <c r="Q21" s="237"/>
      <c r="R21" s="236"/>
      <c r="S21" s="236"/>
      <c r="T21" s="236"/>
      <c r="U21" s="236"/>
      <c r="V21" s="236"/>
      <c r="W21" s="236"/>
      <c r="X21" s="236"/>
      <c r="Y21" s="238"/>
    </row>
    <row r="22" spans="2:25" ht="39.950000000000003" customHeight="1">
      <c r="B22" s="528"/>
      <c r="C22" s="236"/>
      <c r="D22" s="236"/>
      <c r="E22" s="236"/>
      <c r="F22" s="237"/>
      <c r="G22" s="236"/>
      <c r="H22" s="236"/>
      <c r="I22" s="236"/>
      <c r="J22" s="236"/>
      <c r="K22" s="236"/>
      <c r="L22" s="236"/>
      <c r="M22" s="237"/>
      <c r="N22" s="236"/>
      <c r="O22" s="236"/>
      <c r="P22" s="236"/>
      <c r="Q22" s="237"/>
      <c r="R22" s="236"/>
      <c r="S22" s="236"/>
      <c r="T22" s="236"/>
      <c r="U22" s="236"/>
      <c r="V22" s="236"/>
      <c r="W22" s="236"/>
      <c r="X22" s="236"/>
      <c r="Y22" s="238"/>
    </row>
    <row r="23" spans="2:25" ht="39.950000000000003" customHeight="1">
      <c r="B23" s="528"/>
      <c r="C23" s="236"/>
      <c r="D23" s="236"/>
      <c r="E23" s="236"/>
      <c r="F23" s="237"/>
      <c r="G23" s="237"/>
      <c r="H23" s="236"/>
      <c r="I23" s="236"/>
      <c r="J23" s="236"/>
      <c r="K23" s="236"/>
      <c r="L23" s="236"/>
      <c r="M23" s="237"/>
      <c r="N23" s="236"/>
      <c r="O23" s="236"/>
      <c r="P23" s="236"/>
      <c r="Q23" s="237"/>
      <c r="R23" s="236"/>
      <c r="S23" s="236"/>
      <c r="T23" s="236"/>
      <c r="U23" s="236"/>
      <c r="V23" s="236"/>
      <c r="W23" s="236"/>
      <c r="X23" s="236"/>
      <c r="Y23" s="238"/>
    </row>
    <row r="24" spans="2:25" ht="39.950000000000003" customHeight="1">
      <c r="B24" s="528"/>
      <c r="C24" s="237"/>
      <c r="D24" s="236"/>
      <c r="E24" s="236"/>
      <c r="F24" s="237"/>
      <c r="G24" s="237"/>
      <c r="H24" s="236"/>
      <c r="I24" s="236"/>
      <c r="J24" s="236"/>
      <c r="K24" s="236"/>
      <c r="L24" s="236"/>
      <c r="M24" s="237"/>
      <c r="N24" s="237"/>
      <c r="O24" s="236"/>
      <c r="P24" s="236"/>
      <c r="Q24" s="237"/>
      <c r="R24" s="236"/>
      <c r="S24" s="236"/>
      <c r="T24" s="236"/>
      <c r="U24" s="236"/>
      <c r="V24" s="236"/>
      <c r="W24" s="236"/>
      <c r="X24" s="236"/>
      <c r="Y24" s="238"/>
    </row>
    <row r="25" spans="2:25" ht="39.950000000000003" customHeight="1">
      <c r="B25" s="528"/>
      <c r="C25" s="237"/>
      <c r="D25" s="236"/>
      <c r="E25" s="236"/>
      <c r="F25" s="237"/>
      <c r="G25" s="237"/>
      <c r="H25" s="236"/>
      <c r="I25" s="236"/>
      <c r="J25" s="236"/>
      <c r="K25" s="236"/>
      <c r="L25" s="236"/>
      <c r="M25" s="237"/>
      <c r="N25" s="237"/>
      <c r="O25" s="236"/>
      <c r="P25" s="236"/>
      <c r="Q25" s="237"/>
      <c r="R25" s="236"/>
      <c r="S25" s="236"/>
      <c r="T25" s="236"/>
      <c r="U25" s="236"/>
      <c r="V25" s="236"/>
      <c r="W25" s="236"/>
      <c r="X25" s="236"/>
      <c r="Y25" s="238"/>
    </row>
    <row r="26" spans="2:25" ht="39.950000000000003" customHeight="1">
      <c r="B26" s="528"/>
      <c r="C26" s="237"/>
      <c r="D26" s="236"/>
      <c r="E26" s="236"/>
      <c r="F26" s="239"/>
      <c r="G26" s="240"/>
      <c r="H26" s="240"/>
      <c r="I26" s="240"/>
      <c r="J26" s="240"/>
      <c r="K26" s="240"/>
      <c r="L26" s="236"/>
      <c r="M26" s="237"/>
      <c r="N26" s="237"/>
      <c r="O26" s="236"/>
      <c r="P26" s="533" t="s">
        <v>289</v>
      </c>
      <c r="Q26" s="533"/>
      <c r="R26" s="533"/>
      <c r="S26" s="533"/>
      <c r="T26" s="533"/>
      <c r="U26" s="533"/>
      <c r="V26" s="533"/>
      <c r="W26" s="533"/>
      <c r="X26" s="533"/>
      <c r="Y26" s="534"/>
    </row>
    <row r="27" spans="2:25" ht="45" customHeight="1">
      <c r="B27" s="529"/>
      <c r="C27" s="241"/>
      <c r="D27" s="242"/>
      <c r="E27" s="243"/>
      <c r="F27" s="244"/>
      <c r="G27" s="242"/>
      <c r="H27" s="242"/>
      <c r="I27" s="242"/>
      <c r="J27" s="242"/>
      <c r="K27" s="242"/>
      <c r="L27" s="242"/>
      <c r="M27" s="242"/>
      <c r="N27" s="242"/>
      <c r="O27" s="245"/>
      <c r="P27" s="535"/>
      <c r="Q27" s="535"/>
      <c r="R27" s="535"/>
      <c r="S27" s="535"/>
      <c r="T27" s="535"/>
      <c r="U27" s="535"/>
      <c r="V27" s="535"/>
      <c r="W27" s="535"/>
      <c r="X27" s="535"/>
      <c r="Y27" s="536"/>
    </row>
    <row r="28" spans="2:25" ht="15" customHeight="1">
      <c r="C28" s="142" t="s">
        <v>248</v>
      </c>
    </row>
    <row r="29" spans="2:25" ht="15" customHeight="1">
      <c r="C29" s="142" t="s">
        <v>565</v>
      </c>
    </row>
    <row r="30" spans="2:25" ht="15" customHeight="1">
      <c r="C30" s="142" t="s">
        <v>291</v>
      </c>
    </row>
    <row r="31" spans="2:25">
      <c r="C31" s="142" t="s">
        <v>249</v>
      </c>
    </row>
    <row r="32" spans="2:25">
      <c r="C32" s="142"/>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zoomScaleNormal="100" zoomScaleSheetLayoutView="100" workbookViewId="0">
      <selection activeCell="C19" sqref="C19:Y19"/>
    </sheetView>
  </sheetViews>
  <sheetFormatPr defaultColWidth="9" defaultRowHeight="12"/>
  <cols>
    <col min="1" max="1" width="1.625" style="231" customWidth="1"/>
    <col min="2" max="2" width="4.125" style="231" customWidth="1"/>
    <col min="3" max="21" width="5.875" style="231" customWidth="1"/>
    <col min="22" max="22" width="8.25" style="231" customWidth="1"/>
    <col min="23" max="24" width="6.75" style="231" customWidth="1"/>
    <col min="25" max="25" width="8.625" style="231" customWidth="1"/>
    <col min="26" max="26" width="1.375" style="231" customWidth="1"/>
    <col min="27" max="29" width="0" style="231" hidden="1" customWidth="1"/>
    <col min="30" max="16384" width="9" style="231"/>
  </cols>
  <sheetData>
    <row r="2" spans="2:29" ht="24.95" customHeight="1">
      <c r="B2" s="230" t="s">
        <v>553</v>
      </c>
      <c r="C2" s="142"/>
      <c r="D2" s="142"/>
      <c r="E2" s="142"/>
      <c r="F2" s="142"/>
      <c r="G2" s="142"/>
      <c r="H2" s="142"/>
      <c r="I2" s="142"/>
      <c r="J2" s="142"/>
      <c r="K2" s="142"/>
      <c r="L2" s="142"/>
      <c r="M2" s="142"/>
      <c r="N2" s="608"/>
      <c r="O2" s="609"/>
      <c r="P2" s="610"/>
      <c r="Q2" s="611"/>
      <c r="R2" s="611"/>
      <c r="S2" s="612"/>
      <c r="T2" s="586" t="s">
        <v>47</v>
      </c>
      <c r="U2" s="586"/>
      <c r="V2" s="613"/>
      <c r="W2" s="613"/>
      <c r="X2" s="613"/>
      <c r="Y2" s="613"/>
      <c r="AA2" s="232" t="s">
        <v>554</v>
      </c>
      <c r="AB2" s="142" t="s">
        <v>555</v>
      </c>
      <c r="AC2" s="142" t="s">
        <v>556</v>
      </c>
    </row>
    <row r="3" spans="2:29" ht="20.100000000000001" customHeight="1">
      <c r="B3" s="544" t="s">
        <v>27</v>
      </c>
      <c r="C3" s="544"/>
      <c r="D3" s="600" t="str">
        <f>'様式A-1'!D3</f>
        <v>タカバヤマトンネル</v>
      </c>
      <c r="E3" s="600"/>
      <c r="F3" s="600"/>
      <c r="G3" s="600"/>
      <c r="H3" s="586" t="s">
        <v>28</v>
      </c>
      <c r="I3" s="586"/>
      <c r="J3" s="600" t="str">
        <f>'様式A-1'!J3</f>
        <v>県道6号山口宇部線</v>
      </c>
      <c r="K3" s="600"/>
      <c r="L3" s="600"/>
      <c r="M3" s="600"/>
      <c r="N3" s="586" t="s">
        <v>10</v>
      </c>
      <c r="O3" s="586"/>
      <c r="P3" s="600" t="str">
        <f>'様式A-1'!R3</f>
        <v>防府土木建築事務所</v>
      </c>
      <c r="Q3" s="600"/>
      <c r="R3" s="600"/>
      <c r="S3" s="600"/>
      <c r="T3" s="586" t="s">
        <v>16</v>
      </c>
      <c r="U3" s="586"/>
      <c r="V3" s="614" t="s">
        <v>630</v>
      </c>
      <c r="W3" s="614"/>
      <c r="X3" s="614"/>
      <c r="Y3" s="614"/>
      <c r="AA3" s="232" t="s">
        <v>557</v>
      </c>
      <c r="AB3" s="142" t="s">
        <v>558</v>
      </c>
      <c r="AC3" s="142" t="s">
        <v>559</v>
      </c>
    </row>
    <row r="4" spans="2:29" ht="20.100000000000001" customHeight="1">
      <c r="B4" s="546" t="s">
        <v>11</v>
      </c>
      <c r="C4" s="546"/>
      <c r="D4" s="615" t="str">
        <f>'様式A-1'!D4</f>
        <v xml:space="preserve">高場山トンネル </v>
      </c>
      <c r="E4" s="615"/>
      <c r="F4" s="615"/>
      <c r="G4" s="615"/>
      <c r="H4" s="586"/>
      <c r="I4" s="586"/>
      <c r="J4" s="600"/>
      <c r="K4" s="600"/>
      <c r="L4" s="600"/>
      <c r="M4" s="600"/>
      <c r="N4" s="586"/>
      <c r="O4" s="586"/>
      <c r="P4" s="600"/>
      <c r="Q4" s="600"/>
      <c r="R4" s="600"/>
      <c r="S4" s="600"/>
      <c r="T4" s="586" t="s">
        <v>17</v>
      </c>
      <c r="U4" s="586"/>
      <c r="V4" s="614" t="s">
        <v>630</v>
      </c>
      <c r="W4" s="614"/>
      <c r="X4" s="614"/>
      <c r="Y4" s="614"/>
      <c r="AA4" s="232" t="s">
        <v>54</v>
      </c>
      <c r="AC4" s="142" t="s">
        <v>560</v>
      </c>
    </row>
    <row r="5" spans="2:29" ht="20.100000000000001" customHeight="1">
      <c r="B5" s="599" t="s">
        <v>12</v>
      </c>
      <c r="C5" s="599"/>
      <c r="D5" s="233" t="s">
        <v>13</v>
      </c>
      <c r="E5" s="600" t="str">
        <f>'様式A-1'!E5</f>
        <v>山口市朝田字西坂西</v>
      </c>
      <c r="F5" s="600"/>
      <c r="G5" s="600"/>
      <c r="H5" s="586" t="s">
        <v>256</v>
      </c>
      <c r="I5" s="586"/>
      <c r="J5" s="586"/>
      <c r="K5" s="601" t="s">
        <v>752</v>
      </c>
      <c r="L5" s="602"/>
      <c r="M5" s="602"/>
      <c r="N5" s="602"/>
      <c r="O5" s="603" t="s">
        <v>238</v>
      </c>
      <c r="P5" s="604"/>
      <c r="Q5" s="577" t="s">
        <v>629</v>
      </c>
      <c r="R5" s="578"/>
      <c r="S5" s="579"/>
      <c r="T5" s="586" t="s">
        <v>39</v>
      </c>
      <c r="U5" s="586"/>
      <c r="V5" s="234" t="s">
        <v>38</v>
      </c>
      <c r="W5" s="587">
        <v>355</v>
      </c>
      <c r="X5" s="587"/>
      <c r="Y5" s="235" t="s">
        <v>37</v>
      </c>
      <c r="AA5" s="232" t="s">
        <v>55</v>
      </c>
      <c r="AC5" s="142" t="s">
        <v>561</v>
      </c>
    </row>
    <row r="6" spans="2:29" ht="20.100000000000001" customHeight="1">
      <c r="B6" s="599"/>
      <c r="C6" s="599"/>
      <c r="D6" s="233" t="s">
        <v>14</v>
      </c>
      <c r="E6" s="607" t="str">
        <f>'様式A-1'!E6</f>
        <v>山口市朝田字西坂西</v>
      </c>
      <c r="F6" s="607"/>
      <c r="G6" s="607"/>
      <c r="H6" s="586" t="s">
        <v>257</v>
      </c>
      <c r="I6" s="586"/>
      <c r="J6" s="586"/>
      <c r="K6" s="601" t="s">
        <v>783</v>
      </c>
      <c r="L6" s="602"/>
      <c r="M6" s="602"/>
      <c r="N6" s="602"/>
      <c r="O6" s="605"/>
      <c r="P6" s="606"/>
      <c r="Q6" s="580"/>
      <c r="R6" s="581"/>
      <c r="S6" s="582"/>
      <c r="T6" s="544" t="s">
        <v>15</v>
      </c>
      <c r="U6" s="544"/>
      <c r="V6" s="574" t="s">
        <v>767</v>
      </c>
      <c r="W6" s="575"/>
      <c r="X6" s="575"/>
      <c r="Y6" s="576"/>
      <c r="AC6" s="142" t="s">
        <v>562</v>
      </c>
    </row>
    <row r="7" spans="2:29" ht="6.95" customHeight="1">
      <c r="B7" s="527" t="s">
        <v>18</v>
      </c>
      <c r="C7" s="554" t="s">
        <v>19</v>
      </c>
      <c r="D7" s="568">
        <f>'様式A-1'!E7</f>
        <v>340829.4</v>
      </c>
      <c r="E7" s="569"/>
      <c r="F7" s="557" t="s">
        <v>20</v>
      </c>
      <c r="G7" s="558"/>
      <c r="H7" s="557" t="s">
        <v>21</v>
      </c>
      <c r="I7" s="563"/>
      <c r="J7" s="566" t="s">
        <v>22</v>
      </c>
      <c r="K7" s="567"/>
      <c r="L7" s="544" t="s">
        <v>34</v>
      </c>
      <c r="M7" s="583">
        <v>21</v>
      </c>
      <c r="N7" s="544" t="s">
        <v>33</v>
      </c>
      <c r="O7" s="583">
        <v>0</v>
      </c>
      <c r="P7" s="525" t="s">
        <v>32</v>
      </c>
      <c r="Q7" s="522">
        <v>0</v>
      </c>
      <c r="R7" s="557" t="s">
        <v>36</v>
      </c>
      <c r="S7" s="563"/>
      <c r="T7" s="588" t="s">
        <v>557</v>
      </c>
      <c r="U7" s="589"/>
      <c r="V7" s="594" t="s">
        <v>35</v>
      </c>
      <c r="W7" s="597" t="s">
        <v>290</v>
      </c>
      <c r="X7" s="598"/>
      <c r="Y7" s="539">
        <v>0</v>
      </c>
      <c r="AC7" s="142" t="s">
        <v>563</v>
      </c>
    </row>
    <row r="8" spans="2:29" ht="6.95" customHeight="1">
      <c r="B8" s="527"/>
      <c r="C8" s="555"/>
      <c r="D8" s="570"/>
      <c r="E8" s="571"/>
      <c r="F8" s="559"/>
      <c r="G8" s="560"/>
      <c r="H8" s="559"/>
      <c r="I8" s="564"/>
      <c r="J8" s="540"/>
      <c r="K8" s="541"/>
      <c r="L8" s="545"/>
      <c r="M8" s="584"/>
      <c r="N8" s="545"/>
      <c r="O8" s="584"/>
      <c r="P8" s="526"/>
      <c r="Q8" s="523"/>
      <c r="R8" s="559"/>
      <c r="S8" s="564"/>
      <c r="T8" s="590"/>
      <c r="U8" s="591"/>
      <c r="V8" s="595"/>
      <c r="W8" s="598"/>
      <c r="X8" s="598"/>
      <c r="Y8" s="539"/>
      <c r="AC8" s="142" t="s">
        <v>564</v>
      </c>
    </row>
    <row r="9" spans="2:29" ht="6.95" customHeight="1">
      <c r="B9" s="527"/>
      <c r="C9" s="556"/>
      <c r="D9" s="572"/>
      <c r="E9" s="573"/>
      <c r="F9" s="559"/>
      <c r="G9" s="560"/>
      <c r="H9" s="559"/>
      <c r="I9" s="564"/>
      <c r="J9" s="540"/>
      <c r="K9" s="541"/>
      <c r="L9" s="545"/>
      <c r="M9" s="584"/>
      <c r="N9" s="545"/>
      <c r="O9" s="584"/>
      <c r="P9" s="526"/>
      <c r="Q9" s="523"/>
      <c r="R9" s="559"/>
      <c r="S9" s="564"/>
      <c r="T9" s="590"/>
      <c r="U9" s="591"/>
      <c r="V9" s="595"/>
      <c r="W9" s="598"/>
      <c r="X9" s="598"/>
      <c r="Y9" s="539"/>
    </row>
    <row r="10" spans="2:29" ht="6.95" customHeight="1">
      <c r="B10" s="527"/>
      <c r="C10" s="554" t="s">
        <v>23</v>
      </c>
      <c r="D10" s="568">
        <f>'様式A-1'!E8</f>
        <v>1312458.1000000001</v>
      </c>
      <c r="E10" s="569"/>
      <c r="F10" s="559"/>
      <c r="G10" s="560"/>
      <c r="H10" s="559"/>
      <c r="I10" s="564"/>
      <c r="J10" s="540"/>
      <c r="K10" s="541"/>
      <c r="L10" s="545"/>
      <c r="M10" s="585"/>
      <c r="N10" s="545"/>
      <c r="O10" s="585"/>
      <c r="P10" s="526"/>
      <c r="Q10" s="524"/>
      <c r="R10" s="559"/>
      <c r="S10" s="564"/>
      <c r="T10" s="590"/>
      <c r="U10" s="591"/>
      <c r="V10" s="595"/>
      <c r="W10" s="598"/>
      <c r="X10" s="598"/>
      <c r="Y10" s="539"/>
    </row>
    <row r="11" spans="2:29" ht="6.95" customHeight="1">
      <c r="B11" s="527"/>
      <c r="C11" s="555"/>
      <c r="D11" s="570"/>
      <c r="E11" s="571"/>
      <c r="F11" s="559"/>
      <c r="G11" s="560"/>
      <c r="H11" s="559"/>
      <c r="I11" s="564"/>
      <c r="J11" s="566" t="s">
        <v>24</v>
      </c>
      <c r="K11" s="567"/>
      <c r="L11" s="544" t="s">
        <v>34</v>
      </c>
      <c r="M11" s="583">
        <v>0</v>
      </c>
      <c r="N11" s="544" t="s">
        <v>33</v>
      </c>
      <c r="O11" s="522">
        <v>0</v>
      </c>
      <c r="P11" s="525" t="s">
        <v>32</v>
      </c>
      <c r="Q11" s="522">
        <v>0</v>
      </c>
      <c r="R11" s="559"/>
      <c r="S11" s="564"/>
      <c r="T11" s="590"/>
      <c r="U11" s="591"/>
      <c r="V11" s="595"/>
      <c r="W11" s="598"/>
      <c r="X11" s="598"/>
      <c r="Y11" s="539"/>
    </row>
    <row r="12" spans="2:29" ht="6.95" customHeight="1">
      <c r="B12" s="527"/>
      <c r="C12" s="556"/>
      <c r="D12" s="572"/>
      <c r="E12" s="573"/>
      <c r="F12" s="559"/>
      <c r="G12" s="560"/>
      <c r="H12" s="559"/>
      <c r="I12" s="564"/>
      <c r="J12" s="540"/>
      <c r="K12" s="541"/>
      <c r="L12" s="545"/>
      <c r="M12" s="584"/>
      <c r="N12" s="545"/>
      <c r="O12" s="523"/>
      <c r="P12" s="526"/>
      <c r="Q12" s="523"/>
      <c r="R12" s="559"/>
      <c r="S12" s="564"/>
      <c r="T12" s="590"/>
      <c r="U12" s="591"/>
      <c r="V12" s="595"/>
      <c r="W12" s="598"/>
      <c r="X12" s="598"/>
      <c r="Y12" s="539"/>
    </row>
    <row r="13" spans="2:29" ht="6.95" customHeight="1">
      <c r="B13" s="527" t="s">
        <v>25</v>
      </c>
      <c r="C13" s="554" t="s">
        <v>19</v>
      </c>
      <c r="D13" s="568">
        <f>'様式A-1'!E9</f>
        <v>340824.5</v>
      </c>
      <c r="E13" s="569"/>
      <c r="F13" s="559"/>
      <c r="G13" s="560"/>
      <c r="H13" s="559"/>
      <c r="I13" s="564"/>
      <c r="J13" s="540"/>
      <c r="K13" s="541"/>
      <c r="L13" s="545"/>
      <c r="M13" s="584"/>
      <c r="N13" s="545"/>
      <c r="O13" s="523"/>
      <c r="P13" s="526"/>
      <c r="Q13" s="523"/>
      <c r="R13" s="559"/>
      <c r="S13" s="564"/>
      <c r="T13" s="590"/>
      <c r="U13" s="591"/>
      <c r="V13" s="595"/>
      <c r="W13" s="537" t="s">
        <v>272</v>
      </c>
      <c r="X13" s="538"/>
      <c r="Y13" s="539">
        <v>1</v>
      </c>
    </row>
    <row r="14" spans="2:29" ht="6.95" customHeight="1">
      <c r="B14" s="554"/>
      <c r="C14" s="555"/>
      <c r="D14" s="570"/>
      <c r="E14" s="571"/>
      <c r="F14" s="559"/>
      <c r="G14" s="560"/>
      <c r="H14" s="559"/>
      <c r="I14" s="564"/>
      <c r="J14" s="542"/>
      <c r="K14" s="543"/>
      <c r="L14" s="545"/>
      <c r="M14" s="585"/>
      <c r="N14" s="545"/>
      <c r="O14" s="524"/>
      <c r="P14" s="526"/>
      <c r="Q14" s="524"/>
      <c r="R14" s="559"/>
      <c r="S14" s="564"/>
      <c r="T14" s="590"/>
      <c r="U14" s="591"/>
      <c r="V14" s="595"/>
      <c r="W14" s="538"/>
      <c r="X14" s="538"/>
      <c r="Y14" s="539"/>
    </row>
    <row r="15" spans="2:29" ht="6.95" customHeight="1">
      <c r="B15" s="554"/>
      <c r="C15" s="556"/>
      <c r="D15" s="572"/>
      <c r="E15" s="573"/>
      <c r="F15" s="559"/>
      <c r="G15" s="560"/>
      <c r="H15" s="559"/>
      <c r="I15" s="564"/>
      <c r="J15" s="540" t="s">
        <v>26</v>
      </c>
      <c r="K15" s="541"/>
      <c r="L15" s="544" t="s">
        <v>34</v>
      </c>
      <c r="M15" s="547">
        <v>2</v>
      </c>
      <c r="N15" s="544" t="s">
        <v>33</v>
      </c>
      <c r="O15" s="547">
        <v>0</v>
      </c>
      <c r="P15" s="525" t="s">
        <v>32</v>
      </c>
      <c r="Q15" s="551">
        <v>0</v>
      </c>
      <c r="R15" s="559"/>
      <c r="S15" s="564"/>
      <c r="T15" s="590"/>
      <c r="U15" s="591"/>
      <c r="V15" s="595"/>
      <c r="W15" s="538"/>
      <c r="X15" s="538"/>
      <c r="Y15" s="539"/>
      <c r="AC15" s="231">
        <v>0</v>
      </c>
    </row>
    <row r="16" spans="2:29" ht="6.95" customHeight="1">
      <c r="B16" s="554"/>
      <c r="C16" s="554" t="s">
        <v>23</v>
      </c>
      <c r="D16" s="568">
        <f>'様式A-1'!E10</f>
        <v>1312447.3</v>
      </c>
      <c r="E16" s="569"/>
      <c r="F16" s="559"/>
      <c r="G16" s="560"/>
      <c r="H16" s="559"/>
      <c r="I16" s="564"/>
      <c r="J16" s="540"/>
      <c r="K16" s="541"/>
      <c r="L16" s="545"/>
      <c r="M16" s="548"/>
      <c r="N16" s="545"/>
      <c r="O16" s="548"/>
      <c r="P16" s="526"/>
      <c r="Q16" s="552"/>
      <c r="R16" s="559"/>
      <c r="S16" s="564"/>
      <c r="T16" s="590"/>
      <c r="U16" s="591"/>
      <c r="V16" s="595"/>
      <c r="W16" s="538"/>
      <c r="X16" s="538"/>
      <c r="Y16" s="539"/>
    </row>
    <row r="17" spans="2:25" ht="6.95" customHeight="1">
      <c r="B17" s="554"/>
      <c r="C17" s="555"/>
      <c r="D17" s="570"/>
      <c r="E17" s="571"/>
      <c r="F17" s="559"/>
      <c r="G17" s="560"/>
      <c r="H17" s="559"/>
      <c r="I17" s="564"/>
      <c r="J17" s="540"/>
      <c r="K17" s="541"/>
      <c r="L17" s="545"/>
      <c r="M17" s="548"/>
      <c r="N17" s="545"/>
      <c r="O17" s="548"/>
      <c r="P17" s="526"/>
      <c r="Q17" s="552"/>
      <c r="R17" s="559"/>
      <c r="S17" s="564"/>
      <c r="T17" s="590"/>
      <c r="U17" s="591"/>
      <c r="V17" s="595"/>
      <c r="W17" s="538"/>
      <c r="X17" s="538"/>
      <c r="Y17" s="539"/>
    </row>
    <row r="18" spans="2:25" ht="6.95" customHeight="1">
      <c r="B18" s="527"/>
      <c r="C18" s="556"/>
      <c r="D18" s="572"/>
      <c r="E18" s="573"/>
      <c r="F18" s="561"/>
      <c r="G18" s="562"/>
      <c r="H18" s="561"/>
      <c r="I18" s="565"/>
      <c r="J18" s="542"/>
      <c r="K18" s="543"/>
      <c r="L18" s="546"/>
      <c r="M18" s="549"/>
      <c r="N18" s="546"/>
      <c r="O18" s="549"/>
      <c r="P18" s="550"/>
      <c r="Q18" s="553"/>
      <c r="R18" s="561"/>
      <c r="S18" s="565"/>
      <c r="T18" s="592"/>
      <c r="U18" s="593"/>
      <c r="V18" s="596"/>
      <c r="W18" s="538"/>
      <c r="X18" s="538"/>
      <c r="Y18" s="539"/>
    </row>
    <row r="19" spans="2:25" ht="39.950000000000003" customHeight="1">
      <c r="B19" s="528"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50000000000003" customHeight="1">
      <c r="B20" s="528"/>
      <c r="C20" s="236"/>
      <c r="D20" s="236"/>
      <c r="E20" s="236"/>
      <c r="F20" s="236"/>
      <c r="G20" s="236"/>
      <c r="H20" s="237"/>
      <c r="I20" s="236"/>
      <c r="J20" s="236"/>
      <c r="K20" s="236"/>
      <c r="L20" s="236"/>
      <c r="M20" s="237"/>
      <c r="N20" s="237"/>
      <c r="O20" s="236"/>
      <c r="P20" s="236"/>
      <c r="Q20" s="237"/>
      <c r="R20" s="236"/>
      <c r="S20" s="236"/>
      <c r="T20" s="236"/>
      <c r="U20" s="236"/>
      <c r="V20" s="236"/>
      <c r="W20" s="236"/>
      <c r="X20" s="236"/>
      <c r="Y20" s="238"/>
    </row>
    <row r="21" spans="2:25" ht="39.950000000000003" customHeight="1">
      <c r="B21" s="528"/>
      <c r="C21" s="236"/>
      <c r="D21" s="236"/>
      <c r="E21" s="236"/>
      <c r="F21" s="236"/>
      <c r="G21" s="236"/>
      <c r="H21" s="237"/>
      <c r="I21" s="236"/>
      <c r="J21" s="236"/>
      <c r="K21" s="236"/>
      <c r="L21" s="236"/>
      <c r="M21" s="237"/>
      <c r="N21" s="237"/>
      <c r="O21" s="236"/>
      <c r="P21" s="236"/>
      <c r="Q21" s="237"/>
      <c r="R21" s="236"/>
      <c r="S21" s="236"/>
      <c r="T21" s="236"/>
      <c r="U21" s="236"/>
      <c r="V21" s="236"/>
      <c r="W21" s="236"/>
      <c r="X21" s="236"/>
      <c r="Y21" s="238"/>
    </row>
    <row r="22" spans="2:25" ht="39.950000000000003" customHeight="1">
      <c r="B22" s="528"/>
      <c r="C22" s="236"/>
      <c r="D22" s="236"/>
      <c r="E22" s="236"/>
      <c r="F22" s="237"/>
      <c r="G22" s="236"/>
      <c r="H22" s="236"/>
      <c r="I22" s="236"/>
      <c r="J22" s="236"/>
      <c r="K22" s="236"/>
      <c r="L22" s="236"/>
      <c r="M22" s="237"/>
      <c r="N22" s="236"/>
      <c r="O22" s="236"/>
      <c r="P22" s="236"/>
      <c r="Q22" s="237"/>
      <c r="R22" s="236"/>
      <c r="S22" s="236"/>
      <c r="T22" s="236"/>
      <c r="U22" s="236"/>
      <c r="V22" s="236"/>
      <c r="W22" s="236"/>
      <c r="X22" s="236"/>
      <c r="Y22" s="238"/>
    </row>
    <row r="23" spans="2:25" ht="39.950000000000003" customHeight="1">
      <c r="B23" s="528"/>
      <c r="C23" s="236"/>
      <c r="D23" s="236"/>
      <c r="E23" s="236"/>
      <c r="F23" s="237"/>
      <c r="G23" s="237"/>
      <c r="H23" s="236"/>
      <c r="I23" s="236"/>
      <c r="J23" s="236"/>
      <c r="K23" s="236"/>
      <c r="L23" s="236"/>
      <c r="M23" s="237"/>
      <c r="N23" s="236"/>
      <c r="O23" s="236"/>
      <c r="P23" s="236"/>
      <c r="Q23" s="237"/>
      <c r="R23" s="236"/>
      <c r="S23" s="236"/>
      <c r="T23" s="236"/>
      <c r="U23" s="236"/>
      <c r="V23" s="236"/>
      <c r="W23" s="236"/>
      <c r="X23" s="236"/>
      <c r="Y23" s="238"/>
    </row>
    <row r="24" spans="2:25" ht="39.950000000000003" customHeight="1">
      <c r="B24" s="528"/>
      <c r="C24" s="237"/>
      <c r="D24" s="236"/>
      <c r="E24" s="236"/>
      <c r="F24" s="237"/>
      <c r="G24" s="237"/>
      <c r="H24" s="236"/>
      <c r="I24" s="236"/>
      <c r="J24" s="236"/>
      <c r="K24" s="236"/>
      <c r="L24" s="236"/>
      <c r="M24" s="237"/>
      <c r="N24" s="237"/>
      <c r="O24" s="236"/>
      <c r="P24" s="236"/>
      <c r="Q24" s="237"/>
      <c r="R24" s="236"/>
      <c r="S24" s="236"/>
      <c r="T24" s="236"/>
      <c r="U24" s="236"/>
      <c r="V24" s="236"/>
      <c r="W24" s="236"/>
      <c r="X24" s="236"/>
      <c r="Y24" s="238"/>
    </row>
    <row r="25" spans="2:25" ht="39.950000000000003" customHeight="1">
      <c r="B25" s="528"/>
      <c r="C25" s="237"/>
      <c r="D25" s="236"/>
      <c r="E25" s="236"/>
      <c r="F25" s="237"/>
      <c r="G25" s="237"/>
      <c r="H25" s="236"/>
      <c r="I25" s="236"/>
      <c r="J25" s="236"/>
      <c r="K25" s="236"/>
      <c r="L25" s="236"/>
      <c r="M25" s="237"/>
      <c r="N25" s="237"/>
      <c r="O25" s="236"/>
      <c r="P25" s="236"/>
      <c r="Q25" s="237"/>
      <c r="R25" s="236"/>
      <c r="S25" s="236"/>
      <c r="T25" s="236"/>
      <c r="U25" s="236"/>
      <c r="V25" s="236"/>
      <c r="W25" s="236"/>
      <c r="X25" s="236"/>
      <c r="Y25" s="238"/>
    </row>
    <row r="26" spans="2:25" ht="39.950000000000003" customHeight="1">
      <c r="B26" s="528"/>
      <c r="C26" s="237"/>
      <c r="D26" s="236"/>
      <c r="E26" s="236"/>
      <c r="F26" s="239"/>
      <c r="G26" s="240"/>
      <c r="H26" s="240"/>
      <c r="I26" s="240"/>
      <c r="J26" s="240"/>
      <c r="K26" s="240"/>
      <c r="L26" s="236"/>
      <c r="M26" s="237"/>
      <c r="N26" s="237"/>
      <c r="O26" s="236"/>
      <c r="P26" s="533" t="s">
        <v>289</v>
      </c>
      <c r="Q26" s="533"/>
      <c r="R26" s="533"/>
      <c r="S26" s="533"/>
      <c r="T26" s="533"/>
      <c r="U26" s="533"/>
      <c r="V26" s="533"/>
      <c r="W26" s="533"/>
      <c r="X26" s="533"/>
      <c r="Y26" s="534"/>
    </row>
    <row r="27" spans="2:25" ht="45" customHeight="1">
      <c r="B27" s="529"/>
      <c r="C27" s="241"/>
      <c r="D27" s="242"/>
      <c r="E27" s="243"/>
      <c r="F27" s="244"/>
      <c r="G27" s="242"/>
      <c r="H27" s="242"/>
      <c r="I27" s="242"/>
      <c r="J27" s="242"/>
      <c r="K27" s="242"/>
      <c r="L27" s="242"/>
      <c r="M27" s="242"/>
      <c r="N27" s="242"/>
      <c r="O27" s="245"/>
      <c r="P27" s="535"/>
      <c r="Q27" s="535"/>
      <c r="R27" s="535"/>
      <c r="S27" s="535"/>
      <c r="T27" s="535"/>
      <c r="U27" s="535"/>
      <c r="V27" s="535"/>
      <c r="W27" s="535"/>
      <c r="X27" s="535"/>
      <c r="Y27" s="536"/>
    </row>
    <row r="28" spans="2:25" ht="15" customHeight="1">
      <c r="C28" s="142" t="s">
        <v>248</v>
      </c>
    </row>
    <row r="29" spans="2:25" ht="15" customHeight="1">
      <c r="C29" s="142" t="s">
        <v>565</v>
      </c>
    </row>
    <row r="30" spans="2:25" ht="15" customHeight="1">
      <c r="C30" s="142" t="s">
        <v>291</v>
      </c>
    </row>
    <row r="31" spans="2:25">
      <c r="C31" s="142" t="s">
        <v>249</v>
      </c>
    </row>
    <row r="32" spans="2:25">
      <c r="C32" s="142"/>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zoomScaleNormal="100" zoomScaleSheetLayoutView="100" workbookViewId="0">
      <selection activeCell="C19" sqref="C19:Y19"/>
    </sheetView>
  </sheetViews>
  <sheetFormatPr defaultColWidth="9" defaultRowHeight="12"/>
  <cols>
    <col min="1" max="1" width="1.625" style="231" customWidth="1"/>
    <col min="2" max="2" width="4.125" style="231" customWidth="1"/>
    <col min="3" max="21" width="5.875" style="231" customWidth="1"/>
    <col min="22" max="22" width="8.25" style="231" customWidth="1"/>
    <col min="23" max="24" width="6.75" style="231" customWidth="1"/>
    <col min="25" max="25" width="8.625" style="231" customWidth="1"/>
    <col min="26" max="26" width="1.375" style="231" customWidth="1"/>
    <col min="27" max="29" width="0" style="231" hidden="1" customWidth="1"/>
    <col min="30" max="16384" width="9" style="231"/>
  </cols>
  <sheetData>
    <row r="2" spans="2:29" ht="24.95" customHeight="1">
      <c r="B2" s="230" t="s">
        <v>553</v>
      </c>
      <c r="C2" s="142"/>
      <c r="D2" s="142"/>
      <c r="E2" s="142"/>
      <c r="F2" s="142"/>
      <c r="G2" s="142"/>
      <c r="H2" s="142"/>
      <c r="I2" s="142"/>
      <c r="J2" s="142"/>
      <c r="K2" s="142"/>
      <c r="L2" s="142"/>
      <c r="M2" s="142"/>
      <c r="N2" s="608"/>
      <c r="O2" s="609"/>
      <c r="P2" s="610"/>
      <c r="Q2" s="611"/>
      <c r="R2" s="611"/>
      <c r="S2" s="612"/>
      <c r="T2" s="586" t="s">
        <v>47</v>
      </c>
      <c r="U2" s="586"/>
      <c r="V2" s="613"/>
      <c r="W2" s="613"/>
      <c r="X2" s="613"/>
      <c r="Y2" s="613"/>
      <c r="AA2" s="232" t="s">
        <v>554</v>
      </c>
      <c r="AB2" s="142" t="s">
        <v>555</v>
      </c>
      <c r="AC2" s="142" t="s">
        <v>556</v>
      </c>
    </row>
    <row r="3" spans="2:29" ht="20.100000000000001" customHeight="1">
      <c r="B3" s="544" t="s">
        <v>27</v>
      </c>
      <c r="C3" s="544"/>
      <c r="D3" s="600" t="str">
        <f>'様式A-1'!D3</f>
        <v>タカバヤマトンネル</v>
      </c>
      <c r="E3" s="600"/>
      <c r="F3" s="600"/>
      <c r="G3" s="600"/>
      <c r="H3" s="586" t="s">
        <v>28</v>
      </c>
      <c r="I3" s="586"/>
      <c r="J3" s="600" t="str">
        <f>'様式A-1'!J3</f>
        <v>県道6号山口宇部線</v>
      </c>
      <c r="K3" s="600"/>
      <c r="L3" s="600"/>
      <c r="M3" s="600"/>
      <c r="N3" s="586" t="s">
        <v>10</v>
      </c>
      <c r="O3" s="586"/>
      <c r="P3" s="600" t="str">
        <f>'様式A-1'!R3</f>
        <v>防府土木建築事務所</v>
      </c>
      <c r="Q3" s="600"/>
      <c r="R3" s="600"/>
      <c r="S3" s="600"/>
      <c r="T3" s="586" t="s">
        <v>16</v>
      </c>
      <c r="U3" s="586"/>
      <c r="V3" s="614" t="s">
        <v>630</v>
      </c>
      <c r="W3" s="614"/>
      <c r="X3" s="614"/>
      <c r="Y3" s="614"/>
      <c r="AA3" s="232" t="s">
        <v>557</v>
      </c>
      <c r="AB3" s="142" t="s">
        <v>558</v>
      </c>
      <c r="AC3" s="142" t="s">
        <v>559</v>
      </c>
    </row>
    <row r="4" spans="2:29" ht="20.100000000000001" customHeight="1">
      <c r="B4" s="546" t="s">
        <v>11</v>
      </c>
      <c r="C4" s="546"/>
      <c r="D4" s="615" t="str">
        <f>'様式A-1'!D4</f>
        <v xml:space="preserve">高場山トンネル </v>
      </c>
      <c r="E4" s="615"/>
      <c r="F4" s="615"/>
      <c r="G4" s="615"/>
      <c r="H4" s="586"/>
      <c r="I4" s="586"/>
      <c r="J4" s="600"/>
      <c r="K4" s="600"/>
      <c r="L4" s="600"/>
      <c r="M4" s="600"/>
      <c r="N4" s="586"/>
      <c r="O4" s="586"/>
      <c r="P4" s="600"/>
      <c r="Q4" s="600"/>
      <c r="R4" s="600"/>
      <c r="S4" s="600"/>
      <c r="T4" s="586" t="s">
        <v>17</v>
      </c>
      <c r="U4" s="586"/>
      <c r="V4" s="614" t="s">
        <v>630</v>
      </c>
      <c r="W4" s="614"/>
      <c r="X4" s="614"/>
      <c r="Y4" s="614"/>
      <c r="AA4" s="232" t="s">
        <v>54</v>
      </c>
      <c r="AC4" s="142" t="s">
        <v>560</v>
      </c>
    </row>
    <row r="5" spans="2:29" ht="20.100000000000001" customHeight="1">
      <c r="B5" s="599" t="s">
        <v>12</v>
      </c>
      <c r="C5" s="599"/>
      <c r="D5" s="233" t="s">
        <v>13</v>
      </c>
      <c r="E5" s="600" t="str">
        <f>'様式A-1'!E5</f>
        <v>山口市朝田字西坂西</v>
      </c>
      <c r="F5" s="600"/>
      <c r="G5" s="600"/>
      <c r="H5" s="586" t="s">
        <v>256</v>
      </c>
      <c r="I5" s="586"/>
      <c r="J5" s="586"/>
      <c r="K5" s="601" t="s">
        <v>752</v>
      </c>
      <c r="L5" s="602"/>
      <c r="M5" s="602"/>
      <c r="N5" s="602"/>
      <c r="O5" s="603" t="s">
        <v>238</v>
      </c>
      <c r="P5" s="604"/>
      <c r="Q5" s="577" t="s">
        <v>629</v>
      </c>
      <c r="R5" s="578"/>
      <c r="S5" s="579"/>
      <c r="T5" s="586" t="s">
        <v>39</v>
      </c>
      <c r="U5" s="586"/>
      <c r="V5" s="234" t="s">
        <v>38</v>
      </c>
      <c r="W5" s="587">
        <v>355</v>
      </c>
      <c r="X5" s="587"/>
      <c r="Y5" s="235" t="s">
        <v>37</v>
      </c>
      <c r="AA5" s="232" t="s">
        <v>55</v>
      </c>
      <c r="AC5" s="142" t="s">
        <v>561</v>
      </c>
    </row>
    <row r="6" spans="2:29" ht="20.100000000000001" customHeight="1">
      <c r="B6" s="599"/>
      <c r="C6" s="599"/>
      <c r="D6" s="233" t="s">
        <v>14</v>
      </c>
      <c r="E6" s="607" t="str">
        <f>'様式A-1'!E6</f>
        <v>山口市朝田字西坂西</v>
      </c>
      <c r="F6" s="607"/>
      <c r="G6" s="607"/>
      <c r="H6" s="586" t="s">
        <v>257</v>
      </c>
      <c r="I6" s="586"/>
      <c r="J6" s="586"/>
      <c r="K6" s="601" t="s">
        <v>784</v>
      </c>
      <c r="L6" s="602"/>
      <c r="M6" s="602"/>
      <c r="N6" s="602"/>
      <c r="O6" s="605"/>
      <c r="P6" s="606"/>
      <c r="Q6" s="580"/>
      <c r="R6" s="581"/>
      <c r="S6" s="582"/>
      <c r="T6" s="544" t="s">
        <v>15</v>
      </c>
      <c r="U6" s="544"/>
      <c r="V6" s="574" t="s">
        <v>767</v>
      </c>
      <c r="W6" s="575"/>
      <c r="X6" s="575"/>
      <c r="Y6" s="576"/>
      <c r="AC6" s="142" t="s">
        <v>562</v>
      </c>
    </row>
    <row r="7" spans="2:29" ht="6.95" customHeight="1">
      <c r="B7" s="527" t="s">
        <v>18</v>
      </c>
      <c r="C7" s="554" t="s">
        <v>19</v>
      </c>
      <c r="D7" s="568">
        <f>'様式A-1'!E7</f>
        <v>340829.4</v>
      </c>
      <c r="E7" s="569"/>
      <c r="F7" s="557" t="s">
        <v>20</v>
      </c>
      <c r="G7" s="558"/>
      <c r="H7" s="557" t="s">
        <v>21</v>
      </c>
      <c r="I7" s="563"/>
      <c r="J7" s="566" t="s">
        <v>22</v>
      </c>
      <c r="K7" s="567"/>
      <c r="L7" s="544" t="s">
        <v>34</v>
      </c>
      <c r="M7" s="583">
        <v>21</v>
      </c>
      <c r="N7" s="544" t="s">
        <v>33</v>
      </c>
      <c r="O7" s="583">
        <v>0</v>
      </c>
      <c r="P7" s="525" t="s">
        <v>32</v>
      </c>
      <c r="Q7" s="522">
        <v>0</v>
      </c>
      <c r="R7" s="557" t="s">
        <v>36</v>
      </c>
      <c r="S7" s="563"/>
      <c r="T7" s="588" t="s">
        <v>557</v>
      </c>
      <c r="U7" s="589"/>
      <c r="V7" s="594" t="s">
        <v>35</v>
      </c>
      <c r="W7" s="597" t="s">
        <v>290</v>
      </c>
      <c r="X7" s="598"/>
      <c r="Y7" s="539">
        <v>0</v>
      </c>
      <c r="AC7" s="142" t="s">
        <v>563</v>
      </c>
    </row>
    <row r="8" spans="2:29" ht="6.95" customHeight="1">
      <c r="B8" s="527"/>
      <c r="C8" s="555"/>
      <c r="D8" s="570"/>
      <c r="E8" s="571"/>
      <c r="F8" s="559"/>
      <c r="G8" s="560"/>
      <c r="H8" s="559"/>
      <c r="I8" s="564"/>
      <c r="J8" s="540"/>
      <c r="K8" s="541"/>
      <c r="L8" s="545"/>
      <c r="M8" s="584"/>
      <c r="N8" s="545"/>
      <c r="O8" s="584"/>
      <c r="P8" s="526"/>
      <c r="Q8" s="523"/>
      <c r="R8" s="559"/>
      <c r="S8" s="564"/>
      <c r="T8" s="590"/>
      <c r="U8" s="591"/>
      <c r="V8" s="595"/>
      <c r="W8" s="598"/>
      <c r="X8" s="598"/>
      <c r="Y8" s="539"/>
      <c r="AC8" s="142" t="s">
        <v>564</v>
      </c>
    </row>
    <row r="9" spans="2:29" ht="6.95" customHeight="1">
      <c r="B9" s="527"/>
      <c r="C9" s="556"/>
      <c r="D9" s="572"/>
      <c r="E9" s="573"/>
      <c r="F9" s="559"/>
      <c r="G9" s="560"/>
      <c r="H9" s="559"/>
      <c r="I9" s="564"/>
      <c r="J9" s="540"/>
      <c r="K9" s="541"/>
      <c r="L9" s="545"/>
      <c r="M9" s="584"/>
      <c r="N9" s="545"/>
      <c r="O9" s="584"/>
      <c r="P9" s="526"/>
      <c r="Q9" s="523"/>
      <c r="R9" s="559"/>
      <c r="S9" s="564"/>
      <c r="T9" s="590"/>
      <c r="U9" s="591"/>
      <c r="V9" s="595"/>
      <c r="W9" s="598"/>
      <c r="X9" s="598"/>
      <c r="Y9" s="539"/>
    </row>
    <row r="10" spans="2:29" ht="6.95" customHeight="1">
      <c r="B10" s="527"/>
      <c r="C10" s="554" t="s">
        <v>23</v>
      </c>
      <c r="D10" s="568">
        <f>'様式A-1'!E8</f>
        <v>1312458.1000000001</v>
      </c>
      <c r="E10" s="569"/>
      <c r="F10" s="559"/>
      <c r="G10" s="560"/>
      <c r="H10" s="559"/>
      <c r="I10" s="564"/>
      <c r="J10" s="540"/>
      <c r="K10" s="541"/>
      <c r="L10" s="545"/>
      <c r="M10" s="585"/>
      <c r="N10" s="545"/>
      <c r="O10" s="585"/>
      <c r="P10" s="526"/>
      <c r="Q10" s="524"/>
      <c r="R10" s="559"/>
      <c r="S10" s="564"/>
      <c r="T10" s="590"/>
      <c r="U10" s="591"/>
      <c r="V10" s="595"/>
      <c r="W10" s="598"/>
      <c r="X10" s="598"/>
      <c r="Y10" s="539"/>
    </row>
    <row r="11" spans="2:29" ht="6.95" customHeight="1">
      <c r="B11" s="527"/>
      <c r="C11" s="555"/>
      <c r="D11" s="570"/>
      <c r="E11" s="571"/>
      <c r="F11" s="559"/>
      <c r="G11" s="560"/>
      <c r="H11" s="559"/>
      <c r="I11" s="564"/>
      <c r="J11" s="566" t="s">
        <v>24</v>
      </c>
      <c r="K11" s="567"/>
      <c r="L11" s="544" t="s">
        <v>34</v>
      </c>
      <c r="M11" s="583">
        <v>0</v>
      </c>
      <c r="N11" s="544" t="s">
        <v>33</v>
      </c>
      <c r="O11" s="522">
        <v>0</v>
      </c>
      <c r="P11" s="525" t="s">
        <v>32</v>
      </c>
      <c r="Q11" s="522">
        <v>0</v>
      </c>
      <c r="R11" s="559"/>
      <c r="S11" s="564"/>
      <c r="T11" s="590"/>
      <c r="U11" s="591"/>
      <c r="V11" s="595"/>
      <c r="W11" s="598"/>
      <c r="X11" s="598"/>
      <c r="Y11" s="539"/>
    </row>
    <row r="12" spans="2:29" ht="6.95" customHeight="1">
      <c r="B12" s="527"/>
      <c r="C12" s="556"/>
      <c r="D12" s="572"/>
      <c r="E12" s="573"/>
      <c r="F12" s="559"/>
      <c r="G12" s="560"/>
      <c r="H12" s="559"/>
      <c r="I12" s="564"/>
      <c r="J12" s="540"/>
      <c r="K12" s="541"/>
      <c r="L12" s="545"/>
      <c r="M12" s="584"/>
      <c r="N12" s="545"/>
      <c r="O12" s="523"/>
      <c r="P12" s="526"/>
      <c r="Q12" s="523"/>
      <c r="R12" s="559"/>
      <c r="S12" s="564"/>
      <c r="T12" s="590"/>
      <c r="U12" s="591"/>
      <c r="V12" s="595"/>
      <c r="W12" s="598"/>
      <c r="X12" s="598"/>
      <c r="Y12" s="539"/>
    </row>
    <row r="13" spans="2:29" ht="6.95" customHeight="1">
      <c r="B13" s="527" t="s">
        <v>25</v>
      </c>
      <c r="C13" s="554" t="s">
        <v>19</v>
      </c>
      <c r="D13" s="568">
        <f>'様式A-1'!E9</f>
        <v>340824.5</v>
      </c>
      <c r="E13" s="569"/>
      <c r="F13" s="559"/>
      <c r="G13" s="560"/>
      <c r="H13" s="559"/>
      <c r="I13" s="564"/>
      <c r="J13" s="540"/>
      <c r="K13" s="541"/>
      <c r="L13" s="545"/>
      <c r="M13" s="584"/>
      <c r="N13" s="545"/>
      <c r="O13" s="523"/>
      <c r="P13" s="526"/>
      <c r="Q13" s="523"/>
      <c r="R13" s="559"/>
      <c r="S13" s="564"/>
      <c r="T13" s="590"/>
      <c r="U13" s="591"/>
      <c r="V13" s="595"/>
      <c r="W13" s="537" t="s">
        <v>272</v>
      </c>
      <c r="X13" s="538"/>
      <c r="Y13" s="539">
        <v>1</v>
      </c>
    </row>
    <row r="14" spans="2:29" ht="6.95" customHeight="1">
      <c r="B14" s="554"/>
      <c r="C14" s="555"/>
      <c r="D14" s="570"/>
      <c r="E14" s="571"/>
      <c r="F14" s="559"/>
      <c r="G14" s="560"/>
      <c r="H14" s="559"/>
      <c r="I14" s="564"/>
      <c r="J14" s="542"/>
      <c r="K14" s="543"/>
      <c r="L14" s="545"/>
      <c r="M14" s="585"/>
      <c r="N14" s="545"/>
      <c r="O14" s="524"/>
      <c r="P14" s="526"/>
      <c r="Q14" s="524"/>
      <c r="R14" s="559"/>
      <c r="S14" s="564"/>
      <c r="T14" s="590"/>
      <c r="U14" s="591"/>
      <c r="V14" s="595"/>
      <c r="W14" s="538"/>
      <c r="X14" s="538"/>
      <c r="Y14" s="539"/>
    </row>
    <row r="15" spans="2:29" ht="6.95" customHeight="1">
      <c r="B15" s="554"/>
      <c r="C15" s="556"/>
      <c r="D15" s="572"/>
      <c r="E15" s="573"/>
      <c r="F15" s="559"/>
      <c r="G15" s="560"/>
      <c r="H15" s="559"/>
      <c r="I15" s="564"/>
      <c r="J15" s="540" t="s">
        <v>26</v>
      </c>
      <c r="K15" s="541"/>
      <c r="L15" s="544" t="s">
        <v>34</v>
      </c>
      <c r="M15" s="547">
        <v>2</v>
      </c>
      <c r="N15" s="544" t="s">
        <v>33</v>
      </c>
      <c r="O15" s="547">
        <v>0</v>
      </c>
      <c r="P15" s="525" t="s">
        <v>32</v>
      </c>
      <c r="Q15" s="551">
        <v>0</v>
      </c>
      <c r="R15" s="559"/>
      <c r="S15" s="564"/>
      <c r="T15" s="590"/>
      <c r="U15" s="591"/>
      <c r="V15" s="595"/>
      <c r="W15" s="538"/>
      <c r="X15" s="538"/>
      <c r="Y15" s="539"/>
      <c r="AC15" s="231">
        <v>0</v>
      </c>
    </row>
    <row r="16" spans="2:29" ht="6.95" customHeight="1">
      <c r="B16" s="554"/>
      <c r="C16" s="554" t="s">
        <v>23</v>
      </c>
      <c r="D16" s="568">
        <f>'様式A-1'!E10</f>
        <v>1312447.3</v>
      </c>
      <c r="E16" s="569"/>
      <c r="F16" s="559"/>
      <c r="G16" s="560"/>
      <c r="H16" s="559"/>
      <c r="I16" s="564"/>
      <c r="J16" s="540"/>
      <c r="K16" s="541"/>
      <c r="L16" s="545"/>
      <c r="M16" s="548"/>
      <c r="N16" s="545"/>
      <c r="O16" s="548"/>
      <c r="P16" s="526"/>
      <c r="Q16" s="552"/>
      <c r="R16" s="559"/>
      <c r="S16" s="564"/>
      <c r="T16" s="590"/>
      <c r="U16" s="591"/>
      <c r="V16" s="595"/>
      <c r="W16" s="538"/>
      <c r="X16" s="538"/>
      <c r="Y16" s="539"/>
    </row>
    <row r="17" spans="2:25" ht="6.95" customHeight="1">
      <c r="B17" s="554"/>
      <c r="C17" s="555"/>
      <c r="D17" s="570"/>
      <c r="E17" s="571"/>
      <c r="F17" s="559"/>
      <c r="G17" s="560"/>
      <c r="H17" s="559"/>
      <c r="I17" s="564"/>
      <c r="J17" s="540"/>
      <c r="K17" s="541"/>
      <c r="L17" s="545"/>
      <c r="M17" s="548"/>
      <c r="N17" s="545"/>
      <c r="O17" s="548"/>
      <c r="P17" s="526"/>
      <c r="Q17" s="552"/>
      <c r="R17" s="559"/>
      <c r="S17" s="564"/>
      <c r="T17" s="590"/>
      <c r="U17" s="591"/>
      <c r="V17" s="595"/>
      <c r="W17" s="538"/>
      <c r="X17" s="538"/>
      <c r="Y17" s="539"/>
    </row>
    <row r="18" spans="2:25" ht="6.95" customHeight="1">
      <c r="B18" s="527"/>
      <c r="C18" s="556"/>
      <c r="D18" s="572"/>
      <c r="E18" s="573"/>
      <c r="F18" s="561"/>
      <c r="G18" s="562"/>
      <c r="H18" s="561"/>
      <c r="I18" s="565"/>
      <c r="J18" s="542"/>
      <c r="K18" s="543"/>
      <c r="L18" s="546"/>
      <c r="M18" s="549"/>
      <c r="N18" s="546"/>
      <c r="O18" s="549"/>
      <c r="P18" s="550"/>
      <c r="Q18" s="553"/>
      <c r="R18" s="561"/>
      <c r="S18" s="565"/>
      <c r="T18" s="592"/>
      <c r="U18" s="593"/>
      <c r="V18" s="596"/>
      <c r="W18" s="538"/>
      <c r="X18" s="538"/>
      <c r="Y18" s="539"/>
    </row>
    <row r="19" spans="2:25" ht="39.950000000000003" customHeight="1">
      <c r="B19" s="528"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50000000000003" customHeight="1">
      <c r="B20" s="528"/>
      <c r="C20" s="236"/>
      <c r="D20" s="236"/>
      <c r="E20" s="236"/>
      <c r="F20" s="236"/>
      <c r="G20" s="236"/>
      <c r="H20" s="237"/>
      <c r="I20" s="236"/>
      <c r="J20" s="236"/>
      <c r="K20" s="236"/>
      <c r="L20" s="236"/>
      <c r="M20" s="237"/>
      <c r="N20" s="237"/>
      <c r="O20" s="236"/>
      <c r="P20" s="236"/>
      <c r="Q20" s="237"/>
      <c r="R20" s="236"/>
      <c r="S20" s="236"/>
      <c r="T20" s="236"/>
      <c r="U20" s="236"/>
      <c r="V20" s="236"/>
      <c r="W20" s="236"/>
      <c r="X20" s="236"/>
      <c r="Y20" s="238"/>
    </row>
    <row r="21" spans="2:25" ht="39.950000000000003" customHeight="1">
      <c r="B21" s="528"/>
      <c r="C21" s="236"/>
      <c r="D21" s="236"/>
      <c r="E21" s="236"/>
      <c r="F21" s="236"/>
      <c r="G21" s="236"/>
      <c r="H21" s="237"/>
      <c r="I21" s="236"/>
      <c r="J21" s="236"/>
      <c r="K21" s="236"/>
      <c r="L21" s="236"/>
      <c r="M21" s="237"/>
      <c r="N21" s="237"/>
      <c r="O21" s="236"/>
      <c r="P21" s="236"/>
      <c r="Q21" s="237"/>
      <c r="R21" s="236"/>
      <c r="S21" s="236"/>
      <c r="T21" s="236"/>
      <c r="U21" s="236"/>
      <c r="V21" s="236"/>
      <c r="W21" s="236"/>
      <c r="X21" s="236"/>
      <c r="Y21" s="238"/>
    </row>
    <row r="22" spans="2:25" ht="39.950000000000003" customHeight="1">
      <c r="B22" s="528"/>
      <c r="C22" s="236"/>
      <c r="D22" s="236"/>
      <c r="E22" s="236"/>
      <c r="F22" s="237"/>
      <c r="G22" s="236"/>
      <c r="H22" s="236"/>
      <c r="I22" s="236"/>
      <c r="J22" s="236"/>
      <c r="K22" s="236"/>
      <c r="L22" s="236"/>
      <c r="M22" s="237"/>
      <c r="N22" s="236"/>
      <c r="O22" s="236"/>
      <c r="P22" s="236"/>
      <c r="Q22" s="237"/>
      <c r="R22" s="236"/>
      <c r="S22" s="236"/>
      <c r="T22" s="236"/>
      <c r="U22" s="236"/>
      <c r="V22" s="236"/>
      <c r="W22" s="236"/>
      <c r="X22" s="236"/>
      <c r="Y22" s="238"/>
    </row>
    <row r="23" spans="2:25" ht="39.950000000000003" customHeight="1">
      <c r="B23" s="528"/>
      <c r="C23" s="236"/>
      <c r="D23" s="236"/>
      <c r="E23" s="236"/>
      <c r="F23" s="237"/>
      <c r="G23" s="237"/>
      <c r="H23" s="236"/>
      <c r="I23" s="236"/>
      <c r="J23" s="236"/>
      <c r="K23" s="236"/>
      <c r="L23" s="236"/>
      <c r="M23" s="237"/>
      <c r="N23" s="236"/>
      <c r="O23" s="236"/>
      <c r="P23" s="236"/>
      <c r="Q23" s="237"/>
      <c r="R23" s="236"/>
      <c r="S23" s="236"/>
      <c r="T23" s="236"/>
      <c r="U23" s="236"/>
      <c r="V23" s="236"/>
      <c r="W23" s="236"/>
      <c r="X23" s="236"/>
      <c r="Y23" s="238"/>
    </row>
    <row r="24" spans="2:25" ht="39.950000000000003" customHeight="1">
      <c r="B24" s="528"/>
      <c r="C24" s="237"/>
      <c r="D24" s="236"/>
      <c r="E24" s="236"/>
      <c r="F24" s="237"/>
      <c r="G24" s="237"/>
      <c r="H24" s="236"/>
      <c r="I24" s="236"/>
      <c r="J24" s="236"/>
      <c r="K24" s="236"/>
      <c r="L24" s="236"/>
      <c r="M24" s="237"/>
      <c r="N24" s="237"/>
      <c r="O24" s="236"/>
      <c r="P24" s="236"/>
      <c r="Q24" s="237"/>
      <c r="R24" s="236"/>
      <c r="S24" s="236"/>
      <c r="T24" s="236"/>
      <c r="U24" s="236"/>
      <c r="V24" s="236"/>
      <c r="W24" s="236"/>
      <c r="X24" s="236"/>
      <c r="Y24" s="238"/>
    </row>
    <row r="25" spans="2:25" ht="39.950000000000003" customHeight="1">
      <c r="B25" s="528"/>
      <c r="C25" s="237"/>
      <c r="D25" s="236"/>
      <c r="E25" s="236"/>
      <c r="F25" s="237"/>
      <c r="G25" s="237"/>
      <c r="H25" s="236"/>
      <c r="I25" s="236"/>
      <c r="J25" s="236"/>
      <c r="K25" s="236"/>
      <c r="L25" s="236"/>
      <c r="M25" s="237"/>
      <c r="N25" s="237"/>
      <c r="O25" s="236"/>
      <c r="P25" s="236"/>
      <c r="Q25" s="237"/>
      <c r="R25" s="236"/>
      <c r="S25" s="236"/>
      <c r="T25" s="236"/>
      <c r="U25" s="236"/>
      <c r="V25" s="236"/>
      <c r="W25" s="236"/>
      <c r="X25" s="236"/>
      <c r="Y25" s="238"/>
    </row>
    <row r="26" spans="2:25" ht="39.950000000000003" customHeight="1">
      <c r="B26" s="528"/>
      <c r="C26" s="237"/>
      <c r="D26" s="236"/>
      <c r="E26" s="236"/>
      <c r="F26" s="239"/>
      <c r="G26" s="240"/>
      <c r="H26" s="240"/>
      <c r="I26" s="240"/>
      <c r="J26" s="240"/>
      <c r="K26" s="240"/>
      <c r="L26" s="236"/>
      <c r="M26" s="237"/>
      <c r="N26" s="237"/>
      <c r="O26" s="236"/>
      <c r="P26" s="533" t="s">
        <v>289</v>
      </c>
      <c r="Q26" s="533"/>
      <c r="R26" s="533"/>
      <c r="S26" s="533"/>
      <c r="T26" s="533"/>
      <c r="U26" s="533"/>
      <c r="V26" s="533"/>
      <c r="W26" s="533"/>
      <c r="X26" s="533"/>
      <c r="Y26" s="534"/>
    </row>
    <row r="27" spans="2:25" ht="45" customHeight="1">
      <c r="B27" s="529"/>
      <c r="C27" s="241"/>
      <c r="D27" s="242"/>
      <c r="E27" s="243"/>
      <c r="F27" s="244"/>
      <c r="G27" s="242"/>
      <c r="H27" s="242"/>
      <c r="I27" s="242"/>
      <c r="J27" s="242"/>
      <c r="K27" s="242"/>
      <c r="L27" s="242"/>
      <c r="M27" s="242"/>
      <c r="N27" s="242"/>
      <c r="O27" s="245"/>
      <c r="P27" s="535"/>
      <c r="Q27" s="535"/>
      <c r="R27" s="535"/>
      <c r="S27" s="535"/>
      <c r="T27" s="535"/>
      <c r="U27" s="535"/>
      <c r="V27" s="535"/>
      <c r="W27" s="535"/>
      <c r="X27" s="535"/>
      <c r="Y27" s="536"/>
    </row>
    <row r="28" spans="2:25" ht="15" customHeight="1">
      <c r="C28" s="142" t="s">
        <v>248</v>
      </c>
    </row>
    <row r="29" spans="2:25" ht="15" customHeight="1">
      <c r="C29" s="142" t="s">
        <v>565</v>
      </c>
    </row>
    <row r="30" spans="2:25" ht="15" customHeight="1">
      <c r="C30" s="142" t="s">
        <v>291</v>
      </c>
    </row>
    <row r="31" spans="2:25">
      <c r="C31" s="142" t="s">
        <v>249</v>
      </c>
    </row>
    <row r="32" spans="2:25">
      <c r="C32" s="142"/>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zoomScaleNormal="100" zoomScaleSheetLayoutView="100" workbookViewId="0">
      <selection activeCell="C19" sqref="C19:Y19"/>
    </sheetView>
  </sheetViews>
  <sheetFormatPr defaultColWidth="9" defaultRowHeight="12"/>
  <cols>
    <col min="1" max="1" width="1.625" style="231" customWidth="1"/>
    <col min="2" max="2" width="4.125" style="231" customWidth="1"/>
    <col min="3" max="21" width="5.875" style="231" customWidth="1"/>
    <col min="22" max="22" width="8.25" style="231" customWidth="1"/>
    <col min="23" max="24" width="6.75" style="231" customWidth="1"/>
    <col min="25" max="25" width="8.625" style="231" customWidth="1"/>
    <col min="26" max="26" width="1.375" style="231" customWidth="1"/>
    <col min="27" max="29" width="0" style="231" hidden="1" customWidth="1"/>
    <col min="30" max="16384" width="9" style="231"/>
  </cols>
  <sheetData>
    <row r="2" spans="2:29" ht="24.95" customHeight="1">
      <c r="B2" s="230" t="s">
        <v>553</v>
      </c>
      <c r="C2" s="142"/>
      <c r="D2" s="142"/>
      <c r="E2" s="142"/>
      <c r="F2" s="142"/>
      <c r="G2" s="142"/>
      <c r="H2" s="142"/>
      <c r="I2" s="142"/>
      <c r="J2" s="142"/>
      <c r="K2" s="142"/>
      <c r="L2" s="142"/>
      <c r="M2" s="142"/>
      <c r="N2" s="608"/>
      <c r="O2" s="609"/>
      <c r="P2" s="610"/>
      <c r="Q2" s="611"/>
      <c r="R2" s="611"/>
      <c r="S2" s="612"/>
      <c r="T2" s="586" t="s">
        <v>47</v>
      </c>
      <c r="U2" s="586"/>
      <c r="V2" s="613"/>
      <c r="W2" s="613"/>
      <c r="X2" s="613"/>
      <c r="Y2" s="613"/>
      <c r="AA2" s="232" t="s">
        <v>554</v>
      </c>
      <c r="AB2" s="142" t="s">
        <v>555</v>
      </c>
      <c r="AC2" s="142" t="s">
        <v>556</v>
      </c>
    </row>
    <row r="3" spans="2:29" ht="20.100000000000001" customHeight="1">
      <c r="B3" s="544" t="s">
        <v>27</v>
      </c>
      <c r="C3" s="544"/>
      <c r="D3" s="600" t="str">
        <f>'様式A-1'!D3</f>
        <v>タカバヤマトンネル</v>
      </c>
      <c r="E3" s="600"/>
      <c r="F3" s="600"/>
      <c r="G3" s="600"/>
      <c r="H3" s="586" t="s">
        <v>28</v>
      </c>
      <c r="I3" s="586"/>
      <c r="J3" s="600" t="str">
        <f>'様式A-1'!J3</f>
        <v>県道6号山口宇部線</v>
      </c>
      <c r="K3" s="600"/>
      <c r="L3" s="600"/>
      <c r="M3" s="600"/>
      <c r="N3" s="586" t="s">
        <v>10</v>
      </c>
      <c r="O3" s="586"/>
      <c r="P3" s="600" t="str">
        <f>'様式A-1'!R3</f>
        <v>防府土木建築事務所</v>
      </c>
      <c r="Q3" s="600"/>
      <c r="R3" s="600"/>
      <c r="S3" s="600"/>
      <c r="T3" s="586" t="s">
        <v>16</v>
      </c>
      <c r="U3" s="586"/>
      <c r="V3" s="614" t="s">
        <v>630</v>
      </c>
      <c r="W3" s="614"/>
      <c r="X3" s="614"/>
      <c r="Y3" s="614"/>
      <c r="AA3" s="232" t="s">
        <v>557</v>
      </c>
      <c r="AB3" s="142" t="s">
        <v>558</v>
      </c>
      <c r="AC3" s="142" t="s">
        <v>559</v>
      </c>
    </row>
    <row r="4" spans="2:29" ht="20.100000000000001" customHeight="1">
      <c r="B4" s="546" t="s">
        <v>11</v>
      </c>
      <c r="C4" s="546"/>
      <c r="D4" s="615" t="str">
        <f>'様式A-1'!D4</f>
        <v xml:space="preserve">高場山トンネル </v>
      </c>
      <c r="E4" s="615"/>
      <c r="F4" s="615"/>
      <c r="G4" s="615"/>
      <c r="H4" s="586"/>
      <c r="I4" s="586"/>
      <c r="J4" s="600"/>
      <c r="K4" s="600"/>
      <c r="L4" s="600"/>
      <c r="M4" s="600"/>
      <c r="N4" s="586"/>
      <c r="O4" s="586"/>
      <c r="P4" s="600"/>
      <c r="Q4" s="600"/>
      <c r="R4" s="600"/>
      <c r="S4" s="600"/>
      <c r="T4" s="586" t="s">
        <v>17</v>
      </c>
      <c r="U4" s="586"/>
      <c r="V4" s="614" t="s">
        <v>630</v>
      </c>
      <c r="W4" s="614"/>
      <c r="X4" s="614"/>
      <c r="Y4" s="614"/>
      <c r="AA4" s="232" t="s">
        <v>54</v>
      </c>
      <c r="AC4" s="142" t="s">
        <v>560</v>
      </c>
    </row>
    <row r="5" spans="2:29" ht="20.100000000000001" customHeight="1">
      <c r="B5" s="599" t="s">
        <v>12</v>
      </c>
      <c r="C5" s="599"/>
      <c r="D5" s="233" t="s">
        <v>13</v>
      </c>
      <c r="E5" s="600" t="str">
        <f>'様式A-1'!E5</f>
        <v>山口市朝田字西坂西</v>
      </c>
      <c r="F5" s="600"/>
      <c r="G5" s="600"/>
      <c r="H5" s="586" t="s">
        <v>256</v>
      </c>
      <c r="I5" s="586"/>
      <c r="J5" s="586"/>
      <c r="K5" s="601" t="s">
        <v>752</v>
      </c>
      <c r="L5" s="602"/>
      <c r="M5" s="602"/>
      <c r="N5" s="602"/>
      <c r="O5" s="603" t="s">
        <v>238</v>
      </c>
      <c r="P5" s="604"/>
      <c r="Q5" s="577" t="s">
        <v>629</v>
      </c>
      <c r="R5" s="578"/>
      <c r="S5" s="579"/>
      <c r="T5" s="586" t="s">
        <v>39</v>
      </c>
      <c r="U5" s="586"/>
      <c r="V5" s="234" t="s">
        <v>38</v>
      </c>
      <c r="W5" s="587">
        <v>355</v>
      </c>
      <c r="X5" s="587"/>
      <c r="Y5" s="235" t="s">
        <v>37</v>
      </c>
      <c r="AA5" s="232" t="s">
        <v>55</v>
      </c>
      <c r="AC5" s="142" t="s">
        <v>561</v>
      </c>
    </row>
    <row r="6" spans="2:29" ht="20.100000000000001" customHeight="1">
      <c r="B6" s="599"/>
      <c r="C6" s="599"/>
      <c r="D6" s="233" t="s">
        <v>14</v>
      </c>
      <c r="E6" s="607" t="str">
        <f>'様式A-1'!E6</f>
        <v>山口市朝田字西坂西</v>
      </c>
      <c r="F6" s="607"/>
      <c r="G6" s="607"/>
      <c r="H6" s="586" t="s">
        <v>257</v>
      </c>
      <c r="I6" s="586"/>
      <c r="J6" s="586"/>
      <c r="K6" s="601" t="s">
        <v>784</v>
      </c>
      <c r="L6" s="602"/>
      <c r="M6" s="602"/>
      <c r="N6" s="602"/>
      <c r="O6" s="605"/>
      <c r="P6" s="606"/>
      <c r="Q6" s="580"/>
      <c r="R6" s="581"/>
      <c r="S6" s="582"/>
      <c r="T6" s="544" t="s">
        <v>15</v>
      </c>
      <c r="U6" s="544"/>
      <c r="V6" s="574" t="s">
        <v>767</v>
      </c>
      <c r="W6" s="575"/>
      <c r="X6" s="575"/>
      <c r="Y6" s="576"/>
      <c r="AC6" s="142" t="s">
        <v>562</v>
      </c>
    </row>
    <row r="7" spans="2:29" ht="6.95" customHeight="1">
      <c r="B7" s="527" t="s">
        <v>18</v>
      </c>
      <c r="C7" s="554" t="s">
        <v>19</v>
      </c>
      <c r="D7" s="568">
        <f>'様式A-1'!E7</f>
        <v>340829.4</v>
      </c>
      <c r="E7" s="569"/>
      <c r="F7" s="557" t="s">
        <v>20</v>
      </c>
      <c r="G7" s="558"/>
      <c r="H7" s="557" t="s">
        <v>21</v>
      </c>
      <c r="I7" s="563"/>
      <c r="J7" s="566" t="s">
        <v>22</v>
      </c>
      <c r="K7" s="567"/>
      <c r="L7" s="544" t="s">
        <v>34</v>
      </c>
      <c r="M7" s="583">
        <v>21</v>
      </c>
      <c r="N7" s="544" t="s">
        <v>33</v>
      </c>
      <c r="O7" s="583">
        <v>0</v>
      </c>
      <c r="P7" s="525" t="s">
        <v>32</v>
      </c>
      <c r="Q7" s="522">
        <v>0</v>
      </c>
      <c r="R7" s="557" t="s">
        <v>36</v>
      </c>
      <c r="S7" s="563"/>
      <c r="T7" s="588" t="s">
        <v>557</v>
      </c>
      <c r="U7" s="589"/>
      <c r="V7" s="594" t="s">
        <v>35</v>
      </c>
      <c r="W7" s="597" t="s">
        <v>290</v>
      </c>
      <c r="X7" s="598"/>
      <c r="Y7" s="539">
        <v>0</v>
      </c>
      <c r="AC7" s="142" t="s">
        <v>563</v>
      </c>
    </row>
    <row r="8" spans="2:29" ht="6.95" customHeight="1">
      <c r="B8" s="527"/>
      <c r="C8" s="555"/>
      <c r="D8" s="570"/>
      <c r="E8" s="571"/>
      <c r="F8" s="559"/>
      <c r="G8" s="560"/>
      <c r="H8" s="559"/>
      <c r="I8" s="564"/>
      <c r="J8" s="540"/>
      <c r="K8" s="541"/>
      <c r="L8" s="545"/>
      <c r="M8" s="584"/>
      <c r="N8" s="545"/>
      <c r="O8" s="584"/>
      <c r="P8" s="526"/>
      <c r="Q8" s="523"/>
      <c r="R8" s="559"/>
      <c r="S8" s="564"/>
      <c r="T8" s="590"/>
      <c r="U8" s="591"/>
      <c r="V8" s="595"/>
      <c r="W8" s="598"/>
      <c r="X8" s="598"/>
      <c r="Y8" s="539"/>
      <c r="AC8" s="142" t="s">
        <v>564</v>
      </c>
    </row>
    <row r="9" spans="2:29" ht="6.95" customHeight="1">
      <c r="B9" s="527"/>
      <c r="C9" s="556"/>
      <c r="D9" s="572"/>
      <c r="E9" s="573"/>
      <c r="F9" s="559"/>
      <c r="G9" s="560"/>
      <c r="H9" s="559"/>
      <c r="I9" s="564"/>
      <c r="J9" s="540"/>
      <c r="K9" s="541"/>
      <c r="L9" s="545"/>
      <c r="M9" s="584"/>
      <c r="N9" s="545"/>
      <c r="O9" s="584"/>
      <c r="P9" s="526"/>
      <c r="Q9" s="523"/>
      <c r="R9" s="559"/>
      <c r="S9" s="564"/>
      <c r="T9" s="590"/>
      <c r="U9" s="591"/>
      <c r="V9" s="595"/>
      <c r="W9" s="598"/>
      <c r="X9" s="598"/>
      <c r="Y9" s="539"/>
    </row>
    <row r="10" spans="2:29" ht="6.95" customHeight="1">
      <c r="B10" s="527"/>
      <c r="C10" s="554" t="s">
        <v>23</v>
      </c>
      <c r="D10" s="568">
        <f>'様式A-1'!E8</f>
        <v>1312458.1000000001</v>
      </c>
      <c r="E10" s="569"/>
      <c r="F10" s="559"/>
      <c r="G10" s="560"/>
      <c r="H10" s="559"/>
      <c r="I10" s="564"/>
      <c r="J10" s="540"/>
      <c r="K10" s="541"/>
      <c r="L10" s="545"/>
      <c r="M10" s="585"/>
      <c r="N10" s="545"/>
      <c r="O10" s="585"/>
      <c r="P10" s="526"/>
      <c r="Q10" s="524"/>
      <c r="R10" s="559"/>
      <c r="S10" s="564"/>
      <c r="T10" s="590"/>
      <c r="U10" s="591"/>
      <c r="V10" s="595"/>
      <c r="W10" s="598"/>
      <c r="X10" s="598"/>
      <c r="Y10" s="539"/>
    </row>
    <row r="11" spans="2:29" ht="6.95" customHeight="1">
      <c r="B11" s="527"/>
      <c r="C11" s="555"/>
      <c r="D11" s="570"/>
      <c r="E11" s="571"/>
      <c r="F11" s="559"/>
      <c r="G11" s="560"/>
      <c r="H11" s="559"/>
      <c r="I11" s="564"/>
      <c r="J11" s="566" t="s">
        <v>24</v>
      </c>
      <c r="K11" s="567"/>
      <c r="L11" s="544" t="s">
        <v>34</v>
      </c>
      <c r="M11" s="583">
        <v>0</v>
      </c>
      <c r="N11" s="544" t="s">
        <v>33</v>
      </c>
      <c r="O11" s="522">
        <v>0</v>
      </c>
      <c r="P11" s="525" t="s">
        <v>32</v>
      </c>
      <c r="Q11" s="522">
        <v>0</v>
      </c>
      <c r="R11" s="559"/>
      <c r="S11" s="564"/>
      <c r="T11" s="590"/>
      <c r="U11" s="591"/>
      <c r="V11" s="595"/>
      <c r="W11" s="598"/>
      <c r="X11" s="598"/>
      <c r="Y11" s="539"/>
    </row>
    <row r="12" spans="2:29" ht="6.95" customHeight="1">
      <c r="B12" s="527"/>
      <c r="C12" s="556"/>
      <c r="D12" s="572"/>
      <c r="E12" s="573"/>
      <c r="F12" s="559"/>
      <c r="G12" s="560"/>
      <c r="H12" s="559"/>
      <c r="I12" s="564"/>
      <c r="J12" s="540"/>
      <c r="K12" s="541"/>
      <c r="L12" s="545"/>
      <c r="M12" s="584"/>
      <c r="N12" s="545"/>
      <c r="O12" s="523"/>
      <c r="P12" s="526"/>
      <c r="Q12" s="523"/>
      <c r="R12" s="559"/>
      <c r="S12" s="564"/>
      <c r="T12" s="590"/>
      <c r="U12" s="591"/>
      <c r="V12" s="595"/>
      <c r="W12" s="598"/>
      <c r="X12" s="598"/>
      <c r="Y12" s="539"/>
    </row>
    <row r="13" spans="2:29" ht="6.95" customHeight="1">
      <c r="B13" s="527" t="s">
        <v>25</v>
      </c>
      <c r="C13" s="554" t="s">
        <v>19</v>
      </c>
      <c r="D13" s="568">
        <f>'様式A-1'!E9</f>
        <v>340824.5</v>
      </c>
      <c r="E13" s="569"/>
      <c r="F13" s="559"/>
      <c r="G13" s="560"/>
      <c r="H13" s="559"/>
      <c r="I13" s="564"/>
      <c r="J13" s="540"/>
      <c r="K13" s="541"/>
      <c r="L13" s="545"/>
      <c r="M13" s="584"/>
      <c r="N13" s="545"/>
      <c r="O13" s="523"/>
      <c r="P13" s="526"/>
      <c r="Q13" s="523"/>
      <c r="R13" s="559"/>
      <c r="S13" s="564"/>
      <c r="T13" s="590"/>
      <c r="U13" s="591"/>
      <c r="V13" s="595"/>
      <c r="W13" s="537" t="s">
        <v>272</v>
      </c>
      <c r="X13" s="538"/>
      <c r="Y13" s="539">
        <v>1</v>
      </c>
    </row>
    <row r="14" spans="2:29" ht="6.95" customHeight="1">
      <c r="B14" s="554"/>
      <c r="C14" s="555"/>
      <c r="D14" s="570"/>
      <c r="E14" s="571"/>
      <c r="F14" s="559"/>
      <c r="G14" s="560"/>
      <c r="H14" s="559"/>
      <c r="I14" s="564"/>
      <c r="J14" s="542"/>
      <c r="K14" s="543"/>
      <c r="L14" s="545"/>
      <c r="M14" s="585"/>
      <c r="N14" s="545"/>
      <c r="O14" s="524"/>
      <c r="P14" s="526"/>
      <c r="Q14" s="524"/>
      <c r="R14" s="559"/>
      <c r="S14" s="564"/>
      <c r="T14" s="590"/>
      <c r="U14" s="591"/>
      <c r="V14" s="595"/>
      <c r="W14" s="538"/>
      <c r="X14" s="538"/>
      <c r="Y14" s="539"/>
    </row>
    <row r="15" spans="2:29" ht="6.95" customHeight="1">
      <c r="B15" s="554"/>
      <c r="C15" s="556"/>
      <c r="D15" s="572"/>
      <c r="E15" s="573"/>
      <c r="F15" s="559"/>
      <c r="G15" s="560"/>
      <c r="H15" s="559"/>
      <c r="I15" s="564"/>
      <c r="J15" s="540" t="s">
        <v>26</v>
      </c>
      <c r="K15" s="541"/>
      <c r="L15" s="544" t="s">
        <v>34</v>
      </c>
      <c r="M15" s="547">
        <v>2</v>
      </c>
      <c r="N15" s="544" t="s">
        <v>33</v>
      </c>
      <c r="O15" s="547">
        <v>0</v>
      </c>
      <c r="P15" s="525" t="s">
        <v>32</v>
      </c>
      <c r="Q15" s="551">
        <v>0</v>
      </c>
      <c r="R15" s="559"/>
      <c r="S15" s="564"/>
      <c r="T15" s="590"/>
      <c r="U15" s="591"/>
      <c r="V15" s="595"/>
      <c r="W15" s="538"/>
      <c r="X15" s="538"/>
      <c r="Y15" s="539"/>
      <c r="AC15" s="231">
        <v>0</v>
      </c>
    </row>
    <row r="16" spans="2:29" ht="6.95" customHeight="1">
      <c r="B16" s="554"/>
      <c r="C16" s="554" t="s">
        <v>23</v>
      </c>
      <c r="D16" s="568">
        <f>'様式A-1'!E10</f>
        <v>1312447.3</v>
      </c>
      <c r="E16" s="569"/>
      <c r="F16" s="559"/>
      <c r="G16" s="560"/>
      <c r="H16" s="559"/>
      <c r="I16" s="564"/>
      <c r="J16" s="540"/>
      <c r="K16" s="541"/>
      <c r="L16" s="545"/>
      <c r="M16" s="548"/>
      <c r="N16" s="545"/>
      <c r="O16" s="548"/>
      <c r="P16" s="526"/>
      <c r="Q16" s="552"/>
      <c r="R16" s="559"/>
      <c r="S16" s="564"/>
      <c r="T16" s="590"/>
      <c r="U16" s="591"/>
      <c r="V16" s="595"/>
      <c r="W16" s="538"/>
      <c r="X16" s="538"/>
      <c r="Y16" s="539"/>
    </row>
    <row r="17" spans="2:25" ht="6.95" customHeight="1">
      <c r="B17" s="554"/>
      <c r="C17" s="555"/>
      <c r="D17" s="570"/>
      <c r="E17" s="571"/>
      <c r="F17" s="559"/>
      <c r="G17" s="560"/>
      <c r="H17" s="559"/>
      <c r="I17" s="564"/>
      <c r="J17" s="540"/>
      <c r="K17" s="541"/>
      <c r="L17" s="545"/>
      <c r="M17" s="548"/>
      <c r="N17" s="545"/>
      <c r="O17" s="548"/>
      <c r="P17" s="526"/>
      <c r="Q17" s="552"/>
      <c r="R17" s="559"/>
      <c r="S17" s="564"/>
      <c r="T17" s="590"/>
      <c r="U17" s="591"/>
      <c r="V17" s="595"/>
      <c r="W17" s="538"/>
      <c r="X17" s="538"/>
      <c r="Y17" s="539"/>
    </row>
    <row r="18" spans="2:25" ht="6.95" customHeight="1">
      <c r="B18" s="527"/>
      <c r="C18" s="556"/>
      <c r="D18" s="572"/>
      <c r="E18" s="573"/>
      <c r="F18" s="561"/>
      <c r="G18" s="562"/>
      <c r="H18" s="561"/>
      <c r="I18" s="565"/>
      <c r="J18" s="542"/>
      <c r="K18" s="543"/>
      <c r="L18" s="546"/>
      <c r="M18" s="549"/>
      <c r="N18" s="546"/>
      <c r="O18" s="549"/>
      <c r="P18" s="550"/>
      <c r="Q18" s="553"/>
      <c r="R18" s="561"/>
      <c r="S18" s="565"/>
      <c r="T18" s="592"/>
      <c r="U18" s="593"/>
      <c r="V18" s="596"/>
      <c r="W18" s="538"/>
      <c r="X18" s="538"/>
      <c r="Y18" s="539"/>
    </row>
    <row r="19" spans="2:25" ht="39.950000000000003" customHeight="1">
      <c r="B19" s="528"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50000000000003" customHeight="1">
      <c r="B20" s="528"/>
      <c r="C20" s="236"/>
      <c r="D20" s="236"/>
      <c r="E20" s="236"/>
      <c r="F20" s="236"/>
      <c r="G20" s="236"/>
      <c r="H20" s="237"/>
      <c r="I20" s="236"/>
      <c r="J20" s="236"/>
      <c r="K20" s="236"/>
      <c r="L20" s="236"/>
      <c r="M20" s="237"/>
      <c r="N20" s="237"/>
      <c r="O20" s="236"/>
      <c r="P20" s="236"/>
      <c r="Q20" s="237"/>
      <c r="R20" s="236"/>
      <c r="S20" s="236"/>
      <c r="T20" s="236"/>
      <c r="U20" s="236"/>
      <c r="V20" s="236"/>
      <c r="W20" s="236"/>
      <c r="X20" s="236"/>
      <c r="Y20" s="238"/>
    </row>
    <row r="21" spans="2:25" ht="39.950000000000003" customHeight="1">
      <c r="B21" s="528"/>
      <c r="C21" s="236"/>
      <c r="D21" s="236"/>
      <c r="E21" s="236"/>
      <c r="F21" s="236"/>
      <c r="G21" s="236"/>
      <c r="H21" s="237"/>
      <c r="I21" s="236"/>
      <c r="J21" s="236"/>
      <c r="K21" s="236"/>
      <c r="L21" s="236"/>
      <c r="M21" s="237"/>
      <c r="N21" s="237"/>
      <c r="O21" s="236"/>
      <c r="P21" s="236"/>
      <c r="Q21" s="237"/>
      <c r="R21" s="236"/>
      <c r="S21" s="236"/>
      <c r="T21" s="236"/>
      <c r="U21" s="236"/>
      <c r="V21" s="236"/>
      <c r="W21" s="236"/>
      <c r="X21" s="236"/>
      <c r="Y21" s="238"/>
    </row>
    <row r="22" spans="2:25" ht="39.950000000000003" customHeight="1">
      <c r="B22" s="528"/>
      <c r="C22" s="236"/>
      <c r="D22" s="236"/>
      <c r="E22" s="236"/>
      <c r="F22" s="237"/>
      <c r="G22" s="236"/>
      <c r="H22" s="236"/>
      <c r="I22" s="236"/>
      <c r="J22" s="236"/>
      <c r="K22" s="236"/>
      <c r="L22" s="236"/>
      <c r="M22" s="237"/>
      <c r="N22" s="236"/>
      <c r="O22" s="236"/>
      <c r="P22" s="236"/>
      <c r="Q22" s="237"/>
      <c r="R22" s="236"/>
      <c r="S22" s="236"/>
      <c r="T22" s="236"/>
      <c r="U22" s="236"/>
      <c r="V22" s="236"/>
      <c r="W22" s="236"/>
      <c r="X22" s="236"/>
      <c r="Y22" s="238"/>
    </row>
    <row r="23" spans="2:25" ht="39.950000000000003" customHeight="1">
      <c r="B23" s="528"/>
      <c r="C23" s="236"/>
      <c r="D23" s="236"/>
      <c r="E23" s="236"/>
      <c r="F23" s="237"/>
      <c r="G23" s="237"/>
      <c r="H23" s="236"/>
      <c r="I23" s="236"/>
      <c r="J23" s="236"/>
      <c r="K23" s="236"/>
      <c r="L23" s="236"/>
      <c r="M23" s="237"/>
      <c r="N23" s="236"/>
      <c r="O23" s="236"/>
      <c r="P23" s="236"/>
      <c r="Q23" s="237"/>
      <c r="R23" s="236"/>
      <c r="S23" s="236"/>
      <c r="T23" s="236"/>
      <c r="U23" s="236"/>
      <c r="V23" s="236"/>
      <c r="W23" s="236"/>
      <c r="X23" s="236"/>
      <c r="Y23" s="238"/>
    </row>
    <row r="24" spans="2:25" ht="39.950000000000003" customHeight="1">
      <c r="B24" s="528"/>
      <c r="C24" s="237"/>
      <c r="D24" s="236"/>
      <c r="E24" s="236"/>
      <c r="F24" s="237"/>
      <c r="G24" s="237"/>
      <c r="H24" s="236"/>
      <c r="I24" s="236"/>
      <c r="J24" s="236"/>
      <c r="K24" s="236"/>
      <c r="L24" s="236"/>
      <c r="M24" s="237"/>
      <c r="N24" s="237"/>
      <c r="O24" s="236"/>
      <c r="P24" s="236"/>
      <c r="Q24" s="237"/>
      <c r="R24" s="236"/>
      <c r="S24" s="236"/>
      <c r="T24" s="236"/>
      <c r="U24" s="236"/>
      <c r="V24" s="236"/>
      <c r="W24" s="236"/>
      <c r="X24" s="236"/>
      <c r="Y24" s="238"/>
    </row>
    <row r="25" spans="2:25" ht="39.950000000000003" customHeight="1">
      <c r="B25" s="528"/>
      <c r="C25" s="237"/>
      <c r="D25" s="236"/>
      <c r="E25" s="236"/>
      <c r="F25" s="237"/>
      <c r="G25" s="237"/>
      <c r="H25" s="236"/>
      <c r="I25" s="236"/>
      <c r="J25" s="236"/>
      <c r="K25" s="236"/>
      <c r="L25" s="236"/>
      <c r="M25" s="237"/>
      <c r="N25" s="237"/>
      <c r="O25" s="236"/>
      <c r="P25" s="236"/>
      <c r="Q25" s="237"/>
      <c r="R25" s="236"/>
      <c r="S25" s="236"/>
      <c r="T25" s="236"/>
      <c r="U25" s="236"/>
      <c r="V25" s="236"/>
      <c r="W25" s="236"/>
      <c r="X25" s="236"/>
      <c r="Y25" s="238"/>
    </row>
    <row r="26" spans="2:25" ht="39.950000000000003" customHeight="1">
      <c r="B26" s="528"/>
      <c r="C26" s="237"/>
      <c r="D26" s="236"/>
      <c r="E26" s="236"/>
      <c r="F26" s="239"/>
      <c r="G26" s="240"/>
      <c r="H26" s="240"/>
      <c r="I26" s="240"/>
      <c r="J26" s="240"/>
      <c r="K26" s="240"/>
      <c r="L26" s="236"/>
      <c r="M26" s="237"/>
      <c r="N26" s="237"/>
      <c r="O26" s="236"/>
      <c r="P26" s="533" t="s">
        <v>289</v>
      </c>
      <c r="Q26" s="533"/>
      <c r="R26" s="533"/>
      <c r="S26" s="533"/>
      <c r="T26" s="533"/>
      <c r="U26" s="533"/>
      <c r="V26" s="533"/>
      <c r="W26" s="533"/>
      <c r="X26" s="533"/>
      <c r="Y26" s="534"/>
    </row>
    <row r="27" spans="2:25" ht="45" customHeight="1">
      <c r="B27" s="529"/>
      <c r="C27" s="241"/>
      <c r="D27" s="242"/>
      <c r="E27" s="243"/>
      <c r="F27" s="244"/>
      <c r="G27" s="242"/>
      <c r="H27" s="242"/>
      <c r="I27" s="242"/>
      <c r="J27" s="242"/>
      <c r="K27" s="242"/>
      <c r="L27" s="242"/>
      <c r="M27" s="242"/>
      <c r="N27" s="242"/>
      <c r="O27" s="245"/>
      <c r="P27" s="535"/>
      <c r="Q27" s="535"/>
      <c r="R27" s="535"/>
      <c r="S27" s="535"/>
      <c r="T27" s="535"/>
      <c r="U27" s="535"/>
      <c r="V27" s="535"/>
      <c r="W27" s="535"/>
      <c r="X27" s="535"/>
      <c r="Y27" s="536"/>
    </row>
    <row r="28" spans="2:25" ht="15" customHeight="1">
      <c r="C28" s="142" t="s">
        <v>248</v>
      </c>
    </row>
    <row r="29" spans="2:25" ht="15" customHeight="1">
      <c r="C29" s="142" t="s">
        <v>565</v>
      </c>
    </row>
    <row r="30" spans="2:25" ht="15" customHeight="1">
      <c r="C30" s="142" t="s">
        <v>291</v>
      </c>
    </row>
    <row r="31" spans="2:25">
      <c r="C31" s="142" t="s">
        <v>249</v>
      </c>
    </row>
    <row r="32" spans="2:25">
      <c r="C32" s="142"/>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zoomScaleNormal="100" zoomScaleSheetLayoutView="100" workbookViewId="0">
      <selection activeCell="C19" sqref="C19:Y19"/>
    </sheetView>
  </sheetViews>
  <sheetFormatPr defaultColWidth="9" defaultRowHeight="12"/>
  <cols>
    <col min="1" max="1" width="1.625" style="231" customWidth="1"/>
    <col min="2" max="2" width="4.125" style="231" customWidth="1"/>
    <col min="3" max="21" width="5.875" style="231" customWidth="1"/>
    <col min="22" max="22" width="8.25" style="231" customWidth="1"/>
    <col min="23" max="24" width="6.75" style="231" customWidth="1"/>
    <col min="25" max="25" width="8.625" style="231" customWidth="1"/>
    <col min="26" max="26" width="1.375" style="231" customWidth="1"/>
    <col min="27" max="29" width="0" style="231" hidden="1" customWidth="1"/>
    <col min="30" max="16384" width="9" style="231"/>
  </cols>
  <sheetData>
    <row r="2" spans="2:29" ht="24.95" customHeight="1">
      <c r="B2" s="230" t="s">
        <v>553</v>
      </c>
      <c r="C2" s="142"/>
      <c r="D2" s="142"/>
      <c r="E2" s="142"/>
      <c r="F2" s="142"/>
      <c r="G2" s="142"/>
      <c r="H2" s="142"/>
      <c r="I2" s="142"/>
      <c r="J2" s="142"/>
      <c r="K2" s="142"/>
      <c r="L2" s="142"/>
      <c r="M2" s="142"/>
      <c r="N2" s="608"/>
      <c r="O2" s="609"/>
      <c r="P2" s="610"/>
      <c r="Q2" s="611"/>
      <c r="R2" s="611"/>
      <c r="S2" s="612"/>
      <c r="T2" s="586" t="s">
        <v>47</v>
      </c>
      <c r="U2" s="586"/>
      <c r="V2" s="613"/>
      <c r="W2" s="613"/>
      <c r="X2" s="613"/>
      <c r="Y2" s="613"/>
      <c r="AA2" s="232" t="s">
        <v>554</v>
      </c>
      <c r="AB2" s="142" t="s">
        <v>555</v>
      </c>
      <c r="AC2" s="142" t="s">
        <v>556</v>
      </c>
    </row>
    <row r="3" spans="2:29" ht="20.100000000000001" customHeight="1">
      <c r="B3" s="544" t="s">
        <v>27</v>
      </c>
      <c r="C3" s="544"/>
      <c r="D3" s="600" t="str">
        <f>'様式A-1'!D3</f>
        <v>タカバヤマトンネル</v>
      </c>
      <c r="E3" s="600"/>
      <c r="F3" s="600"/>
      <c r="G3" s="600"/>
      <c r="H3" s="586" t="s">
        <v>28</v>
      </c>
      <c r="I3" s="586"/>
      <c r="J3" s="600" t="str">
        <f>'様式A-1'!J3</f>
        <v>県道6号山口宇部線</v>
      </c>
      <c r="K3" s="600"/>
      <c r="L3" s="600"/>
      <c r="M3" s="600"/>
      <c r="N3" s="586" t="s">
        <v>10</v>
      </c>
      <c r="O3" s="586"/>
      <c r="P3" s="600" t="str">
        <f>'様式A-1'!R3</f>
        <v>防府土木建築事務所</v>
      </c>
      <c r="Q3" s="600"/>
      <c r="R3" s="600"/>
      <c r="S3" s="600"/>
      <c r="T3" s="586" t="s">
        <v>16</v>
      </c>
      <c r="U3" s="586"/>
      <c r="V3" s="614" t="s">
        <v>630</v>
      </c>
      <c r="W3" s="614"/>
      <c r="X3" s="614"/>
      <c r="Y3" s="614"/>
      <c r="AA3" s="232" t="s">
        <v>557</v>
      </c>
      <c r="AB3" s="142" t="s">
        <v>558</v>
      </c>
      <c r="AC3" s="142" t="s">
        <v>559</v>
      </c>
    </row>
    <row r="4" spans="2:29" ht="20.100000000000001" customHeight="1">
      <c r="B4" s="546" t="s">
        <v>11</v>
      </c>
      <c r="C4" s="546"/>
      <c r="D4" s="615" t="str">
        <f>'様式A-1'!D4</f>
        <v xml:space="preserve">高場山トンネル </v>
      </c>
      <c r="E4" s="615"/>
      <c r="F4" s="615"/>
      <c r="G4" s="615"/>
      <c r="H4" s="586"/>
      <c r="I4" s="586"/>
      <c r="J4" s="600"/>
      <c r="K4" s="600"/>
      <c r="L4" s="600"/>
      <c r="M4" s="600"/>
      <c r="N4" s="586"/>
      <c r="O4" s="586"/>
      <c r="P4" s="600"/>
      <c r="Q4" s="600"/>
      <c r="R4" s="600"/>
      <c r="S4" s="600"/>
      <c r="T4" s="586" t="s">
        <v>17</v>
      </c>
      <c r="U4" s="586"/>
      <c r="V4" s="614" t="s">
        <v>630</v>
      </c>
      <c r="W4" s="614"/>
      <c r="X4" s="614"/>
      <c r="Y4" s="614"/>
      <c r="AA4" s="232" t="s">
        <v>54</v>
      </c>
      <c r="AC4" s="142" t="s">
        <v>560</v>
      </c>
    </row>
    <row r="5" spans="2:29" ht="20.100000000000001" customHeight="1">
      <c r="B5" s="599" t="s">
        <v>12</v>
      </c>
      <c r="C5" s="599"/>
      <c r="D5" s="233" t="s">
        <v>13</v>
      </c>
      <c r="E5" s="600" t="str">
        <f>'様式A-1'!E5</f>
        <v>山口市朝田字西坂西</v>
      </c>
      <c r="F5" s="600"/>
      <c r="G5" s="600"/>
      <c r="H5" s="586" t="s">
        <v>256</v>
      </c>
      <c r="I5" s="586"/>
      <c r="J5" s="586"/>
      <c r="K5" s="601" t="s">
        <v>752</v>
      </c>
      <c r="L5" s="602"/>
      <c r="M5" s="602"/>
      <c r="N5" s="602"/>
      <c r="O5" s="603" t="s">
        <v>238</v>
      </c>
      <c r="P5" s="604"/>
      <c r="Q5" s="577" t="s">
        <v>629</v>
      </c>
      <c r="R5" s="578"/>
      <c r="S5" s="579"/>
      <c r="T5" s="586" t="s">
        <v>39</v>
      </c>
      <c r="U5" s="586"/>
      <c r="V5" s="234" t="s">
        <v>38</v>
      </c>
      <c r="W5" s="587">
        <v>355</v>
      </c>
      <c r="X5" s="587"/>
      <c r="Y5" s="235" t="s">
        <v>37</v>
      </c>
      <c r="AA5" s="232" t="s">
        <v>55</v>
      </c>
      <c r="AC5" s="142" t="s">
        <v>561</v>
      </c>
    </row>
    <row r="6" spans="2:29" ht="20.100000000000001" customHeight="1">
      <c r="B6" s="599"/>
      <c r="C6" s="599"/>
      <c r="D6" s="233" t="s">
        <v>14</v>
      </c>
      <c r="E6" s="607" t="str">
        <f>'様式A-1'!E6</f>
        <v>山口市朝田字西坂西</v>
      </c>
      <c r="F6" s="607"/>
      <c r="G6" s="607"/>
      <c r="H6" s="586" t="s">
        <v>257</v>
      </c>
      <c r="I6" s="586"/>
      <c r="J6" s="586"/>
      <c r="K6" s="601" t="s">
        <v>784</v>
      </c>
      <c r="L6" s="602"/>
      <c r="M6" s="602"/>
      <c r="N6" s="602"/>
      <c r="O6" s="605"/>
      <c r="P6" s="606"/>
      <c r="Q6" s="580"/>
      <c r="R6" s="581"/>
      <c r="S6" s="582"/>
      <c r="T6" s="544" t="s">
        <v>15</v>
      </c>
      <c r="U6" s="544"/>
      <c r="V6" s="574" t="s">
        <v>767</v>
      </c>
      <c r="W6" s="575"/>
      <c r="X6" s="575"/>
      <c r="Y6" s="576"/>
      <c r="AC6" s="142" t="s">
        <v>562</v>
      </c>
    </row>
    <row r="7" spans="2:29" ht="6.95" customHeight="1">
      <c r="B7" s="527" t="s">
        <v>18</v>
      </c>
      <c r="C7" s="554" t="s">
        <v>19</v>
      </c>
      <c r="D7" s="568">
        <f>'様式A-1'!E7</f>
        <v>340829.4</v>
      </c>
      <c r="E7" s="569"/>
      <c r="F7" s="557" t="s">
        <v>20</v>
      </c>
      <c r="G7" s="558"/>
      <c r="H7" s="557" t="s">
        <v>21</v>
      </c>
      <c r="I7" s="563"/>
      <c r="J7" s="566" t="s">
        <v>22</v>
      </c>
      <c r="K7" s="567"/>
      <c r="L7" s="544" t="s">
        <v>34</v>
      </c>
      <c r="M7" s="583">
        <v>21</v>
      </c>
      <c r="N7" s="544" t="s">
        <v>33</v>
      </c>
      <c r="O7" s="583">
        <v>0</v>
      </c>
      <c r="P7" s="525" t="s">
        <v>32</v>
      </c>
      <c r="Q7" s="522">
        <v>0</v>
      </c>
      <c r="R7" s="557" t="s">
        <v>36</v>
      </c>
      <c r="S7" s="563"/>
      <c r="T7" s="588" t="s">
        <v>557</v>
      </c>
      <c r="U7" s="589"/>
      <c r="V7" s="594" t="s">
        <v>35</v>
      </c>
      <c r="W7" s="597" t="s">
        <v>290</v>
      </c>
      <c r="X7" s="598"/>
      <c r="Y7" s="539">
        <v>0</v>
      </c>
      <c r="AC7" s="142" t="s">
        <v>563</v>
      </c>
    </row>
    <row r="8" spans="2:29" ht="6.95" customHeight="1">
      <c r="B8" s="527"/>
      <c r="C8" s="555"/>
      <c r="D8" s="570"/>
      <c r="E8" s="571"/>
      <c r="F8" s="559"/>
      <c r="G8" s="560"/>
      <c r="H8" s="559"/>
      <c r="I8" s="564"/>
      <c r="J8" s="540"/>
      <c r="K8" s="541"/>
      <c r="L8" s="545"/>
      <c r="M8" s="584"/>
      <c r="N8" s="545"/>
      <c r="O8" s="584"/>
      <c r="P8" s="526"/>
      <c r="Q8" s="523"/>
      <c r="R8" s="559"/>
      <c r="S8" s="564"/>
      <c r="T8" s="590"/>
      <c r="U8" s="591"/>
      <c r="V8" s="595"/>
      <c r="W8" s="598"/>
      <c r="X8" s="598"/>
      <c r="Y8" s="539"/>
      <c r="AC8" s="142" t="s">
        <v>564</v>
      </c>
    </row>
    <row r="9" spans="2:29" ht="6.95" customHeight="1">
      <c r="B9" s="527"/>
      <c r="C9" s="556"/>
      <c r="D9" s="572"/>
      <c r="E9" s="573"/>
      <c r="F9" s="559"/>
      <c r="G9" s="560"/>
      <c r="H9" s="559"/>
      <c r="I9" s="564"/>
      <c r="J9" s="540"/>
      <c r="K9" s="541"/>
      <c r="L9" s="545"/>
      <c r="M9" s="584"/>
      <c r="N9" s="545"/>
      <c r="O9" s="584"/>
      <c r="P9" s="526"/>
      <c r="Q9" s="523"/>
      <c r="R9" s="559"/>
      <c r="S9" s="564"/>
      <c r="T9" s="590"/>
      <c r="U9" s="591"/>
      <c r="V9" s="595"/>
      <c r="W9" s="598"/>
      <c r="X9" s="598"/>
      <c r="Y9" s="539"/>
    </row>
    <row r="10" spans="2:29" ht="6.95" customHeight="1">
      <c r="B10" s="527"/>
      <c r="C10" s="554" t="s">
        <v>23</v>
      </c>
      <c r="D10" s="568">
        <f>'様式A-1'!E8</f>
        <v>1312458.1000000001</v>
      </c>
      <c r="E10" s="569"/>
      <c r="F10" s="559"/>
      <c r="G10" s="560"/>
      <c r="H10" s="559"/>
      <c r="I10" s="564"/>
      <c r="J10" s="540"/>
      <c r="K10" s="541"/>
      <c r="L10" s="545"/>
      <c r="M10" s="585"/>
      <c r="N10" s="545"/>
      <c r="O10" s="585"/>
      <c r="P10" s="526"/>
      <c r="Q10" s="524"/>
      <c r="R10" s="559"/>
      <c r="S10" s="564"/>
      <c r="T10" s="590"/>
      <c r="U10" s="591"/>
      <c r="V10" s="595"/>
      <c r="W10" s="598"/>
      <c r="X10" s="598"/>
      <c r="Y10" s="539"/>
    </row>
    <row r="11" spans="2:29" ht="6.95" customHeight="1">
      <c r="B11" s="527"/>
      <c r="C11" s="555"/>
      <c r="D11" s="570"/>
      <c r="E11" s="571"/>
      <c r="F11" s="559"/>
      <c r="G11" s="560"/>
      <c r="H11" s="559"/>
      <c r="I11" s="564"/>
      <c r="J11" s="566" t="s">
        <v>24</v>
      </c>
      <c r="K11" s="567"/>
      <c r="L11" s="544" t="s">
        <v>34</v>
      </c>
      <c r="M11" s="583">
        <v>0</v>
      </c>
      <c r="N11" s="544" t="s">
        <v>33</v>
      </c>
      <c r="O11" s="522">
        <v>0</v>
      </c>
      <c r="P11" s="525" t="s">
        <v>32</v>
      </c>
      <c r="Q11" s="522">
        <v>0</v>
      </c>
      <c r="R11" s="559"/>
      <c r="S11" s="564"/>
      <c r="T11" s="590"/>
      <c r="U11" s="591"/>
      <c r="V11" s="595"/>
      <c r="W11" s="598"/>
      <c r="X11" s="598"/>
      <c r="Y11" s="539"/>
    </row>
    <row r="12" spans="2:29" ht="6.95" customHeight="1">
      <c r="B12" s="527"/>
      <c r="C12" s="556"/>
      <c r="D12" s="572"/>
      <c r="E12" s="573"/>
      <c r="F12" s="559"/>
      <c r="G12" s="560"/>
      <c r="H12" s="559"/>
      <c r="I12" s="564"/>
      <c r="J12" s="540"/>
      <c r="K12" s="541"/>
      <c r="L12" s="545"/>
      <c r="M12" s="584"/>
      <c r="N12" s="545"/>
      <c r="O12" s="523"/>
      <c r="P12" s="526"/>
      <c r="Q12" s="523"/>
      <c r="R12" s="559"/>
      <c r="S12" s="564"/>
      <c r="T12" s="590"/>
      <c r="U12" s="591"/>
      <c r="V12" s="595"/>
      <c r="W12" s="598"/>
      <c r="X12" s="598"/>
      <c r="Y12" s="539"/>
    </row>
    <row r="13" spans="2:29" ht="6.95" customHeight="1">
      <c r="B13" s="527" t="s">
        <v>25</v>
      </c>
      <c r="C13" s="554" t="s">
        <v>19</v>
      </c>
      <c r="D13" s="568">
        <f>'様式A-1'!E9</f>
        <v>340824.5</v>
      </c>
      <c r="E13" s="569"/>
      <c r="F13" s="559"/>
      <c r="G13" s="560"/>
      <c r="H13" s="559"/>
      <c r="I13" s="564"/>
      <c r="J13" s="540"/>
      <c r="K13" s="541"/>
      <c r="L13" s="545"/>
      <c r="M13" s="584"/>
      <c r="N13" s="545"/>
      <c r="O13" s="523"/>
      <c r="P13" s="526"/>
      <c r="Q13" s="523"/>
      <c r="R13" s="559"/>
      <c r="S13" s="564"/>
      <c r="T13" s="590"/>
      <c r="U13" s="591"/>
      <c r="V13" s="595"/>
      <c r="W13" s="537" t="s">
        <v>272</v>
      </c>
      <c r="X13" s="538"/>
      <c r="Y13" s="539">
        <v>1</v>
      </c>
    </row>
    <row r="14" spans="2:29" ht="6.95" customHeight="1">
      <c r="B14" s="554"/>
      <c r="C14" s="555"/>
      <c r="D14" s="570"/>
      <c r="E14" s="571"/>
      <c r="F14" s="559"/>
      <c r="G14" s="560"/>
      <c r="H14" s="559"/>
      <c r="I14" s="564"/>
      <c r="J14" s="542"/>
      <c r="K14" s="543"/>
      <c r="L14" s="545"/>
      <c r="M14" s="585"/>
      <c r="N14" s="545"/>
      <c r="O14" s="524"/>
      <c r="P14" s="526"/>
      <c r="Q14" s="524"/>
      <c r="R14" s="559"/>
      <c r="S14" s="564"/>
      <c r="T14" s="590"/>
      <c r="U14" s="591"/>
      <c r="V14" s="595"/>
      <c r="W14" s="538"/>
      <c r="X14" s="538"/>
      <c r="Y14" s="539"/>
    </row>
    <row r="15" spans="2:29" ht="6.95" customHeight="1">
      <c r="B15" s="554"/>
      <c r="C15" s="556"/>
      <c r="D15" s="572"/>
      <c r="E15" s="573"/>
      <c r="F15" s="559"/>
      <c r="G15" s="560"/>
      <c r="H15" s="559"/>
      <c r="I15" s="564"/>
      <c r="J15" s="540" t="s">
        <v>26</v>
      </c>
      <c r="K15" s="541"/>
      <c r="L15" s="544" t="s">
        <v>34</v>
      </c>
      <c r="M15" s="547">
        <v>2</v>
      </c>
      <c r="N15" s="544" t="s">
        <v>33</v>
      </c>
      <c r="O15" s="547">
        <v>0</v>
      </c>
      <c r="P15" s="525" t="s">
        <v>32</v>
      </c>
      <c r="Q15" s="551">
        <v>0</v>
      </c>
      <c r="R15" s="559"/>
      <c r="S15" s="564"/>
      <c r="T15" s="590"/>
      <c r="U15" s="591"/>
      <c r="V15" s="595"/>
      <c r="W15" s="538"/>
      <c r="X15" s="538"/>
      <c r="Y15" s="539"/>
      <c r="AC15" s="231">
        <v>0</v>
      </c>
    </row>
    <row r="16" spans="2:29" ht="6.95" customHeight="1">
      <c r="B16" s="554"/>
      <c r="C16" s="554" t="s">
        <v>23</v>
      </c>
      <c r="D16" s="568">
        <f>'様式A-1'!E10</f>
        <v>1312447.3</v>
      </c>
      <c r="E16" s="569"/>
      <c r="F16" s="559"/>
      <c r="G16" s="560"/>
      <c r="H16" s="559"/>
      <c r="I16" s="564"/>
      <c r="J16" s="540"/>
      <c r="K16" s="541"/>
      <c r="L16" s="545"/>
      <c r="M16" s="548"/>
      <c r="N16" s="545"/>
      <c r="O16" s="548"/>
      <c r="P16" s="526"/>
      <c r="Q16" s="552"/>
      <c r="R16" s="559"/>
      <c r="S16" s="564"/>
      <c r="T16" s="590"/>
      <c r="U16" s="591"/>
      <c r="V16" s="595"/>
      <c r="W16" s="538"/>
      <c r="X16" s="538"/>
      <c r="Y16" s="539"/>
    </row>
    <row r="17" spans="2:25" ht="6.95" customHeight="1">
      <c r="B17" s="554"/>
      <c r="C17" s="555"/>
      <c r="D17" s="570"/>
      <c r="E17" s="571"/>
      <c r="F17" s="559"/>
      <c r="G17" s="560"/>
      <c r="H17" s="559"/>
      <c r="I17" s="564"/>
      <c r="J17" s="540"/>
      <c r="K17" s="541"/>
      <c r="L17" s="545"/>
      <c r="M17" s="548"/>
      <c r="N17" s="545"/>
      <c r="O17" s="548"/>
      <c r="P17" s="526"/>
      <c r="Q17" s="552"/>
      <c r="R17" s="559"/>
      <c r="S17" s="564"/>
      <c r="T17" s="590"/>
      <c r="U17" s="591"/>
      <c r="V17" s="595"/>
      <c r="W17" s="538"/>
      <c r="X17" s="538"/>
      <c r="Y17" s="539"/>
    </row>
    <row r="18" spans="2:25" ht="6.95" customHeight="1">
      <c r="B18" s="527"/>
      <c r="C18" s="556"/>
      <c r="D18" s="572"/>
      <c r="E18" s="573"/>
      <c r="F18" s="561"/>
      <c r="G18" s="562"/>
      <c r="H18" s="561"/>
      <c r="I18" s="565"/>
      <c r="J18" s="542"/>
      <c r="K18" s="543"/>
      <c r="L18" s="546"/>
      <c r="M18" s="549"/>
      <c r="N18" s="546"/>
      <c r="O18" s="549"/>
      <c r="P18" s="550"/>
      <c r="Q18" s="553"/>
      <c r="R18" s="561"/>
      <c r="S18" s="565"/>
      <c r="T18" s="592"/>
      <c r="U18" s="593"/>
      <c r="V18" s="596"/>
      <c r="W18" s="538"/>
      <c r="X18" s="538"/>
      <c r="Y18" s="539"/>
    </row>
    <row r="19" spans="2:25" ht="39.950000000000003" customHeight="1">
      <c r="B19" s="528" t="s">
        <v>9</v>
      </c>
      <c r="C19" s="530"/>
      <c r="D19" s="531"/>
      <c r="E19" s="531"/>
      <c r="F19" s="531"/>
      <c r="G19" s="531"/>
      <c r="H19" s="531"/>
      <c r="I19" s="531"/>
      <c r="J19" s="531"/>
      <c r="K19" s="531"/>
      <c r="L19" s="531"/>
      <c r="M19" s="531"/>
      <c r="N19" s="531"/>
      <c r="O19" s="531"/>
      <c r="P19" s="531"/>
      <c r="Q19" s="531"/>
      <c r="R19" s="531"/>
      <c r="S19" s="531"/>
      <c r="T19" s="531"/>
      <c r="U19" s="531"/>
      <c r="V19" s="531"/>
      <c r="W19" s="531"/>
      <c r="X19" s="531"/>
      <c r="Y19" s="532"/>
    </row>
    <row r="20" spans="2:25" ht="39.950000000000003" customHeight="1">
      <c r="B20" s="528"/>
      <c r="C20" s="236"/>
      <c r="D20" s="236"/>
      <c r="E20" s="236"/>
      <c r="F20" s="236"/>
      <c r="G20" s="236"/>
      <c r="H20" s="237"/>
      <c r="I20" s="236"/>
      <c r="J20" s="236"/>
      <c r="K20" s="236"/>
      <c r="L20" s="236"/>
      <c r="M20" s="237"/>
      <c r="N20" s="237"/>
      <c r="O20" s="236"/>
      <c r="P20" s="236"/>
      <c r="Q20" s="237"/>
      <c r="R20" s="236"/>
      <c r="S20" s="236"/>
      <c r="T20" s="236"/>
      <c r="U20" s="236"/>
      <c r="V20" s="236"/>
      <c r="W20" s="236"/>
      <c r="X20" s="236"/>
      <c r="Y20" s="238"/>
    </row>
    <row r="21" spans="2:25" ht="39.950000000000003" customHeight="1">
      <c r="B21" s="528"/>
      <c r="C21" s="236"/>
      <c r="D21" s="236"/>
      <c r="E21" s="236"/>
      <c r="F21" s="236"/>
      <c r="G21" s="236"/>
      <c r="H21" s="237"/>
      <c r="I21" s="236"/>
      <c r="J21" s="236"/>
      <c r="K21" s="236"/>
      <c r="L21" s="236"/>
      <c r="M21" s="237"/>
      <c r="N21" s="237"/>
      <c r="O21" s="236"/>
      <c r="P21" s="236"/>
      <c r="Q21" s="237"/>
      <c r="R21" s="236"/>
      <c r="S21" s="236"/>
      <c r="T21" s="236"/>
      <c r="U21" s="236"/>
      <c r="V21" s="236"/>
      <c r="W21" s="236"/>
      <c r="X21" s="236"/>
      <c r="Y21" s="238"/>
    </row>
    <row r="22" spans="2:25" ht="39.950000000000003" customHeight="1">
      <c r="B22" s="528"/>
      <c r="C22" s="236"/>
      <c r="D22" s="236"/>
      <c r="E22" s="236"/>
      <c r="F22" s="237"/>
      <c r="G22" s="236"/>
      <c r="H22" s="236"/>
      <c r="I22" s="236"/>
      <c r="J22" s="236"/>
      <c r="K22" s="236"/>
      <c r="L22" s="236"/>
      <c r="M22" s="237"/>
      <c r="N22" s="236"/>
      <c r="O22" s="236"/>
      <c r="P22" s="236"/>
      <c r="Q22" s="237"/>
      <c r="R22" s="236"/>
      <c r="S22" s="236"/>
      <c r="T22" s="236"/>
      <c r="U22" s="236"/>
      <c r="V22" s="236"/>
      <c r="W22" s="236"/>
      <c r="X22" s="236"/>
      <c r="Y22" s="238"/>
    </row>
    <row r="23" spans="2:25" ht="39.950000000000003" customHeight="1">
      <c r="B23" s="528"/>
      <c r="C23" s="236"/>
      <c r="D23" s="236"/>
      <c r="E23" s="236"/>
      <c r="F23" s="237"/>
      <c r="G23" s="237"/>
      <c r="H23" s="236"/>
      <c r="I23" s="236"/>
      <c r="J23" s="236"/>
      <c r="K23" s="236"/>
      <c r="L23" s="236"/>
      <c r="M23" s="237"/>
      <c r="N23" s="236"/>
      <c r="O23" s="236"/>
      <c r="P23" s="236"/>
      <c r="Q23" s="237"/>
      <c r="R23" s="236"/>
      <c r="S23" s="236"/>
      <c r="T23" s="236"/>
      <c r="U23" s="236"/>
      <c r="V23" s="236"/>
      <c r="W23" s="236"/>
      <c r="X23" s="236"/>
      <c r="Y23" s="238"/>
    </row>
    <row r="24" spans="2:25" ht="39.950000000000003" customHeight="1">
      <c r="B24" s="528"/>
      <c r="C24" s="237"/>
      <c r="D24" s="236"/>
      <c r="E24" s="236"/>
      <c r="F24" s="237"/>
      <c r="G24" s="237"/>
      <c r="H24" s="236"/>
      <c r="I24" s="236"/>
      <c r="J24" s="236"/>
      <c r="K24" s="236"/>
      <c r="L24" s="236"/>
      <c r="M24" s="237"/>
      <c r="N24" s="237"/>
      <c r="O24" s="236"/>
      <c r="P24" s="236"/>
      <c r="Q24" s="237"/>
      <c r="R24" s="236"/>
      <c r="S24" s="236"/>
      <c r="T24" s="236"/>
      <c r="U24" s="236"/>
      <c r="V24" s="236"/>
      <c r="W24" s="236"/>
      <c r="X24" s="236"/>
      <c r="Y24" s="238"/>
    </row>
    <row r="25" spans="2:25" ht="39.950000000000003" customHeight="1">
      <c r="B25" s="528"/>
      <c r="C25" s="237"/>
      <c r="D25" s="236"/>
      <c r="E25" s="236"/>
      <c r="F25" s="237"/>
      <c r="G25" s="237"/>
      <c r="H25" s="236"/>
      <c r="I25" s="236"/>
      <c r="J25" s="236"/>
      <c r="K25" s="236"/>
      <c r="L25" s="236"/>
      <c r="M25" s="237"/>
      <c r="N25" s="237"/>
      <c r="O25" s="236"/>
      <c r="P25" s="236"/>
      <c r="Q25" s="237"/>
      <c r="R25" s="236"/>
      <c r="S25" s="236"/>
      <c r="T25" s="236"/>
      <c r="U25" s="236"/>
      <c r="V25" s="236"/>
      <c r="W25" s="236"/>
      <c r="X25" s="236"/>
      <c r="Y25" s="238"/>
    </row>
    <row r="26" spans="2:25" ht="39.950000000000003" customHeight="1">
      <c r="B26" s="528"/>
      <c r="C26" s="237"/>
      <c r="D26" s="236"/>
      <c r="E26" s="236"/>
      <c r="F26" s="239"/>
      <c r="G26" s="240"/>
      <c r="H26" s="240"/>
      <c r="I26" s="240"/>
      <c r="J26" s="240"/>
      <c r="K26" s="240"/>
      <c r="L26" s="236"/>
      <c r="M26" s="237"/>
      <c r="N26" s="237"/>
      <c r="O26" s="236"/>
      <c r="P26" s="533" t="s">
        <v>289</v>
      </c>
      <c r="Q26" s="533"/>
      <c r="R26" s="533"/>
      <c r="S26" s="533"/>
      <c r="T26" s="533"/>
      <c r="U26" s="533"/>
      <c r="V26" s="533"/>
      <c r="W26" s="533"/>
      <c r="X26" s="533"/>
      <c r="Y26" s="534"/>
    </row>
    <row r="27" spans="2:25" ht="45" customHeight="1">
      <c r="B27" s="529"/>
      <c r="C27" s="241"/>
      <c r="D27" s="242"/>
      <c r="E27" s="243"/>
      <c r="F27" s="244"/>
      <c r="G27" s="242"/>
      <c r="H27" s="242"/>
      <c r="I27" s="242"/>
      <c r="J27" s="242"/>
      <c r="K27" s="242"/>
      <c r="L27" s="242"/>
      <c r="M27" s="242"/>
      <c r="N27" s="242"/>
      <c r="O27" s="245"/>
      <c r="P27" s="535"/>
      <c r="Q27" s="535"/>
      <c r="R27" s="535"/>
      <c r="S27" s="535"/>
      <c r="T27" s="535"/>
      <c r="U27" s="535"/>
      <c r="V27" s="535"/>
      <c r="W27" s="535"/>
      <c r="X27" s="535"/>
      <c r="Y27" s="536"/>
    </row>
    <row r="28" spans="2:25" ht="15" customHeight="1">
      <c r="C28" s="142" t="s">
        <v>248</v>
      </c>
    </row>
    <row r="29" spans="2:25" ht="15" customHeight="1">
      <c r="C29" s="142" t="s">
        <v>565</v>
      </c>
    </row>
    <row r="30" spans="2:25" ht="15" customHeight="1">
      <c r="C30" s="142" t="s">
        <v>291</v>
      </c>
    </row>
    <row r="31" spans="2:25">
      <c r="C31" s="142" t="s">
        <v>249</v>
      </c>
    </row>
    <row r="32" spans="2:25">
      <c r="C32" s="142"/>
    </row>
  </sheetData>
  <sheetProtection algorithmName="SHA-512" hashValue="apUN5HSKJvh8ScLb8MbD1dSDpinM5AmALTDdS+AFZOvlIeKWG9pJBJdC0/NImHgmQ2EkX3PAo5h6KcM6onCptQ==" saltValue="xF5IeS24J6IsvROVkzKsmA==" spinCount="100000" sheet="1" scenarios="1" selectLockedCells="1"/>
  <mergeCells count="72">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 ref="B5:C6"/>
    <mergeCell ref="E5:G5"/>
    <mergeCell ref="H5:J5"/>
    <mergeCell ref="K5:N5"/>
    <mergeCell ref="O5:P6"/>
    <mergeCell ref="E6:G6"/>
    <mergeCell ref="H6:J6"/>
    <mergeCell ref="K6:N6"/>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F7:G18"/>
    <mergeCell ref="H7:I18"/>
    <mergeCell ref="J7:K10"/>
    <mergeCell ref="C10:C12"/>
    <mergeCell ref="D10:E12"/>
    <mergeCell ref="J11:K14"/>
    <mergeCell ref="D13:E15"/>
    <mergeCell ref="C16:C18"/>
    <mergeCell ref="D16:E18"/>
    <mergeCell ref="C7:C9"/>
    <mergeCell ref="D7:E9"/>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O11:O14"/>
    <mergeCell ref="P11:P14"/>
    <mergeCell ref="Q11:Q14"/>
    <mergeCell ref="P7:P10"/>
    <mergeCell ref="Q7:Q10"/>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5" right="0.25" top="0.75" bottom="0.75" header="0.3" footer="0.3"/>
  <pageSetup paperSize="9" scale="86" orientation="landscape" copies="2" r:id="rId1"/>
  <headerFooter alignWithMargins="0"/>
  <rowBreaks count="1" manualBreakCount="1">
    <brk id="6" max="25" man="1"/>
  </rowBreaks>
  <colBreaks count="1" manualBreakCount="1">
    <brk id="3" min="1" max="31"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Z45"/>
  <sheetViews>
    <sheetView showGridLines="0" showZeros="0" view="pageBreakPreview" topLeftCell="A5" zoomScaleNormal="100" zoomScaleSheetLayoutView="100" workbookViewId="0">
      <selection activeCell="J21" sqref="J21:L21"/>
    </sheetView>
  </sheetViews>
  <sheetFormatPr defaultColWidth="9" defaultRowHeight="15.95" customHeight="1"/>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2" customWidth="1"/>
    <col min="27" max="16384" width="9" style="1"/>
  </cols>
  <sheetData>
    <row r="1" spans="2:26" ht="9.75" customHeight="1">
      <c r="H1" s="2"/>
      <c r="I1" s="2"/>
      <c r="J1" s="2"/>
      <c r="K1" s="2"/>
      <c r="L1" s="2"/>
      <c r="M1" s="2"/>
      <c r="N1" s="2"/>
      <c r="O1" s="2"/>
      <c r="P1" s="2"/>
      <c r="Q1" s="2"/>
      <c r="R1" s="2"/>
      <c r="S1" s="2"/>
      <c r="T1" s="2"/>
      <c r="U1" s="2"/>
      <c r="V1" s="2"/>
      <c r="W1" s="2"/>
      <c r="X1" s="2"/>
      <c r="Y1" s="2"/>
    </row>
    <row r="2" spans="2:26" ht="24.75" customHeight="1">
      <c r="B2" s="638" t="s">
        <v>325</v>
      </c>
      <c r="C2" s="638"/>
      <c r="D2" s="638"/>
      <c r="E2" s="638"/>
      <c r="F2" s="495"/>
      <c r="G2" s="495"/>
      <c r="H2" s="495"/>
      <c r="I2" s="638"/>
      <c r="J2" s="638"/>
      <c r="K2" s="638"/>
      <c r="L2" s="638"/>
      <c r="M2" s="638"/>
      <c r="N2" s="638"/>
      <c r="O2" s="638"/>
      <c r="P2" s="638"/>
      <c r="Q2" s="638"/>
      <c r="R2" s="638"/>
      <c r="S2" s="638"/>
      <c r="T2" s="638"/>
      <c r="U2" s="638"/>
      <c r="V2" s="638"/>
      <c r="W2" s="638"/>
      <c r="X2" s="638"/>
      <c r="Y2" s="638"/>
    </row>
    <row r="3" spans="2:26" ht="20.100000000000001" customHeight="1">
      <c r="B3" s="315" t="s">
        <v>27</v>
      </c>
      <c r="C3" s="327"/>
      <c r="D3" s="327"/>
      <c r="E3" s="327"/>
      <c r="F3" s="496" t="str">
        <f>'様式A-1'!D3</f>
        <v>タカバヤマトンネル</v>
      </c>
      <c r="G3" s="497"/>
      <c r="H3" s="498"/>
      <c r="I3" s="332" t="s">
        <v>28</v>
      </c>
      <c r="J3" s="322"/>
      <c r="K3" s="324" t="str">
        <f>'様式A-1'!J3</f>
        <v>県道6号山口宇部線</v>
      </c>
      <c r="L3" s="325"/>
      <c r="M3" s="325"/>
      <c r="N3" s="326"/>
      <c r="O3" s="295" t="s">
        <v>260</v>
      </c>
      <c r="P3" s="297"/>
      <c r="Q3" s="630" t="str">
        <f>'様式B(トンネル様式1P001)'!K5</f>
        <v>基礎地盤コンサルタンツ株式会社</v>
      </c>
      <c r="R3" s="631"/>
      <c r="S3" s="631"/>
      <c r="T3" s="632"/>
      <c r="U3" s="506" t="s">
        <v>222</v>
      </c>
      <c r="V3" s="507"/>
      <c r="W3" s="507"/>
      <c r="X3" s="508"/>
      <c r="Y3" s="512" t="str">
        <f>'様式B(トンネル様式1P001)'!Q5</f>
        <v>2022年7月25日・26日</v>
      </c>
      <c r="Z3" s="514"/>
    </row>
    <row r="4" spans="2:26" ht="20.100000000000001" customHeight="1">
      <c r="B4" s="317" t="s">
        <v>0</v>
      </c>
      <c r="C4" s="355"/>
      <c r="D4" s="355"/>
      <c r="E4" s="355"/>
      <c r="F4" s="518" t="str">
        <f>'様式A-1'!D4</f>
        <v xml:space="preserve">高場山トンネル </v>
      </c>
      <c r="G4" s="519"/>
      <c r="H4" s="520"/>
      <c r="I4" s="642" t="s">
        <v>1</v>
      </c>
      <c r="J4" s="643"/>
      <c r="K4" s="324" t="str">
        <f>'様式A-1'!R3</f>
        <v>防府土木建築事務所</v>
      </c>
      <c r="L4" s="325"/>
      <c r="M4" s="325"/>
      <c r="N4" s="326"/>
      <c r="O4" s="295" t="s">
        <v>261</v>
      </c>
      <c r="P4" s="297"/>
      <c r="Q4" s="630" t="str">
        <f>'様式B(トンネル様式1P001)'!K6</f>
        <v>安田　啓吾</v>
      </c>
      <c r="R4" s="631"/>
      <c r="S4" s="631"/>
      <c r="T4" s="632"/>
      <c r="U4" s="625"/>
      <c r="V4" s="626"/>
      <c r="W4" s="626"/>
      <c r="X4" s="627"/>
      <c r="Y4" s="628"/>
      <c r="Z4" s="629"/>
    </row>
    <row r="5" spans="2:26" ht="15" customHeight="1">
      <c r="B5" s="309" t="s">
        <v>244</v>
      </c>
      <c r="C5" s="640" t="s">
        <v>42</v>
      </c>
      <c r="D5" s="641"/>
      <c r="E5" s="623" t="s">
        <v>206</v>
      </c>
      <c r="F5" s="623" t="s">
        <v>205</v>
      </c>
      <c r="G5" s="645" t="s">
        <v>204</v>
      </c>
      <c r="H5" s="646"/>
      <c r="I5" s="315" t="s">
        <v>203</v>
      </c>
      <c r="J5" s="327"/>
      <c r="K5" s="327"/>
      <c r="L5" s="327"/>
      <c r="M5" s="327"/>
      <c r="N5" s="316"/>
      <c r="O5" s="634" t="s">
        <v>540</v>
      </c>
      <c r="P5" s="635"/>
      <c r="Q5" s="651" t="s">
        <v>268</v>
      </c>
      <c r="R5" s="652"/>
      <c r="S5" s="652"/>
      <c r="T5" s="653"/>
      <c r="U5" s="645" t="s">
        <v>202</v>
      </c>
      <c r="V5" s="649"/>
      <c r="W5" s="649"/>
      <c r="X5" s="649"/>
      <c r="Y5" s="646"/>
      <c r="Z5" s="622" t="s">
        <v>201</v>
      </c>
    </row>
    <row r="6" spans="2:26" ht="15" customHeight="1">
      <c r="B6" s="309"/>
      <c r="C6" s="640"/>
      <c r="D6" s="641"/>
      <c r="E6" s="623"/>
      <c r="F6" s="623"/>
      <c r="G6" s="647"/>
      <c r="H6" s="648"/>
      <c r="I6" s="317"/>
      <c r="J6" s="355"/>
      <c r="K6" s="355"/>
      <c r="L6" s="355"/>
      <c r="M6" s="355"/>
      <c r="N6" s="318"/>
      <c r="O6" s="636"/>
      <c r="P6" s="637"/>
      <c r="Q6" s="654"/>
      <c r="R6" s="655"/>
      <c r="S6" s="655"/>
      <c r="T6" s="656"/>
      <c r="U6" s="647"/>
      <c r="V6" s="650"/>
      <c r="W6" s="650"/>
      <c r="X6" s="650"/>
      <c r="Y6" s="648"/>
      <c r="Z6" s="623"/>
    </row>
    <row r="7" spans="2:26" ht="16.5" customHeight="1">
      <c r="B7" s="309"/>
      <c r="C7" s="640"/>
      <c r="D7" s="641"/>
      <c r="E7" s="623"/>
      <c r="F7" s="623"/>
      <c r="G7" s="521" t="s">
        <v>200</v>
      </c>
      <c r="H7" s="521" t="s">
        <v>199</v>
      </c>
      <c r="I7" s="499" t="s">
        <v>198</v>
      </c>
      <c r="J7" s="499" t="s">
        <v>43</v>
      </c>
      <c r="K7" s="619"/>
      <c r="L7" s="619"/>
      <c r="M7" s="620" t="s">
        <v>7</v>
      </c>
      <c r="N7" s="621" t="s">
        <v>197</v>
      </c>
      <c r="O7" s="499" t="s">
        <v>196</v>
      </c>
      <c r="P7" s="499" t="s">
        <v>195</v>
      </c>
      <c r="Q7" s="362" t="s">
        <v>277</v>
      </c>
      <c r="R7" s="619"/>
      <c r="S7" s="521" t="s">
        <v>275</v>
      </c>
      <c r="T7" s="521" t="s">
        <v>276</v>
      </c>
      <c r="U7" s="633" t="s">
        <v>194</v>
      </c>
      <c r="V7" s="521" t="s">
        <v>269</v>
      </c>
      <c r="W7" s="619"/>
      <c r="X7" s="619"/>
      <c r="Y7" s="619"/>
      <c r="Z7" s="623"/>
    </row>
    <row r="8" spans="2:26" ht="16.5" customHeight="1">
      <c r="B8" s="309"/>
      <c r="C8" s="317"/>
      <c r="D8" s="318"/>
      <c r="E8" s="639"/>
      <c r="F8" s="639"/>
      <c r="G8" s="618"/>
      <c r="H8" s="618"/>
      <c r="I8" s="619"/>
      <c r="J8" s="619"/>
      <c r="K8" s="619"/>
      <c r="L8" s="619"/>
      <c r="M8" s="619"/>
      <c r="N8" s="619"/>
      <c r="O8" s="619"/>
      <c r="P8" s="619"/>
      <c r="Q8" s="114" t="s">
        <v>270</v>
      </c>
      <c r="R8" s="114" t="s">
        <v>271</v>
      </c>
      <c r="S8" s="619"/>
      <c r="T8" s="619"/>
      <c r="U8" s="619"/>
      <c r="V8" s="619"/>
      <c r="W8" s="619"/>
      <c r="X8" s="619"/>
      <c r="Y8" s="619"/>
      <c r="Z8" s="624"/>
    </row>
    <row r="9" spans="2:26" ht="15.75" customHeight="1">
      <c r="B9" s="309"/>
      <c r="C9" s="616">
        <v>2</v>
      </c>
      <c r="D9" s="617"/>
      <c r="E9" s="50">
        <v>1</v>
      </c>
      <c r="F9" s="262">
        <v>14.206207899999999</v>
      </c>
      <c r="G9" s="188" t="s">
        <v>631</v>
      </c>
      <c r="H9" s="188" t="s">
        <v>632</v>
      </c>
      <c r="I9" s="188" t="s">
        <v>633</v>
      </c>
      <c r="J9" s="305" t="s">
        <v>634</v>
      </c>
      <c r="K9" s="305"/>
      <c r="L9" s="305"/>
      <c r="M9" s="188" t="s">
        <v>635</v>
      </c>
      <c r="N9" s="188" t="s">
        <v>636</v>
      </c>
      <c r="O9" s="206" t="s">
        <v>637</v>
      </c>
      <c r="P9" s="188" t="s">
        <v>557</v>
      </c>
      <c r="Q9" s="188" t="s">
        <v>638</v>
      </c>
      <c r="R9" s="188" t="s">
        <v>639</v>
      </c>
      <c r="S9" s="189" t="s">
        <v>640</v>
      </c>
      <c r="T9" s="189" t="s">
        <v>641</v>
      </c>
      <c r="U9" s="189" t="s">
        <v>642</v>
      </c>
      <c r="V9" s="305" t="s">
        <v>643</v>
      </c>
      <c r="W9" s="644"/>
      <c r="X9" s="644"/>
      <c r="Y9" s="644"/>
      <c r="Z9" s="96"/>
    </row>
    <row r="10" spans="2:26" ht="15.95" customHeight="1">
      <c r="B10" s="309"/>
      <c r="C10" s="616">
        <v>5</v>
      </c>
      <c r="D10" s="617"/>
      <c r="E10" s="50">
        <v>1</v>
      </c>
      <c r="F10" s="262">
        <v>49.406207899999998</v>
      </c>
      <c r="G10" s="260" t="s">
        <v>644</v>
      </c>
      <c r="H10" s="260" t="s">
        <v>645</v>
      </c>
      <c r="I10" s="260" t="s">
        <v>633</v>
      </c>
      <c r="J10" s="305" t="s">
        <v>646</v>
      </c>
      <c r="K10" s="305"/>
      <c r="L10" s="305"/>
      <c r="M10" s="260" t="s">
        <v>647</v>
      </c>
      <c r="N10" s="260" t="s">
        <v>648</v>
      </c>
      <c r="O10" s="206" t="s">
        <v>649</v>
      </c>
      <c r="P10" s="260" t="s">
        <v>554</v>
      </c>
      <c r="Q10" s="260" t="s">
        <v>638</v>
      </c>
      <c r="R10" s="260" t="s">
        <v>554</v>
      </c>
      <c r="S10" s="261" t="s">
        <v>640</v>
      </c>
      <c r="T10" s="261" t="s">
        <v>640</v>
      </c>
      <c r="U10" s="261" t="s">
        <v>650</v>
      </c>
      <c r="V10" s="305"/>
      <c r="W10" s="644"/>
      <c r="X10" s="644"/>
      <c r="Y10" s="644"/>
      <c r="Z10" s="261"/>
    </row>
    <row r="11" spans="2:26" ht="15.95" customHeight="1">
      <c r="B11" s="309"/>
      <c r="C11" s="616">
        <v>5</v>
      </c>
      <c r="D11" s="617"/>
      <c r="E11" s="50">
        <v>2</v>
      </c>
      <c r="F11" s="262">
        <v>41.706207900000003</v>
      </c>
      <c r="G11" s="260" t="s">
        <v>631</v>
      </c>
      <c r="H11" s="260" t="s">
        <v>632</v>
      </c>
      <c r="I11" s="260" t="s">
        <v>633</v>
      </c>
      <c r="J11" s="305" t="s">
        <v>634</v>
      </c>
      <c r="K11" s="305"/>
      <c r="L11" s="305"/>
      <c r="M11" s="260" t="s">
        <v>651</v>
      </c>
      <c r="N11" s="260" t="s">
        <v>636</v>
      </c>
      <c r="O11" s="206" t="s">
        <v>637</v>
      </c>
      <c r="P11" s="260" t="s">
        <v>557</v>
      </c>
      <c r="Q11" s="260" t="s">
        <v>638</v>
      </c>
      <c r="R11" s="260" t="s">
        <v>639</v>
      </c>
      <c r="S11" s="261" t="s">
        <v>640</v>
      </c>
      <c r="T11" s="261" t="s">
        <v>641</v>
      </c>
      <c r="U11" s="261" t="s">
        <v>642</v>
      </c>
      <c r="V11" s="305" t="s">
        <v>643</v>
      </c>
      <c r="W11" s="644"/>
      <c r="X11" s="644"/>
      <c r="Y11" s="644"/>
      <c r="Z11" s="261"/>
    </row>
    <row r="12" spans="2:26" ht="15.95" customHeight="1">
      <c r="B12" s="309"/>
      <c r="C12" s="616">
        <v>6</v>
      </c>
      <c r="D12" s="617"/>
      <c r="E12" s="50">
        <v>1</v>
      </c>
      <c r="F12" s="262">
        <v>59.906207899999998</v>
      </c>
      <c r="G12" s="260" t="s">
        <v>644</v>
      </c>
      <c r="H12" s="260" t="s">
        <v>645</v>
      </c>
      <c r="I12" s="260" t="s">
        <v>633</v>
      </c>
      <c r="J12" s="305" t="s">
        <v>634</v>
      </c>
      <c r="K12" s="305"/>
      <c r="L12" s="305"/>
      <c r="M12" s="260" t="s">
        <v>652</v>
      </c>
      <c r="N12" s="260" t="s">
        <v>636</v>
      </c>
      <c r="O12" s="206" t="s">
        <v>653</v>
      </c>
      <c r="P12" s="260" t="s">
        <v>557</v>
      </c>
      <c r="Q12" s="260" t="s">
        <v>638</v>
      </c>
      <c r="R12" s="260" t="s">
        <v>654</v>
      </c>
      <c r="S12" s="261" t="s">
        <v>640</v>
      </c>
      <c r="T12" s="261" t="s">
        <v>641</v>
      </c>
      <c r="U12" s="261" t="s">
        <v>642</v>
      </c>
      <c r="V12" s="305" t="s">
        <v>655</v>
      </c>
      <c r="W12" s="644"/>
      <c r="X12" s="644"/>
      <c r="Y12" s="644"/>
      <c r="Z12" s="261"/>
    </row>
    <row r="13" spans="2:26" ht="15.95" customHeight="1">
      <c r="B13" s="309"/>
      <c r="C13" s="616">
        <v>11</v>
      </c>
      <c r="D13" s="617"/>
      <c r="E13" s="50">
        <v>1</v>
      </c>
      <c r="F13" s="262">
        <v>112.40620699999999</v>
      </c>
      <c r="G13" s="260" t="s">
        <v>644</v>
      </c>
      <c r="H13" s="260" t="s">
        <v>645</v>
      </c>
      <c r="I13" s="260" t="s">
        <v>633</v>
      </c>
      <c r="J13" s="305" t="s">
        <v>646</v>
      </c>
      <c r="K13" s="305"/>
      <c r="L13" s="305"/>
      <c r="M13" s="260" t="s">
        <v>757</v>
      </c>
      <c r="N13" s="260" t="s">
        <v>648</v>
      </c>
      <c r="O13" s="206" t="s">
        <v>653</v>
      </c>
      <c r="P13" s="260" t="s">
        <v>557</v>
      </c>
      <c r="Q13" s="260" t="s">
        <v>638</v>
      </c>
      <c r="R13" s="260" t="s">
        <v>554</v>
      </c>
      <c r="S13" s="261" t="s">
        <v>640</v>
      </c>
      <c r="T13" s="261" t="s">
        <v>640</v>
      </c>
      <c r="U13" s="261" t="s">
        <v>650</v>
      </c>
      <c r="V13" s="305"/>
      <c r="W13" s="644"/>
      <c r="X13" s="644"/>
      <c r="Y13" s="644"/>
      <c r="Z13" s="261"/>
    </row>
    <row r="14" spans="2:26" ht="15.95" customHeight="1">
      <c r="B14" s="309"/>
      <c r="C14" s="616">
        <v>12</v>
      </c>
      <c r="D14" s="617"/>
      <c r="E14" s="50">
        <v>1</v>
      </c>
      <c r="F14" s="262">
        <v>120.65733</v>
      </c>
      <c r="G14" s="260" t="s">
        <v>644</v>
      </c>
      <c r="H14" s="260" t="s">
        <v>645</v>
      </c>
      <c r="I14" s="260" t="s">
        <v>633</v>
      </c>
      <c r="J14" s="305" t="s">
        <v>730</v>
      </c>
      <c r="K14" s="305"/>
      <c r="L14" s="305"/>
      <c r="M14" s="260" t="s">
        <v>731</v>
      </c>
      <c r="N14" s="260" t="s">
        <v>636</v>
      </c>
      <c r="O14" s="206" t="s">
        <v>637</v>
      </c>
      <c r="P14" s="260" t="s">
        <v>557</v>
      </c>
      <c r="Q14" s="260" t="s">
        <v>638</v>
      </c>
      <c r="R14" s="260" t="s">
        <v>639</v>
      </c>
      <c r="S14" s="261" t="s">
        <v>640</v>
      </c>
      <c r="T14" s="261" t="s">
        <v>641</v>
      </c>
      <c r="U14" s="261" t="s">
        <v>642</v>
      </c>
      <c r="V14" s="305" t="s">
        <v>643</v>
      </c>
      <c r="W14" s="644"/>
      <c r="X14" s="644"/>
      <c r="Y14" s="644"/>
      <c r="Z14" s="261"/>
    </row>
    <row r="15" spans="2:26" ht="15.95" customHeight="1">
      <c r="B15" s="309"/>
      <c r="C15" s="616">
        <v>23</v>
      </c>
      <c r="D15" s="617"/>
      <c r="E15" s="50">
        <v>1</v>
      </c>
      <c r="F15" s="262">
        <v>231.70620700000001</v>
      </c>
      <c r="G15" s="260" t="s">
        <v>631</v>
      </c>
      <c r="H15" s="260" t="s">
        <v>632</v>
      </c>
      <c r="I15" s="260" t="s">
        <v>633</v>
      </c>
      <c r="J15" s="305" t="s">
        <v>634</v>
      </c>
      <c r="K15" s="305"/>
      <c r="L15" s="305"/>
      <c r="M15" s="260" t="s">
        <v>656</v>
      </c>
      <c r="N15" s="260" t="s">
        <v>636</v>
      </c>
      <c r="O15" s="206" t="s">
        <v>637</v>
      </c>
      <c r="P15" s="260" t="s">
        <v>557</v>
      </c>
      <c r="Q15" s="260" t="s">
        <v>638</v>
      </c>
      <c r="R15" s="260" t="s">
        <v>639</v>
      </c>
      <c r="S15" s="261" t="s">
        <v>640</v>
      </c>
      <c r="T15" s="261" t="s">
        <v>641</v>
      </c>
      <c r="U15" s="261" t="s">
        <v>642</v>
      </c>
      <c r="V15" s="305" t="s">
        <v>643</v>
      </c>
      <c r="W15" s="644"/>
      <c r="X15" s="644"/>
      <c r="Y15" s="644"/>
      <c r="Z15" s="261"/>
    </row>
    <row r="16" spans="2:26" ht="15.95" customHeight="1">
      <c r="B16" s="309"/>
      <c r="C16" s="616">
        <v>24</v>
      </c>
      <c r="D16" s="617"/>
      <c r="E16" s="50">
        <v>1</v>
      </c>
      <c r="F16" s="262">
        <v>243.011923</v>
      </c>
      <c r="G16" s="260" t="s">
        <v>644</v>
      </c>
      <c r="H16" s="260" t="s">
        <v>657</v>
      </c>
      <c r="I16" s="260" t="s">
        <v>633</v>
      </c>
      <c r="J16" s="305" t="s">
        <v>730</v>
      </c>
      <c r="K16" s="305"/>
      <c r="L16" s="305"/>
      <c r="M16" s="260" t="s">
        <v>732</v>
      </c>
      <c r="N16" s="260" t="s">
        <v>636</v>
      </c>
      <c r="O16" s="206" t="s">
        <v>637</v>
      </c>
      <c r="P16" s="260" t="s">
        <v>557</v>
      </c>
      <c r="Q16" s="260" t="s">
        <v>638</v>
      </c>
      <c r="R16" s="260" t="s">
        <v>639</v>
      </c>
      <c r="S16" s="261" t="s">
        <v>640</v>
      </c>
      <c r="T16" s="261" t="s">
        <v>641</v>
      </c>
      <c r="U16" s="261" t="s">
        <v>642</v>
      </c>
      <c r="V16" s="305" t="s">
        <v>643</v>
      </c>
      <c r="W16" s="644"/>
      <c r="X16" s="644"/>
      <c r="Y16" s="644"/>
      <c r="Z16" s="261"/>
    </row>
    <row r="17" spans="2:26" ht="15.95" customHeight="1">
      <c r="B17" s="309"/>
      <c r="C17" s="616">
        <v>25</v>
      </c>
      <c r="D17" s="617"/>
      <c r="E17" s="50">
        <v>1</v>
      </c>
      <c r="F17" s="262">
        <v>251.70620700000001</v>
      </c>
      <c r="G17" s="260" t="s">
        <v>631</v>
      </c>
      <c r="H17" s="260" t="s">
        <v>632</v>
      </c>
      <c r="I17" s="260" t="s">
        <v>633</v>
      </c>
      <c r="J17" s="305" t="s">
        <v>634</v>
      </c>
      <c r="K17" s="305"/>
      <c r="L17" s="305"/>
      <c r="M17" s="260" t="s">
        <v>658</v>
      </c>
      <c r="N17" s="260" t="s">
        <v>636</v>
      </c>
      <c r="O17" s="206" t="s">
        <v>637</v>
      </c>
      <c r="P17" s="260" t="s">
        <v>557</v>
      </c>
      <c r="Q17" s="260" t="s">
        <v>638</v>
      </c>
      <c r="R17" s="260" t="s">
        <v>639</v>
      </c>
      <c r="S17" s="261" t="s">
        <v>640</v>
      </c>
      <c r="T17" s="261" t="s">
        <v>641</v>
      </c>
      <c r="U17" s="261" t="s">
        <v>642</v>
      </c>
      <c r="V17" s="305" t="s">
        <v>643</v>
      </c>
      <c r="W17" s="644"/>
      <c r="X17" s="644"/>
      <c r="Y17" s="644"/>
      <c r="Z17" s="261"/>
    </row>
    <row r="18" spans="2:26" ht="15.95" customHeight="1">
      <c r="B18" s="309"/>
      <c r="C18" s="616">
        <v>25</v>
      </c>
      <c r="D18" s="617"/>
      <c r="E18" s="50">
        <v>2</v>
      </c>
      <c r="F18" s="262">
        <v>251.70620700000001</v>
      </c>
      <c r="G18" s="260" t="s">
        <v>631</v>
      </c>
      <c r="H18" s="260" t="s">
        <v>632</v>
      </c>
      <c r="I18" s="260" t="s">
        <v>633</v>
      </c>
      <c r="J18" s="305" t="s">
        <v>634</v>
      </c>
      <c r="K18" s="305"/>
      <c r="L18" s="305"/>
      <c r="M18" s="260" t="s">
        <v>658</v>
      </c>
      <c r="N18" s="260" t="s">
        <v>636</v>
      </c>
      <c r="O18" s="206" t="s">
        <v>637</v>
      </c>
      <c r="P18" s="260" t="s">
        <v>557</v>
      </c>
      <c r="Q18" s="260" t="s">
        <v>638</v>
      </c>
      <c r="R18" s="260" t="s">
        <v>639</v>
      </c>
      <c r="S18" s="261" t="s">
        <v>640</v>
      </c>
      <c r="T18" s="261" t="s">
        <v>641</v>
      </c>
      <c r="U18" s="261" t="s">
        <v>642</v>
      </c>
      <c r="V18" s="305" t="s">
        <v>643</v>
      </c>
      <c r="W18" s="644"/>
      <c r="X18" s="644"/>
      <c r="Y18" s="644"/>
      <c r="Z18" s="261"/>
    </row>
    <row r="19" spans="2:26" ht="15.95" customHeight="1">
      <c r="B19" s="309"/>
      <c r="C19" s="616">
        <v>26</v>
      </c>
      <c r="D19" s="617"/>
      <c r="E19" s="50">
        <v>1</v>
      </c>
      <c r="F19" s="262">
        <v>269.90620699999999</v>
      </c>
      <c r="G19" s="260" t="s">
        <v>644</v>
      </c>
      <c r="H19" s="260" t="s">
        <v>659</v>
      </c>
      <c r="I19" s="260" t="s">
        <v>633</v>
      </c>
      <c r="J19" s="305" t="s">
        <v>634</v>
      </c>
      <c r="K19" s="305"/>
      <c r="L19" s="305"/>
      <c r="M19" s="260" t="s">
        <v>660</v>
      </c>
      <c r="N19" s="260" t="s">
        <v>636</v>
      </c>
      <c r="O19" s="206" t="s">
        <v>637</v>
      </c>
      <c r="P19" s="260" t="s">
        <v>557</v>
      </c>
      <c r="Q19" s="260" t="s">
        <v>638</v>
      </c>
      <c r="R19" s="260" t="s">
        <v>639</v>
      </c>
      <c r="S19" s="261" t="s">
        <v>640</v>
      </c>
      <c r="T19" s="261" t="s">
        <v>641</v>
      </c>
      <c r="U19" s="261" t="s">
        <v>642</v>
      </c>
      <c r="V19" s="305" t="s">
        <v>643</v>
      </c>
      <c r="W19" s="644"/>
      <c r="X19" s="644"/>
      <c r="Y19" s="644"/>
      <c r="Z19" s="261"/>
    </row>
    <row r="20" spans="2:26" ht="15.95" customHeight="1">
      <c r="B20" s="309"/>
      <c r="C20" s="616">
        <v>27</v>
      </c>
      <c r="D20" s="617"/>
      <c r="E20" s="50">
        <v>1</v>
      </c>
      <c r="F20" s="262">
        <v>269.90620699999999</v>
      </c>
      <c r="G20" s="260" t="s">
        <v>644</v>
      </c>
      <c r="H20" s="260" t="s">
        <v>645</v>
      </c>
      <c r="I20" s="260" t="s">
        <v>345</v>
      </c>
      <c r="J20" s="305" t="s">
        <v>661</v>
      </c>
      <c r="K20" s="305"/>
      <c r="L20" s="305"/>
      <c r="M20" s="260" t="s">
        <v>662</v>
      </c>
      <c r="N20" s="260" t="s">
        <v>636</v>
      </c>
      <c r="O20" s="206" t="s">
        <v>649</v>
      </c>
      <c r="P20" s="260" t="s">
        <v>554</v>
      </c>
      <c r="Q20" s="260" t="s">
        <v>638</v>
      </c>
      <c r="R20" s="260" t="s">
        <v>639</v>
      </c>
      <c r="S20" s="261" t="s">
        <v>640</v>
      </c>
      <c r="T20" s="261" t="s">
        <v>641</v>
      </c>
      <c r="U20" s="261" t="s">
        <v>642</v>
      </c>
      <c r="V20" s="305" t="s">
        <v>643</v>
      </c>
      <c r="W20" s="644"/>
      <c r="X20" s="644"/>
      <c r="Y20" s="644"/>
      <c r="Z20" s="261" t="s">
        <v>664</v>
      </c>
    </row>
    <row r="21" spans="2:26" ht="15.95" customHeight="1">
      <c r="B21" s="309"/>
      <c r="C21" s="616">
        <v>27</v>
      </c>
      <c r="D21" s="617"/>
      <c r="E21" s="50">
        <v>2</v>
      </c>
      <c r="F21" s="262">
        <v>269.90620699999999</v>
      </c>
      <c r="G21" s="260" t="s">
        <v>644</v>
      </c>
      <c r="H21" s="260" t="s">
        <v>663</v>
      </c>
      <c r="I21" s="260" t="s">
        <v>345</v>
      </c>
      <c r="J21" s="305" t="s">
        <v>661</v>
      </c>
      <c r="K21" s="305"/>
      <c r="L21" s="305"/>
      <c r="M21" s="260" t="s">
        <v>758</v>
      </c>
      <c r="N21" s="260" t="s">
        <v>636</v>
      </c>
      <c r="O21" s="206" t="s">
        <v>649</v>
      </c>
      <c r="P21" s="260" t="s">
        <v>554</v>
      </c>
      <c r="Q21" s="260" t="s">
        <v>638</v>
      </c>
      <c r="R21" s="260" t="s">
        <v>639</v>
      </c>
      <c r="S21" s="261" t="s">
        <v>640</v>
      </c>
      <c r="T21" s="261" t="s">
        <v>641</v>
      </c>
      <c r="U21" s="261" t="s">
        <v>642</v>
      </c>
      <c r="V21" s="305" t="s">
        <v>643</v>
      </c>
      <c r="W21" s="644"/>
      <c r="X21" s="644"/>
      <c r="Y21" s="644"/>
      <c r="Z21" s="261" t="s">
        <v>664</v>
      </c>
    </row>
    <row r="22" spans="2:26" ht="15.95" customHeight="1">
      <c r="B22" s="309"/>
      <c r="C22" s="616">
        <v>27</v>
      </c>
      <c r="D22" s="617"/>
      <c r="E22" s="50">
        <v>3</v>
      </c>
      <c r="F22" s="262">
        <v>271.70620700000001</v>
      </c>
      <c r="G22" s="260" t="s">
        <v>631</v>
      </c>
      <c r="H22" s="260" t="s">
        <v>632</v>
      </c>
      <c r="I22" s="260" t="s">
        <v>633</v>
      </c>
      <c r="J22" s="305" t="s">
        <v>634</v>
      </c>
      <c r="K22" s="305"/>
      <c r="L22" s="305"/>
      <c r="M22" s="260" t="s">
        <v>665</v>
      </c>
      <c r="N22" s="260" t="s">
        <v>636</v>
      </c>
      <c r="O22" s="206" t="s">
        <v>637</v>
      </c>
      <c r="P22" s="260" t="s">
        <v>557</v>
      </c>
      <c r="Q22" s="260" t="s">
        <v>638</v>
      </c>
      <c r="R22" s="260" t="s">
        <v>639</v>
      </c>
      <c r="S22" s="261" t="s">
        <v>640</v>
      </c>
      <c r="T22" s="261" t="s">
        <v>641</v>
      </c>
      <c r="U22" s="261" t="s">
        <v>642</v>
      </c>
      <c r="V22" s="305" t="s">
        <v>643</v>
      </c>
      <c r="W22" s="644"/>
      <c r="X22" s="644"/>
      <c r="Y22" s="644"/>
      <c r="Z22" s="261"/>
    </row>
    <row r="23" spans="2:26" ht="15.95" customHeight="1">
      <c r="B23" s="309"/>
      <c r="C23" s="616">
        <v>28</v>
      </c>
      <c r="D23" s="617"/>
      <c r="E23" s="50">
        <v>1</v>
      </c>
      <c r="F23" s="262">
        <v>281.75620700000002</v>
      </c>
      <c r="G23" s="260" t="s">
        <v>631</v>
      </c>
      <c r="H23" s="260" t="s">
        <v>632</v>
      </c>
      <c r="I23" s="260" t="s">
        <v>633</v>
      </c>
      <c r="J23" s="305" t="s">
        <v>634</v>
      </c>
      <c r="K23" s="305"/>
      <c r="L23" s="305"/>
      <c r="M23" s="260" t="s">
        <v>666</v>
      </c>
      <c r="N23" s="260" t="s">
        <v>636</v>
      </c>
      <c r="O23" s="206" t="s">
        <v>637</v>
      </c>
      <c r="P23" s="260" t="s">
        <v>557</v>
      </c>
      <c r="Q23" s="260" t="s">
        <v>638</v>
      </c>
      <c r="R23" s="260" t="s">
        <v>639</v>
      </c>
      <c r="S23" s="261" t="s">
        <v>640</v>
      </c>
      <c r="T23" s="261" t="s">
        <v>641</v>
      </c>
      <c r="U23" s="261" t="s">
        <v>642</v>
      </c>
      <c r="V23" s="305" t="s">
        <v>643</v>
      </c>
      <c r="W23" s="644"/>
      <c r="X23" s="644"/>
      <c r="Y23" s="644"/>
      <c r="Z23" s="261"/>
    </row>
    <row r="24" spans="2:26" ht="15.95" customHeight="1">
      <c r="B24" s="309"/>
      <c r="C24" s="616">
        <v>28</v>
      </c>
      <c r="D24" s="617"/>
      <c r="E24" s="50">
        <v>2</v>
      </c>
      <c r="F24" s="262">
        <v>281.70620700000001</v>
      </c>
      <c r="G24" s="260" t="s">
        <v>631</v>
      </c>
      <c r="H24" s="260" t="s">
        <v>632</v>
      </c>
      <c r="I24" s="260" t="s">
        <v>633</v>
      </c>
      <c r="J24" s="305" t="s">
        <v>634</v>
      </c>
      <c r="K24" s="305"/>
      <c r="L24" s="305"/>
      <c r="M24" s="260" t="s">
        <v>667</v>
      </c>
      <c r="N24" s="260" t="s">
        <v>636</v>
      </c>
      <c r="O24" s="206" t="s">
        <v>637</v>
      </c>
      <c r="P24" s="260" t="s">
        <v>557</v>
      </c>
      <c r="Q24" s="260" t="s">
        <v>638</v>
      </c>
      <c r="R24" s="260" t="s">
        <v>639</v>
      </c>
      <c r="S24" s="261" t="s">
        <v>640</v>
      </c>
      <c r="T24" s="261" t="s">
        <v>641</v>
      </c>
      <c r="U24" s="261" t="s">
        <v>642</v>
      </c>
      <c r="V24" s="305" t="s">
        <v>643</v>
      </c>
      <c r="W24" s="644"/>
      <c r="X24" s="644"/>
      <c r="Y24" s="644"/>
      <c r="Z24" s="261" t="s">
        <v>668</v>
      </c>
    </row>
    <row r="25" spans="2:26" ht="15.95" customHeight="1">
      <c r="B25" s="309"/>
      <c r="C25" s="616">
        <v>28</v>
      </c>
      <c r="D25" s="617"/>
      <c r="E25" s="50">
        <v>3</v>
      </c>
      <c r="F25" s="262">
        <v>281.70620700000001</v>
      </c>
      <c r="G25" s="260" t="s">
        <v>631</v>
      </c>
      <c r="H25" s="260" t="s">
        <v>632</v>
      </c>
      <c r="I25" s="260" t="s">
        <v>633</v>
      </c>
      <c r="J25" s="305" t="s">
        <v>634</v>
      </c>
      <c r="K25" s="305"/>
      <c r="L25" s="305"/>
      <c r="M25" s="260" t="s">
        <v>669</v>
      </c>
      <c r="N25" s="260" t="s">
        <v>636</v>
      </c>
      <c r="O25" s="206" t="s">
        <v>637</v>
      </c>
      <c r="P25" s="260" t="s">
        <v>557</v>
      </c>
      <c r="Q25" s="260" t="s">
        <v>638</v>
      </c>
      <c r="R25" s="260" t="s">
        <v>639</v>
      </c>
      <c r="S25" s="261" t="s">
        <v>640</v>
      </c>
      <c r="T25" s="261" t="s">
        <v>641</v>
      </c>
      <c r="U25" s="261" t="s">
        <v>642</v>
      </c>
      <c r="V25" s="305" t="s">
        <v>643</v>
      </c>
      <c r="W25" s="644"/>
      <c r="X25" s="644"/>
      <c r="Y25" s="644"/>
      <c r="Z25" s="261"/>
    </row>
    <row r="26" spans="2:26" ht="15.95" customHeight="1">
      <c r="B26" s="309"/>
      <c r="C26" s="616">
        <v>29</v>
      </c>
      <c r="D26" s="617"/>
      <c r="E26" s="50">
        <v>1</v>
      </c>
      <c r="F26" s="262">
        <v>291.70620700000001</v>
      </c>
      <c r="G26" s="260" t="s">
        <v>631</v>
      </c>
      <c r="H26" s="260" t="s">
        <v>632</v>
      </c>
      <c r="I26" s="260" t="s">
        <v>633</v>
      </c>
      <c r="J26" s="305" t="s">
        <v>634</v>
      </c>
      <c r="K26" s="305"/>
      <c r="L26" s="305"/>
      <c r="M26" s="260" t="s">
        <v>670</v>
      </c>
      <c r="N26" s="260" t="s">
        <v>636</v>
      </c>
      <c r="O26" s="206" t="s">
        <v>637</v>
      </c>
      <c r="P26" s="260" t="s">
        <v>557</v>
      </c>
      <c r="Q26" s="260" t="s">
        <v>638</v>
      </c>
      <c r="R26" s="260" t="s">
        <v>639</v>
      </c>
      <c r="S26" s="261" t="s">
        <v>640</v>
      </c>
      <c r="T26" s="261" t="s">
        <v>641</v>
      </c>
      <c r="U26" s="261" t="s">
        <v>642</v>
      </c>
      <c r="V26" s="305" t="s">
        <v>643</v>
      </c>
      <c r="W26" s="644"/>
      <c r="X26" s="644"/>
      <c r="Y26" s="644"/>
      <c r="Z26" s="261"/>
    </row>
    <row r="27" spans="2:26" ht="15.95" customHeight="1">
      <c r="B27" s="309"/>
      <c r="C27" s="616">
        <v>30</v>
      </c>
      <c r="D27" s="617"/>
      <c r="E27" s="50">
        <v>1</v>
      </c>
      <c r="F27" s="262">
        <v>311.70620700000001</v>
      </c>
      <c r="G27" s="260" t="s">
        <v>631</v>
      </c>
      <c r="H27" s="260" t="s">
        <v>632</v>
      </c>
      <c r="I27" s="260" t="s">
        <v>633</v>
      </c>
      <c r="J27" s="305" t="s">
        <v>634</v>
      </c>
      <c r="K27" s="305"/>
      <c r="L27" s="305"/>
      <c r="M27" s="260" t="s">
        <v>666</v>
      </c>
      <c r="N27" s="260" t="s">
        <v>636</v>
      </c>
      <c r="O27" s="206" t="s">
        <v>637</v>
      </c>
      <c r="P27" s="260" t="s">
        <v>557</v>
      </c>
      <c r="Q27" s="260" t="s">
        <v>638</v>
      </c>
      <c r="R27" s="260" t="s">
        <v>639</v>
      </c>
      <c r="S27" s="261" t="s">
        <v>640</v>
      </c>
      <c r="T27" s="261" t="s">
        <v>641</v>
      </c>
      <c r="U27" s="261" t="s">
        <v>642</v>
      </c>
      <c r="V27" s="305" t="s">
        <v>643</v>
      </c>
      <c r="W27" s="644"/>
      <c r="X27" s="644"/>
      <c r="Y27" s="644"/>
      <c r="Z27" s="261"/>
    </row>
    <row r="28" spans="2:26" ht="15.95" customHeight="1">
      <c r="B28" s="309"/>
      <c r="C28" s="616">
        <v>30</v>
      </c>
      <c r="D28" s="617"/>
      <c r="E28" s="50">
        <v>2</v>
      </c>
      <c r="F28" s="262">
        <v>311.70620700000001</v>
      </c>
      <c r="G28" s="260" t="s">
        <v>631</v>
      </c>
      <c r="H28" s="260" t="s">
        <v>632</v>
      </c>
      <c r="I28" s="260" t="s">
        <v>633</v>
      </c>
      <c r="J28" s="305" t="s">
        <v>634</v>
      </c>
      <c r="K28" s="305"/>
      <c r="L28" s="305"/>
      <c r="M28" s="260" t="s">
        <v>658</v>
      </c>
      <c r="N28" s="260" t="s">
        <v>636</v>
      </c>
      <c r="O28" s="206" t="s">
        <v>637</v>
      </c>
      <c r="P28" s="260" t="s">
        <v>557</v>
      </c>
      <c r="Q28" s="260" t="s">
        <v>638</v>
      </c>
      <c r="R28" s="260" t="s">
        <v>639</v>
      </c>
      <c r="S28" s="261" t="s">
        <v>640</v>
      </c>
      <c r="T28" s="261" t="s">
        <v>641</v>
      </c>
      <c r="U28" s="261" t="s">
        <v>642</v>
      </c>
      <c r="V28" s="305" t="s">
        <v>643</v>
      </c>
      <c r="W28" s="644"/>
      <c r="X28" s="644"/>
      <c r="Y28" s="644"/>
      <c r="Z28" s="261"/>
    </row>
    <row r="29" spans="2:26" ht="15.95" customHeight="1">
      <c r="B29" s="309"/>
      <c r="C29" s="616">
        <v>33</v>
      </c>
      <c r="D29" s="617"/>
      <c r="E29" s="50">
        <v>1</v>
      </c>
      <c r="F29" s="262">
        <v>338.10780399999999</v>
      </c>
      <c r="G29" s="260" t="s">
        <v>644</v>
      </c>
      <c r="H29" s="260" t="s">
        <v>645</v>
      </c>
      <c r="I29" s="260" t="s">
        <v>633</v>
      </c>
      <c r="J29" s="305" t="s">
        <v>730</v>
      </c>
      <c r="K29" s="305"/>
      <c r="L29" s="305"/>
      <c r="M29" s="260" t="s">
        <v>759</v>
      </c>
      <c r="N29" s="260" t="s">
        <v>636</v>
      </c>
      <c r="O29" s="206" t="s">
        <v>637</v>
      </c>
      <c r="P29" s="260" t="s">
        <v>557</v>
      </c>
      <c r="Q29" s="260" t="s">
        <v>638</v>
      </c>
      <c r="R29" s="260" t="s">
        <v>639</v>
      </c>
      <c r="S29" s="261" t="s">
        <v>640</v>
      </c>
      <c r="T29" s="261" t="s">
        <v>641</v>
      </c>
      <c r="U29" s="261" t="s">
        <v>642</v>
      </c>
      <c r="V29" s="305" t="s">
        <v>643</v>
      </c>
      <c r="W29" s="644"/>
      <c r="X29" s="644"/>
      <c r="Y29" s="644"/>
      <c r="Z29" s="261"/>
    </row>
    <row r="30" spans="2:26" ht="15.95" customHeight="1">
      <c r="B30" s="309"/>
      <c r="C30" s="616">
        <v>33</v>
      </c>
      <c r="D30" s="617"/>
      <c r="E30" s="50">
        <v>2</v>
      </c>
      <c r="F30" s="262">
        <v>343.40620699999999</v>
      </c>
      <c r="G30" s="260" t="s">
        <v>644</v>
      </c>
      <c r="H30" s="260" t="s">
        <v>645</v>
      </c>
      <c r="I30" s="260" t="s">
        <v>633</v>
      </c>
      <c r="J30" s="305" t="s">
        <v>646</v>
      </c>
      <c r="K30" s="305"/>
      <c r="L30" s="305"/>
      <c r="M30" s="260" t="s">
        <v>671</v>
      </c>
      <c r="N30" s="260" t="s">
        <v>648</v>
      </c>
      <c r="O30" s="206" t="s">
        <v>637</v>
      </c>
      <c r="P30" s="260" t="s">
        <v>557</v>
      </c>
      <c r="Q30" s="260" t="s">
        <v>638</v>
      </c>
      <c r="R30" s="260" t="s">
        <v>554</v>
      </c>
      <c r="S30" s="261" t="s">
        <v>640</v>
      </c>
      <c r="T30" s="261" t="s">
        <v>640</v>
      </c>
      <c r="U30" s="261" t="s">
        <v>650</v>
      </c>
      <c r="V30" s="305"/>
      <c r="W30" s="644"/>
      <c r="X30" s="644"/>
      <c r="Y30" s="644"/>
      <c r="Z30" s="261"/>
    </row>
    <row r="31" spans="2:26" ht="15.95" customHeight="1">
      <c r="B31" s="309"/>
      <c r="C31" s="616">
        <v>33</v>
      </c>
      <c r="D31" s="617"/>
      <c r="E31" s="50">
        <v>3</v>
      </c>
      <c r="F31" s="262">
        <v>332.90620699999999</v>
      </c>
      <c r="G31" s="260" t="s">
        <v>644</v>
      </c>
      <c r="H31" s="260" t="s">
        <v>645</v>
      </c>
      <c r="I31" s="260" t="s">
        <v>345</v>
      </c>
      <c r="J31" s="305" t="s">
        <v>661</v>
      </c>
      <c r="K31" s="305"/>
      <c r="L31" s="305"/>
      <c r="M31" s="260" t="s">
        <v>760</v>
      </c>
      <c r="N31" s="260" t="s">
        <v>636</v>
      </c>
      <c r="O31" s="206" t="s">
        <v>649</v>
      </c>
      <c r="P31" s="260" t="s">
        <v>554</v>
      </c>
      <c r="Q31" s="260" t="s">
        <v>638</v>
      </c>
      <c r="R31" s="260" t="s">
        <v>639</v>
      </c>
      <c r="S31" s="261" t="s">
        <v>640</v>
      </c>
      <c r="T31" s="261" t="s">
        <v>641</v>
      </c>
      <c r="U31" s="261" t="s">
        <v>642</v>
      </c>
      <c r="V31" s="305" t="s">
        <v>643</v>
      </c>
      <c r="W31" s="644"/>
      <c r="X31" s="644"/>
      <c r="Y31" s="644"/>
      <c r="Z31" s="261" t="s">
        <v>664</v>
      </c>
    </row>
    <row r="32" spans="2:26" ht="15.95" customHeight="1">
      <c r="B32" s="309"/>
      <c r="C32" s="616">
        <v>33</v>
      </c>
      <c r="D32" s="617"/>
      <c r="E32" s="50">
        <v>4</v>
      </c>
      <c r="F32" s="262">
        <v>343.40620699999999</v>
      </c>
      <c r="G32" s="260" t="s">
        <v>644</v>
      </c>
      <c r="H32" s="260" t="s">
        <v>657</v>
      </c>
      <c r="I32" s="260" t="s">
        <v>633</v>
      </c>
      <c r="J32" s="305" t="s">
        <v>730</v>
      </c>
      <c r="K32" s="305"/>
      <c r="L32" s="305"/>
      <c r="M32" s="260" t="s">
        <v>733</v>
      </c>
      <c r="N32" s="260" t="s">
        <v>636</v>
      </c>
      <c r="O32" s="206" t="s">
        <v>637</v>
      </c>
      <c r="P32" s="260" t="s">
        <v>557</v>
      </c>
      <c r="Q32" s="260" t="s">
        <v>638</v>
      </c>
      <c r="R32" s="260" t="s">
        <v>639</v>
      </c>
      <c r="S32" s="261" t="s">
        <v>640</v>
      </c>
      <c r="T32" s="261" t="s">
        <v>641</v>
      </c>
      <c r="U32" s="261" t="s">
        <v>642</v>
      </c>
      <c r="V32" s="305" t="s">
        <v>643</v>
      </c>
      <c r="W32" s="644"/>
      <c r="X32" s="644"/>
      <c r="Y32" s="644"/>
      <c r="Z32" s="261"/>
    </row>
    <row r="33" spans="2:26" ht="15.95" customHeight="1">
      <c r="B33" s="309"/>
      <c r="C33" s="616">
        <v>33</v>
      </c>
      <c r="D33" s="617"/>
      <c r="E33" s="50">
        <v>5</v>
      </c>
      <c r="F33" s="262">
        <v>343.40620699999999</v>
      </c>
      <c r="G33" s="260" t="s">
        <v>644</v>
      </c>
      <c r="H33" s="260" t="s">
        <v>657</v>
      </c>
      <c r="I33" s="260" t="s">
        <v>633</v>
      </c>
      <c r="J33" s="305" t="s">
        <v>730</v>
      </c>
      <c r="K33" s="305"/>
      <c r="L33" s="305"/>
      <c r="M33" s="260" t="s">
        <v>734</v>
      </c>
      <c r="N33" s="260" t="s">
        <v>636</v>
      </c>
      <c r="O33" s="206" t="s">
        <v>637</v>
      </c>
      <c r="P33" s="260" t="s">
        <v>557</v>
      </c>
      <c r="Q33" s="260" t="s">
        <v>638</v>
      </c>
      <c r="R33" s="260" t="s">
        <v>639</v>
      </c>
      <c r="S33" s="261" t="s">
        <v>640</v>
      </c>
      <c r="T33" s="261" t="s">
        <v>641</v>
      </c>
      <c r="U33" s="261" t="s">
        <v>642</v>
      </c>
      <c r="V33" s="305" t="s">
        <v>643</v>
      </c>
      <c r="W33" s="644"/>
      <c r="X33" s="644"/>
      <c r="Y33" s="644"/>
      <c r="Z33" s="261"/>
    </row>
    <row r="34" spans="2:26" ht="15.95" customHeight="1">
      <c r="B34" s="309"/>
      <c r="C34" s="616">
        <v>34</v>
      </c>
      <c r="D34" s="617"/>
      <c r="E34" s="50">
        <v>1</v>
      </c>
      <c r="F34" s="262">
        <v>353.90620699999999</v>
      </c>
      <c r="G34" s="260" t="s">
        <v>644</v>
      </c>
      <c r="H34" s="260" t="s">
        <v>645</v>
      </c>
      <c r="I34" s="260" t="s">
        <v>633</v>
      </c>
      <c r="J34" s="305" t="s">
        <v>646</v>
      </c>
      <c r="K34" s="305"/>
      <c r="L34" s="305"/>
      <c r="M34" s="260" t="s">
        <v>672</v>
      </c>
      <c r="N34" s="260" t="s">
        <v>636</v>
      </c>
      <c r="O34" s="206" t="s">
        <v>653</v>
      </c>
      <c r="P34" s="260" t="s">
        <v>557</v>
      </c>
      <c r="Q34" s="260" t="s">
        <v>638</v>
      </c>
      <c r="R34" s="260" t="s">
        <v>654</v>
      </c>
      <c r="S34" s="261" t="s">
        <v>735</v>
      </c>
      <c r="T34" s="261" t="s">
        <v>641</v>
      </c>
      <c r="U34" s="261" t="s">
        <v>642</v>
      </c>
      <c r="V34" s="305" t="s">
        <v>655</v>
      </c>
      <c r="W34" s="644"/>
      <c r="X34" s="644"/>
      <c r="Y34" s="644"/>
      <c r="Z34" s="261"/>
    </row>
    <row r="35" spans="2:26" ht="15.95" customHeight="1">
      <c r="B35" s="309"/>
      <c r="C35" s="616">
        <v>35</v>
      </c>
      <c r="D35" s="617"/>
      <c r="E35" s="50">
        <v>1</v>
      </c>
      <c r="F35" s="262">
        <v>356.18429700000002</v>
      </c>
      <c r="G35" s="260" t="s">
        <v>644</v>
      </c>
      <c r="H35" s="260" t="s">
        <v>645</v>
      </c>
      <c r="I35" s="260" t="s">
        <v>633</v>
      </c>
      <c r="J35" s="305" t="s">
        <v>646</v>
      </c>
      <c r="K35" s="305"/>
      <c r="L35" s="305"/>
      <c r="M35" s="260" t="s">
        <v>673</v>
      </c>
      <c r="N35" s="260" t="s">
        <v>648</v>
      </c>
      <c r="O35" s="206" t="s">
        <v>653</v>
      </c>
      <c r="P35" s="260" t="s">
        <v>557</v>
      </c>
      <c r="Q35" s="260" t="s">
        <v>638</v>
      </c>
      <c r="R35" s="260" t="s">
        <v>554</v>
      </c>
      <c r="S35" s="261" t="s">
        <v>640</v>
      </c>
      <c r="T35" s="261" t="s">
        <v>640</v>
      </c>
      <c r="U35" s="261" t="s">
        <v>650</v>
      </c>
      <c r="V35" s="305"/>
      <c r="W35" s="644"/>
      <c r="X35" s="644"/>
      <c r="Y35" s="644"/>
      <c r="Z35" s="261"/>
    </row>
    <row r="36" spans="2:26" ht="15.95" customHeight="1">
      <c r="B36" s="309"/>
      <c r="C36" s="616">
        <v>35</v>
      </c>
      <c r="D36" s="617"/>
      <c r="E36" s="50">
        <v>2</v>
      </c>
      <c r="F36" s="262">
        <v>357.88795199999998</v>
      </c>
      <c r="G36" s="260" t="s">
        <v>644</v>
      </c>
      <c r="H36" s="260" t="s">
        <v>657</v>
      </c>
      <c r="I36" s="260" t="s">
        <v>633</v>
      </c>
      <c r="J36" s="305" t="s">
        <v>634</v>
      </c>
      <c r="K36" s="305"/>
      <c r="L36" s="305"/>
      <c r="M36" s="260" t="s">
        <v>674</v>
      </c>
      <c r="N36" s="260" t="s">
        <v>675</v>
      </c>
      <c r="O36" s="206" t="s">
        <v>638</v>
      </c>
      <c r="P36" s="260" t="s">
        <v>638</v>
      </c>
      <c r="Q36" s="260" t="s">
        <v>638</v>
      </c>
      <c r="R36" s="260" t="s">
        <v>654</v>
      </c>
      <c r="S36" s="261" t="s">
        <v>640</v>
      </c>
      <c r="T36" s="261" t="s">
        <v>641</v>
      </c>
      <c r="U36" s="261" t="s">
        <v>676</v>
      </c>
      <c r="V36" s="305" t="s">
        <v>638</v>
      </c>
      <c r="W36" s="644"/>
      <c r="X36" s="644"/>
      <c r="Y36" s="644"/>
      <c r="Z36" s="261"/>
    </row>
    <row r="37" spans="2:26" ht="15.95" customHeight="1">
      <c r="B37" s="309"/>
      <c r="C37" s="616"/>
      <c r="D37" s="617"/>
      <c r="E37" s="50"/>
      <c r="F37" s="259"/>
      <c r="G37" s="260"/>
      <c r="H37" s="260"/>
      <c r="I37" s="260"/>
      <c r="J37" s="305"/>
      <c r="K37" s="305"/>
      <c r="L37" s="305"/>
      <c r="M37" s="260"/>
      <c r="N37" s="260"/>
      <c r="O37" s="206"/>
      <c r="P37" s="260"/>
      <c r="Q37" s="260"/>
      <c r="R37" s="260"/>
      <c r="S37" s="261"/>
      <c r="T37" s="261"/>
      <c r="U37" s="261"/>
      <c r="V37" s="305"/>
      <c r="W37" s="644"/>
      <c r="X37" s="644"/>
      <c r="Y37" s="644"/>
      <c r="Z37" s="261"/>
    </row>
    <row r="38" spans="2:26" ht="15.95" customHeight="1">
      <c r="B38" s="309"/>
      <c r="C38" s="616"/>
      <c r="D38" s="617"/>
      <c r="E38" s="50"/>
      <c r="F38" s="259"/>
      <c r="G38" s="260"/>
      <c r="H38" s="260"/>
      <c r="I38" s="260"/>
      <c r="J38" s="305"/>
      <c r="K38" s="305"/>
      <c r="L38" s="305"/>
      <c r="M38" s="260"/>
      <c r="N38" s="260"/>
      <c r="O38" s="206"/>
      <c r="P38" s="260"/>
      <c r="Q38" s="260"/>
      <c r="R38" s="260"/>
      <c r="S38" s="261"/>
      <c r="T38" s="261"/>
      <c r="U38" s="261"/>
      <c r="V38" s="305"/>
      <c r="W38" s="644"/>
      <c r="X38" s="644"/>
      <c r="Y38" s="644"/>
      <c r="Z38" s="261"/>
    </row>
    <row r="39" spans="2:26" ht="15.95" customHeight="1">
      <c r="B39" s="310"/>
      <c r="C39" s="616"/>
      <c r="D39" s="617"/>
      <c r="E39" s="50"/>
      <c r="F39" s="259"/>
      <c r="G39" s="260"/>
      <c r="H39" s="260"/>
      <c r="I39" s="260"/>
      <c r="J39" s="305"/>
      <c r="K39" s="305"/>
      <c r="L39" s="305"/>
      <c r="M39" s="260"/>
      <c r="N39" s="260"/>
      <c r="O39" s="206"/>
      <c r="P39" s="260"/>
      <c r="Q39" s="260"/>
      <c r="R39" s="260"/>
      <c r="S39" s="261"/>
      <c r="T39" s="261"/>
      <c r="U39" s="261"/>
      <c r="V39" s="305"/>
      <c r="W39" s="644"/>
      <c r="X39" s="644"/>
      <c r="Y39" s="644"/>
      <c r="Z39" s="261"/>
    </row>
    <row r="40" spans="2:26" ht="15.95" customHeight="1">
      <c r="B40" s="93"/>
      <c r="C40" s="1" t="s">
        <v>278</v>
      </c>
      <c r="D40" s="40"/>
      <c r="E40" s="2"/>
      <c r="F40" s="40"/>
      <c r="G40" s="90"/>
      <c r="H40" s="90"/>
      <c r="I40" s="90"/>
      <c r="J40" s="90"/>
      <c r="K40" s="90"/>
      <c r="L40" s="90"/>
      <c r="M40" s="90"/>
      <c r="N40" s="90"/>
      <c r="O40" s="90"/>
      <c r="P40" s="90"/>
      <c r="Q40" s="92"/>
      <c r="R40" s="112"/>
      <c r="S40" s="40"/>
      <c r="T40" s="40"/>
      <c r="U40" s="90"/>
      <c r="V40" s="113"/>
      <c r="W40" s="113"/>
      <c r="X40" s="113"/>
      <c r="Y40" s="113"/>
      <c r="Z40" s="40"/>
    </row>
    <row r="41" spans="2:26" ht="15.95" customHeight="1">
      <c r="B41" s="93"/>
      <c r="C41" s="105" t="s">
        <v>279</v>
      </c>
      <c r="D41" s="40"/>
      <c r="E41" s="2"/>
      <c r="F41" s="40"/>
      <c r="G41" s="90"/>
      <c r="H41" s="90"/>
      <c r="I41" s="90"/>
      <c r="J41" s="90"/>
      <c r="K41" s="90"/>
      <c r="L41" s="90"/>
      <c r="M41" s="90"/>
      <c r="N41" s="90"/>
      <c r="O41" s="90"/>
      <c r="P41" s="90"/>
      <c r="Q41" s="92"/>
      <c r="R41" s="112"/>
      <c r="S41" s="40"/>
      <c r="T41" s="40"/>
      <c r="U41" s="90"/>
      <c r="V41" s="113"/>
      <c r="W41" s="113"/>
      <c r="X41" s="113"/>
      <c r="Y41" s="113"/>
      <c r="Z41" s="40"/>
    </row>
    <row r="42" spans="2:26" ht="15.95" customHeight="1">
      <c r="B42" s="94"/>
      <c r="C42" s="32" t="s">
        <v>250</v>
      </c>
      <c r="D42" s="32"/>
      <c r="E42" s="32"/>
      <c r="F42" s="32"/>
      <c r="G42" s="32"/>
      <c r="H42" s="32"/>
      <c r="I42" s="32"/>
      <c r="J42" s="32"/>
      <c r="K42" s="32"/>
      <c r="L42" s="32"/>
      <c r="M42" s="32"/>
      <c r="N42" s="32"/>
      <c r="O42" s="32"/>
      <c r="P42" s="32"/>
      <c r="Q42" s="32"/>
      <c r="R42" s="32"/>
      <c r="S42" s="32"/>
      <c r="T42" s="32"/>
      <c r="U42" s="32"/>
      <c r="V42" s="32"/>
      <c r="W42" s="32"/>
      <c r="X42" s="32"/>
      <c r="Y42" s="32"/>
    </row>
    <row r="43" spans="2:26" ht="15.95" customHeight="1">
      <c r="B43" s="32"/>
      <c r="C43" s="32" t="s">
        <v>251</v>
      </c>
      <c r="D43" s="32"/>
      <c r="E43" s="32"/>
      <c r="F43" s="32"/>
      <c r="G43" s="32"/>
      <c r="H43" s="32"/>
      <c r="I43" s="32"/>
      <c r="J43" s="32"/>
      <c r="K43" s="32"/>
      <c r="L43" s="32"/>
      <c r="M43" s="32"/>
      <c r="N43" s="32"/>
      <c r="O43" s="32"/>
      <c r="P43" s="32"/>
      <c r="Q43" s="32"/>
      <c r="R43" s="32"/>
      <c r="S43" s="32"/>
      <c r="T43" s="32"/>
      <c r="U43" s="32"/>
      <c r="V43" s="32"/>
      <c r="W43" s="32"/>
      <c r="X43" s="32"/>
      <c r="Y43" s="32"/>
    </row>
    <row r="44" spans="2:26" ht="15.95" customHeight="1">
      <c r="B44" s="32"/>
      <c r="C44" s="222" t="s">
        <v>452</v>
      </c>
      <c r="D44" s="222"/>
      <c r="E44" s="222"/>
      <c r="F44" s="222"/>
      <c r="G44" s="222"/>
      <c r="H44" s="222"/>
      <c r="I44" s="222"/>
      <c r="J44" s="222"/>
      <c r="K44" s="222"/>
      <c r="L44" s="222"/>
      <c r="M44" s="222"/>
      <c r="N44" s="222"/>
      <c r="O44" s="32"/>
      <c r="P44" s="32"/>
      <c r="Q44" s="32"/>
      <c r="R44" s="32"/>
      <c r="S44" s="32"/>
      <c r="T44" s="32"/>
      <c r="U44" s="32"/>
      <c r="V44" s="32"/>
      <c r="W44" s="32"/>
      <c r="X44" s="32"/>
      <c r="Y44" s="32"/>
    </row>
    <row r="45" spans="2:26" ht="15.95" customHeight="1">
      <c r="C45" s="223" t="s">
        <v>544</v>
      </c>
      <c r="D45" s="224"/>
      <c r="E45" s="224"/>
      <c r="F45" s="224"/>
      <c r="G45" s="224"/>
      <c r="H45" s="224"/>
      <c r="I45" s="224"/>
      <c r="J45" s="224"/>
      <c r="K45" s="224"/>
      <c r="L45" s="224"/>
      <c r="M45" s="224"/>
      <c r="N45" s="224"/>
    </row>
  </sheetData>
  <dataConsolidate/>
  <mergeCells count="131">
    <mergeCell ref="V34:Y34"/>
    <mergeCell ref="G5:H6"/>
    <mergeCell ref="I5:N6"/>
    <mergeCell ref="U5:Y6"/>
    <mergeCell ref="Q5:T6"/>
    <mergeCell ref="V35:Y35"/>
    <mergeCell ref="V36:Y36"/>
    <mergeCell ref="V37:Y37"/>
    <mergeCell ref="V38:Y38"/>
    <mergeCell ref="V9:Y9"/>
    <mergeCell ref="V10:Y10"/>
    <mergeCell ref="V11:Y11"/>
    <mergeCell ref="V12:Y12"/>
    <mergeCell ref="V13:Y13"/>
    <mergeCell ref="V14:Y14"/>
    <mergeCell ref="V16:Y16"/>
    <mergeCell ref="V17:Y17"/>
    <mergeCell ref="V18:Y18"/>
    <mergeCell ref="V19:Y19"/>
    <mergeCell ref="V20:Y20"/>
    <mergeCell ref="V21:Y21"/>
    <mergeCell ref="V22:Y22"/>
    <mergeCell ref="V23:Y23"/>
    <mergeCell ref="V24:Y24"/>
    <mergeCell ref="V25:Y25"/>
    <mergeCell ref="V26:Y26"/>
    <mergeCell ref="V27:Y27"/>
    <mergeCell ref="V28:Y28"/>
    <mergeCell ref="V29:Y29"/>
    <mergeCell ref="V30:Y30"/>
    <mergeCell ref="V31:Y31"/>
    <mergeCell ref="V32:Y32"/>
    <mergeCell ref="V33:Y33"/>
    <mergeCell ref="B2:Y2"/>
    <mergeCell ref="F3:H3"/>
    <mergeCell ref="B3:E3"/>
    <mergeCell ref="B4:E4"/>
    <mergeCell ref="K3:N3"/>
    <mergeCell ref="E5:E8"/>
    <mergeCell ref="C5:D8"/>
    <mergeCell ref="F5:F8"/>
    <mergeCell ref="K4:N4"/>
    <mergeCell ref="I3:J3"/>
    <mergeCell ref="I4:J4"/>
    <mergeCell ref="B5:B39"/>
    <mergeCell ref="F4:H4"/>
    <mergeCell ref="C26:D26"/>
    <mergeCell ref="C9:D9"/>
    <mergeCell ref="C11:D11"/>
    <mergeCell ref="C10:D10"/>
    <mergeCell ref="J10:L10"/>
    <mergeCell ref="C27:D27"/>
    <mergeCell ref="V15:Y15"/>
    <mergeCell ref="J29:L29"/>
    <mergeCell ref="C31:D31"/>
    <mergeCell ref="C35:D35"/>
    <mergeCell ref="V39:Y39"/>
    <mergeCell ref="J23:L23"/>
    <mergeCell ref="C21:D21"/>
    <mergeCell ref="J21:L21"/>
    <mergeCell ref="C17:D17"/>
    <mergeCell ref="C29:D29"/>
    <mergeCell ref="J15:L15"/>
    <mergeCell ref="C19:D19"/>
    <mergeCell ref="J17:L17"/>
    <mergeCell ref="J22:L22"/>
    <mergeCell ref="C15:D15"/>
    <mergeCell ref="C28:D28"/>
    <mergeCell ref="J25:L25"/>
    <mergeCell ref="J26:L26"/>
    <mergeCell ref="J28:L28"/>
    <mergeCell ref="J27:L27"/>
    <mergeCell ref="J24:L24"/>
    <mergeCell ref="C22:D22"/>
    <mergeCell ref="C23:D23"/>
    <mergeCell ref="C24:D24"/>
    <mergeCell ref="C25:D25"/>
    <mergeCell ref="J20:L20"/>
    <mergeCell ref="C16:D16"/>
    <mergeCell ref="J16:L16"/>
    <mergeCell ref="C18:D18"/>
    <mergeCell ref="C36:D36"/>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J36:L36"/>
    <mergeCell ref="C33:D33"/>
    <mergeCell ref="C34:D34"/>
    <mergeCell ref="Z5:Z8"/>
    <mergeCell ref="O3:P3"/>
    <mergeCell ref="O4:P4"/>
    <mergeCell ref="U3:X4"/>
    <mergeCell ref="Y3:Z4"/>
    <mergeCell ref="Q3:T3"/>
    <mergeCell ref="Q4:T4"/>
    <mergeCell ref="T7:T8"/>
    <mergeCell ref="U7:U8"/>
    <mergeCell ref="V7:Y8"/>
    <mergeCell ref="O5:P6"/>
    <mergeCell ref="M7:M8"/>
    <mergeCell ref="N7:N8"/>
    <mergeCell ref="O7:O8"/>
    <mergeCell ref="C12:D12"/>
    <mergeCell ref="C14:D14"/>
    <mergeCell ref="J14:L14"/>
    <mergeCell ref="J12:L12"/>
    <mergeCell ref="P7:P8"/>
    <mergeCell ref="S7:S8"/>
    <mergeCell ref="Q7:R7"/>
    <mergeCell ref="J18:L18"/>
    <mergeCell ref="C20:D20"/>
    <mergeCell ref="J19:L19"/>
    <mergeCell ref="J9:L9"/>
    <mergeCell ref="C13:D13"/>
    <mergeCell ref="J13:L13"/>
    <mergeCell ref="J11:L11"/>
    <mergeCell ref="G7:G8"/>
    <mergeCell ref="H7:H8"/>
    <mergeCell ref="J7:L8"/>
    <mergeCell ref="I7:I8"/>
  </mergeCells>
  <phoneticPr fontId="8"/>
  <dataValidations count="2">
    <dataValidation type="list" errorStyle="warning" allowBlank="1" showInputMessage="1" showErrorMessage="1" error="選択出来ません" sqref="H9:H39">
      <formula1>INDIRECT(G9)</formula1>
    </dataValidation>
    <dataValidation type="list" allowBlank="1" showInputMessage="1" showErrorMessage="1" sqref="J9:L39">
      <formula1>INDIRECT(I9)</formula1>
    </dataValidation>
  </dataValidations>
  <printOptions horizontalCentered="1" verticalCentered="1"/>
  <pageMargins left="0.19685039370078741" right="0.19685039370078741" top="0.78740157480314965" bottom="0.19685039370078741" header="0.51181102362204722" footer="0.51181102362204722"/>
  <pageSetup paperSize="9" scale="77"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xm:sqref>
        </x14:dataValidation>
        <x14:dataValidation type="list" allowBlank="1" showInputMessage="1" showErrorMessage="1">
          <x14:formula1>
            <xm:f>'(参考)リスト'!$J$16:$J$18</xm:f>
          </x14:formula1>
          <xm:sqref>U9:U39</xm:sqref>
        </x14:dataValidation>
        <x14:dataValidation type="list" allowBlank="1" showInputMessage="1" showErrorMessage="1">
          <x14:formula1>
            <xm:f>'(参考)リスト'!$H$16:$H$17</xm:f>
          </x14:formula1>
          <xm:sqref>S9:S39</xm:sqref>
        </x14:dataValidation>
        <x14:dataValidation type="list" allowBlank="1" showInputMessage="1" showErrorMessage="1">
          <x14:formula1>
            <xm:f>'(参考)リスト'!$I$16:$I$18</xm:f>
          </x14:formula1>
          <xm:sqref>T9:T39</xm:sqref>
        </x14:dataValidation>
        <x14:dataValidation type="list" allowBlank="1" showInputMessage="1" showErrorMessage="1">
          <x14:formula1>
            <xm:f>'(参考)リスト'!$G$16:$G$20</xm:f>
          </x14:formula1>
          <xm:sqref>P9:P39</xm:sqref>
        </x14:dataValidation>
        <x14:dataValidation type="list" allowBlank="1" showInputMessage="1" showErrorMessage="1">
          <x14:formula1>
            <xm:f>'(参考)リスト'!$B$16:$B$20</xm:f>
          </x14:formula1>
          <xm:sqref>G9:G39</xm:sqref>
        </x14:dataValidation>
        <x14:dataValidation type="list" allowBlank="1" showInputMessage="1" showErrorMessage="1">
          <x14:formula1>
            <xm:f>'(参考)リスト'!$F$16:$F$21</xm:f>
          </x14:formula1>
          <xm:sqref>O9:O39 Q9:R39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AB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5.95" customHeight="1"/>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2" customWidth="1"/>
    <col min="28" max="16384" width="9" style="1"/>
  </cols>
  <sheetData>
    <row r="1" spans="2:28" ht="9.75" customHeight="1">
      <c r="I1" s="2"/>
      <c r="J1" s="2"/>
      <c r="K1" s="2"/>
      <c r="L1" s="2"/>
      <c r="M1" s="2"/>
      <c r="N1" s="2"/>
      <c r="O1" s="2"/>
      <c r="P1" s="2"/>
      <c r="Q1" s="2"/>
      <c r="R1" s="2"/>
      <c r="S1" s="2"/>
      <c r="T1" s="2"/>
      <c r="U1" s="2"/>
      <c r="V1" s="2"/>
      <c r="W1" s="2"/>
      <c r="X1" s="2"/>
      <c r="Y1" s="32"/>
      <c r="Z1" s="32"/>
    </row>
    <row r="2" spans="2:28" ht="24.75" customHeight="1">
      <c r="B2" s="495" t="s">
        <v>326</v>
      </c>
      <c r="C2" s="495"/>
      <c r="D2" s="495"/>
      <c r="E2" s="495"/>
      <c r="F2" s="495"/>
      <c r="G2" s="495"/>
      <c r="H2" s="495"/>
      <c r="I2" s="495"/>
      <c r="J2" s="638"/>
      <c r="K2" s="638"/>
      <c r="L2" s="638"/>
      <c r="M2" s="638"/>
      <c r="N2" s="638"/>
      <c r="O2" s="638"/>
      <c r="P2" s="638"/>
      <c r="Q2" s="638"/>
      <c r="R2" s="638"/>
      <c r="S2" s="638"/>
      <c r="T2" s="638"/>
      <c r="U2" s="638"/>
      <c r="V2" s="638"/>
      <c r="W2" s="638"/>
      <c r="X2" s="638"/>
    </row>
    <row r="3" spans="2:28" ht="20.100000000000001" customHeight="1">
      <c r="B3" s="315" t="s">
        <v>213</v>
      </c>
      <c r="C3" s="327"/>
      <c r="D3" s="327"/>
      <c r="E3" s="316"/>
      <c r="F3" s="496" t="str">
        <f>'様式A-1'!D3</f>
        <v>タカバヤマトンネル</v>
      </c>
      <c r="G3" s="497"/>
      <c r="H3" s="497"/>
      <c r="I3" s="498"/>
      <c r="J3" s="332" t="s">
        <v>212</v>
      </c>
      <c r="K3" s="322"/>
      <c r="L3" s="324" t="str">
        <f>'様式A-1'!J3</f>
        <v>県道6号山口宇部線</v>
      </c>
      <c r="M3" s="325"/>
      <c r="N3" s="325"/>
      <c r="O3" s="295" t="s">
        <v>260</v>
      </c>
      <c r="P3" s="297"/>
      <c r="Q3" s="324" t="str">
        <f>'様式B(トンネル様式1P001)'!K5</f>
        <v>基礎地盤コンサルタンツ株式会社</v>
      </c>
      <c r="R3" s="325"/>
      <c r="S3" s="325"/>
      <c r="T3" s="326"/>
      <c r="U3" s="506" t="s">
        <v>222</v>
      </c>
      <c r="V3" s="507"/>
      <c r="W3" s="507"/>
      <c r="X3" s="508"/>
      <c r="Y3" s="379" t="str">
        <f>'様式B(トンネル様式1P001)'!Q5</f>
        <v>2022年7月25日・26日</v>
      </c>
      <c r="Z3" s="381"/>
      <c r="AA3" s="1"/>
      <c r="AB3" s="2"/>
    </row>
    <row r="4" spans="2:28" ht="20.100000000000001" customHeight="1">
      <c r="B4" s="317" t="s">
        <v>0</v>
      </c>
      <c r="C4" s="355"/>
      <c r="D4" s="355"/>
      <c r="E4" s="318"/>
      <c r="F4" s="518" t="str">
        <f>'様式A-1'!D4</f>
        <v xml:space="preserve">高場山トンネル </v>
      </c>
      <c r="G4" s="519"/>
      <c r="H4" s="519"/>
      <c r="I4" s="520"/>
      <c r="J4" s="642" t="s">
        <v>1</v>
      </c>
      <c r="K4" s="643"/>
      <c r="L4" s="667" t="str">
        <f>'様式A-1'!R3</f>
        <v>防府土木建築事務所</v>
      </c>
      <c r="M4" s="668"/>
      <c r="N4" s="668"/>
      <c r="O4" s="295" t="s">
        <v>261</v>
      </c>
      <c r="P4" s="297"/>
      <c r="Q4" s="630" t="str">
        <f>'様式B(トンネル様式1P001)'!K6</f>
        <v>安田　啓吾</v>
      </c>
      <c r="R4" s="631"/>
      <c r="S4" s="631"/>
      <c r="T4" s="666"/>
      <c r="U4" s="625"/>
      <c r="V4" s="626"/>
      <c r="W4" s="626"/>
      <c r="X4" s="627"/>
      <c r="Y4" s="664"/>
      <c r="Z4" s="665"/>
      <c r="AA4" s="1"/>
      <c r="AB4" s="2"/>
    </row>
    <row r="5" spans="2:28" ht="30" customHeight="1">
      <c r="B5" s="309" t="s">
        <v>244</v>
      </c>
      <c r="C5" s="640" t="s">
        <v>42</v>
      </c>
      <c r="D5" s="641"/>
      <c r="E5" s="623" t="s">
        <v>211</v>
      </c>
      <c r="F5" s="623" t="s">
        <v>205</v>
      </c>
      <c r="G5" s="640" t="s">
        <v>210</v>
      </c>
      <c r="H5" s="659"/>
      <c r="I5" s="660"/>
      <c r="J5" s="315" t="s">
        <v>209</v>
      </c>
      <c r="K5" s="327"/>
      <c r="L5" s="327"/>
      <c r="M5" s="327"/>
      <c r="N5" s="327"/>
      <c r="O5" s="327"/>
      <c r="P5" s="651" t="s">
        <v>244</v>
      </c>
      <c r="Q5" s="653"/>
      <c r="R5" s="645" t="s">
        <v>267</v>
      </c>
      <c r="S5" s="649"/>
      <c r="T5" s="649"/>
      <c r="U5" s="649"/>
      <c r="V5" s="649"/>
      <c r="W5" s="646"/>
      <c r="X5" s="645" t="s">
        <v>201</v>
      </c>
      <c r="Y5" s="649"/>
      <c r="Z5" s="646"/>
      <c r="AA5" s="1"/>
    </row>
    <row r="6" spans="2:28" ht="16.5" customHeight="1">
      <c r="B6" s="309"/>
      <c r="C6" s="661"/>
      <c r="D6" s="641"/>
      <c r="E6" s="662"/>
      <c r="F6" s="662"/>
      <c r="G6" s="645" t="s">
        <v>200</v>
      </c>
      <c r="H6" s="646"/>
      <c r="I6" s="521" t="s">
        <v>199</v>
      </c>
      <c r="J6" s="499" t="s">
        <v>208</v>
      </c>
      <c r="K6" s="499"/>
      <c r="L6" s="499"/>
      <c r="M6" s="499"/>
      <c r="N6" s="620" t="s">
        <v>207</v>
      </c>
      <c r="O6" s="620"/>
      <c r="P6" s="521" t="s">
        <v>280</v>
      </c>
      <c r="Q6" s="618"/>
      <c r="R6" s="633" t="s">
        <v>194</v>
      </c>
      <c r="S6" s="521" t="s">
        <v>263</v>
      </c>
      <c r="T6" s="521"/>
      <c r="U6" s="521"/>
      <c r="V6" s="521"/>
      <c r="W6" s="521"/>
      <c r="X6" s="640"/>
      <c r="Y6" s="659"/>
      <c r="Z6" s="660"/>
      <c r="AA6" s="1"/>
    </row>
    <row r="7" spans="2:28" ht="16.5" customHeight="1">
      <c r="B7" s="309"/>
      <c r="C7" s="605"/>
      <c r="D7" s="606"/>
      <c r="E7" s="663"/>
      <c r="F7" s="663"/>
      <c r="G7" s="647"/>
      <c r="H7" s="648"/>
      <c r="I7" s="618"/>
      <c r="J7" s="619"/>
      <c r="K7" s="619"/>
      <c r="L7" s="619"/>
      <c r="M7" s="619"/>
      <c r="N7" s="619"/>
      <c r="O7" s="619"/>
      <c r="P7" s="114" t="s">
        <v>270</v>
      </c>
      <c r="Q7" s="114" t="s">
        <v>271</v>
      </c>
      <c r="R7" s="669"/>
      <c r="S7" s="618"/>
      <c r="T7" s="618"/>
      <c r="U7" s="618"/>
      <c r="V7" s="618"/>
      <c r="W7" s="618"/>
      <c r="X7" s="97"/>
      <c r="Y7" s="98"/>
      <c r="Z7" s="99"/>
      <c r="AA7" s="1"/>
    </row>
    <row r="8" spans="2:28" ht="15.95" customHeight="1">
      <c r="B8" s="309"/>
      <c r="C8" s="657">
        <v>22</v>
      </c>
      <c r="D8" s="658"/>
      <c r="E8" s="217">
        <v>101</v>
      </c>
      <c r="F8" s="95">
        <v>219.8</v>
      </c>
      <c r="G8" s="188" t="s">
        <v>483</v>
      </c>
      <c r="H8" s="188" t="s">
        <v>413</v>
      </c>
      <c r="I8" s="188" t="s">
        <v>677</v>
      </c>
      <c r="J8" s="305" t="s">
        <v>736</v>
      </c>
      <c r="K8" s="305"/>
      <c r="L8" s="305"/>
      <c r="M8" s="305"/>
      <c r="N8" s="305" t="s">
        <v>751</v>
      </c>
      <c r="O8" s="305"/>
      <c r="P8" s="188" t="s">
        <v>678</v>
      </c>
      <c r="Q8" s="188" t="s">
        <v>678</v>
      </c>
      <c r="R8" s="189" t="s">
        <v>676</v>
      </c>
      <c r="S8" s="305"/>
      <c r="T8" s="305"/>
      <c r="U8" s="305"/>
      <c r="V8" s="305"/>
      <c r="W8" s="305"/>
      <c r="X8" s="298"/>
      <c r="Y8" s="300"/>
      <c r="Z8" s="299"/>
      <c r="AA8" s="1"/>
    </row>
    <row r="9" spans="2:28" ht="15.95" customHeight="1">
      <c r="B9" s="309"/>
      <c r="C9" s="657"/>
      <c r="D9" s="658"/>
      <c r="E9" s="217"/>
      <c r="F9" s="95"/>
      <c r="G9" s="188"/>
      <c r="H9" s="188"/>
      <c r="I9" s="188"/>
      <c r="J9" s="305"/>
      <c r="K9" s="305"/>
      <c r="L9" s="305"/>
      <c r="M9" s="305"/>
      <c r="N9" s="305"/>
      <c r="O9" s="305"/>
      <c r="P9" s="188"/>
      <c r="Q9" s="188"/>
      <c r="R9" s="189"/>
      <c r="S9" s="305"/>
      <c r="T9" s="305"/>
      <c r="U9" s="305"/>
      <c r="V9" s="305"/>
      <c r="W9" s="305"/>
      <c r="X9" s="298"/>
      <c r="Y9" s="300"/>
      <c r="Z9" s="299"/>
      <c r="AA9" s="1"/>
    </row>
    <row r="10" spans="2:28" ht="15.95" customHeight="1">
      <c r="B10" s="309"/>
      <c r="C10" s="657"/>
      <c r="D10" s="658"/>
      <c r="E10" s="217"/>
      <c r="F10" s="95"/>
      <c r="G10" s="188"/>
      <c r="H10" s="188"/>
      <c r="I10" s="188"/>
      <c r="J10" s="305"/>
      <c r="K10" s="305"/>
      <c r="L10" s="305"/>
      <c r="M10" s="305"/>
      <c r="N10" s="305"/>
      <c r="O10" s="305"/>
      <c r="P10" s="188"/>
      <c r="Q10" s="188"/>
      <c r="R10" s="189"/>
      <c r="S10" s="305"/>
      <c r="T10" s="305"/>
      <c r="U10" s="305"/>
      <c r="V10" s="305"/>
      <c r="W10" s="305"/>
      <c r="X10" s="298"/>
      <c r="Y10" s="300"/>
      <c r="Z10" s="299"/>
      <c r="AA10" s="1"/>
    </row>
    <row r="11" spans="2:28" ht="15.95" customHeight="1">
      <c r="B11" s="309"/>
      <c r="C11" s="657"/>
      <c r="D11" s="658"/>
      <c r="E11" s="217"/>
      <c r="F11" s="95"/>
      <c r="G11" s="100"/>
      <c r="H11" s="163"/>
      <c r="I11" s="100"/>
      <c r="J11" s="305"/>
      <c r="K11" s="305"/>
      <c r="L11" s="305"/>
      <c r="M11" s="305"/>
      <c r="N11" s="305"/>
      <c r="O11" s="305"/>
      <c r="P11" s="100"/>
      <c r="Q11" s="100"/>
      <c r="R11" s="101"/>
      <c r="S11" s="305"/>
      <c r="T11" s="305"/>
      <c r="U11" s="305"/>
      <c r="V11" s="305"/>
      <c r="W11" s="305"/>
      <c r="X11" s="298"/>
      <c r="Y11" s="300"/>
      <c r="Z11" s="299"/>
      <c r="AA11" s="1"/>
    </row>
    <row r="12" spans="2:28" ht="15.95" customHeight="1">
      <c r="B12" s="309"/>
      <c r="C12" s="657"/>
      <c r="D12" s="658"/>
      <c r="E12" s="50"/>
      <c r="F12" s="95"/>
      <c r="G12" s="100"/>
      <c r="H12" s="163"/>
      <c r="I12" s="100"/>
      <c r="J12" s="305"/>
      <c r="K12" s="305"/>
      <c r="L12" s="305"/>
      <c r="M12" s="305"/>
      <c r="N12" s="305"/>
      <c r="O12" s="305"/>
      <c r="P12" s="100"/>
      <c r="Q12" s="100"/>
      <c r="R12" s="101"/>
      <c r="S12" s="305"/>
      <c r="T12" s="305"/>
      <c r="U12" s="305"/>
      <c r="V12" s="305"/>
      <c r="W12" s="305"/>
      <c r="X12" s="298"/>
      <c r="Y12" s="300"/>
      <c r="Z12" s="299"/>
      <c r="AA12" s="1"/>
    </row>
    <row r="13" spans="2:28" ht="15.95" customHeight="1">
      <c r="B13" s="309"/>
      <c r="C13" s="657"/>
      <c r="D13" s="658"/>
      <c r="E13" s="50"/>
      <c r="F13" s="95"/>
      <c r="G13" s="100"/>
      <c r="H13" s="163"/>
      <c r="I13" s="100"/>
      <c r="J13" s="305"/>
      <c r="K13" s="305"/>
      <c r="L13" s="305"/>
      <c r="M13" s="305"/>
      <c r="N13" s="305"/>
      <c r="O13" s="305"/>
      <c r="P13" s="100"/>
      <c r="Q13" s="100"/>
      <c r="R13" s="101"/>
      <c r="S13" s="305"/>
      <c r="T13" s="305"/>
      <c r="U13" s="305"/>
      <c r="V13" s="305"/>
      <c r="W13" s="305"/>
      <c r="X13" s="298"/>
      <c r="Y13" s="300"/>
      <c r="Z13" s="299"/>
      <c r="AA13" s="1"/>
    </row>
    <row r="14" spans="2:28" ht="15.95" customHeight="1">
      <c r="B14" s="309"/>
      <c r="C14" s="657"/>
      <c r="D14" s="658"/>
      <c r="E14" s="50"/>
      <c r="F14" s="95"/>
      <c r="G14" s="100"/>
      <c r="H14" s="163"/>
      <c r="I14" s="100"/>
      <c r="J14" s="305"/>
      <c r="K14" s="305"/>
      <c r="L14" s="305"/>
      <c r="M14" s="305"/>
      <c r="N14" s="305"/>
      <c r="O14" s="305"/>
      <c r="P14" s="100"/>
      <c r="Q14" s="100"/>
      <c r="R14" s="101"/>
      <c r="S14" s="305"/>
      <c r="T14" s="305"/>
      <c r="U14" s="305"/>
      <c r="V14" s="305"/>
      <c r="W14" s="305"/>
      <c r="X14" s="298"/>
      <c r="Y14" s="300"/>
      <c r="Z14" s="299"/>
      <c r="AA14" s="1"/>
    </row>
    <row r="15" spans="2:28" ht="15.95" customHeight="1">
      <c r="B15" s="309"/>
      <c r="C15" s="167"/>
      <c r="D15" s="168"/>
      <c r="E15" s="50"/>
      <c r="F15" s="95"/>
      <c r="G15" s="100"/>
      <c r="H15" s="163"/>
      <c r="I15" s="100"/>
      <c r="J15" s="305"/>
      <c r="K15" s="305"/>
      <c r="L15" s="305"/>
      <c r="M15" s="305"/>
      <c r="N15" s="305"/>
      <c r="O15" s="305"/>
      <c r="P15" s="100"/>
      <c r="Q15" s="100"/>
      <c r="R15" s="101"/>
      <c r="S15" s="305"/>
      <c r="T15" s="305"/>
      <c r="U15" s="305"/>
      <c r="V15" s="305"/>
      <c r="W15" s="305"/>
      <c r="X15" s="298"/>
      <c r="Y15" s="300"/>
      <c r="Z15" s="299"/>
      <c r="AA15" s="1"/>
    </row>
    <row r="16" spans="2:28" ht="15.95" customHeight="1">
      <c r="B16" s="309"/>
      <c r="C16" s="167"/>
      <c r="D16" s="168"/>
      <c r="E16" s="50"/>
      <c r="F16" s="95"/>
      <c r="G16" s="100"/>
      <c r="H16" s="163"/>
      <c r="I16" s="100"/>
      <c r="J16" s="305"/>
      <c r="K16" s="305"/>
      <c r="L16" s="305"/>
      <c r="M16" s="305"/>
      <c r="N16" s="305"/>
      <c r="O16" s="305"/>
      <c r="P16" s="100"/>
      <c r="Q16" s="100"/>
      <c r="R16" s="101"/>
      <c r="S16" s="305"/>
      <c r="T16" s="305"/>
      <c r="U16" s="305"/>
      <c r="V16" s="305"/>
      <c r="W16" s="305"/>
      <c r="X16" s="298"/>
      <c r="Y16" s="300"/>
      <c r="Z16" s="299"/>
      <c r="AA16" s="1"/>
    </row>
    <row r="17" spans="2:27" ht="15.95" customHeight="1">
      <c r="B17" s="309"/>
      <c r="C17" s="657"/>
      <c r="D17" s="658"/>
      <c r="E17" s="50"/>
      <c r="F17" s="95"/>
      <c r="G17" s="100"/>
      <c r="H17" s="163"/>
      <c r="I17" s="100"/>
      <c r="J17" s="305"/>
      <c r="K17" s="305"/>
      <c r="L17" s="305"/>
      <c r="M17" s="305"/>
      <c r="N17" s="305"/>
      <c r="O17" s="305"/>
      <c r="P17" s="100"/>
      <c r="Q17" s="100"/>
      <c r="R17" s="101"/>
      <c r="S17" s="305"/>
      <c r="T17" s="305"/>
      <c r="U17" s="305"/>
      <c r="V17" s="305"/>
      <c r="W17" s="305"/>
      <c r="X17" s="298"/>
      <c r="Y17" s="300"/>
      <c r="Z17" s="299"/>
      <c r="AA17" s="1"/>
    </row>
    <row r="18" spans="2:27" ht="15.95" customHeight="1">
      <c r="B18" s="309"/>
      <c r="C18" s="657"/>
      <c r="D18" s="658"/>
      <c r="E18" s="50"/>
      <c r="F18" s="95"/>
      <c r="G18" s="100"/>
      <c r="H18" s="163"/>
      <c r="I18" s="100"/>
      <c r="J18" s="305"/>
      <c r="K18" s="305"/>
      <c r="L18" s="305"/>
      <c r="M18" s="305"/>
      <c r="N18" s="305"/>
      <c r="O18" s="305"/>
      <c r="P18" s="100"/>
      <c r="Q18" s="100"/>
      <c r="R18" s="101"/>
      <c r="S18" s="305"/>
      <c r="T18" s="305"/>
      <c r="U18" s="305"/>
      <c r="V18" s="305"/>
      <c r="W18" s="305"/>
      <c r="X18" s="298"/>
      <c r="Y18" s="300"/>
      <c r="Z18" s="299"/>
      <c r="AA18" s="1"/>
    </row>
    <row r="19" spans="2:27" ht="15.95" customHeight="1">
      <c r="B19" s="309"/>
      <c r="C19" s="657"/>
      <c r="D19" s="658"/>
      <c r="E19" s="50"/>
      <c r="F19" s="95"/>
      <c r="G19" s="100"/>
      <c r="H19" s="163"/>
      <c r="I19" s="100"/>
      <c r="J19" s="305"/>
      <c r="K19" s="305"/>
      <c r="L19" s="305"/>
      <c r="M19" s="305"/>
      <c r="N19" s="305"/>
      <c r="O19" s="305"/>
      <c r="P19" s="100"/>
      <c r="Q19" s="100"/>
      <c r="R19" s="101"/>
      <c r="S19" s="305"/>
      <c r="T19" s="305"/>
      <c r="U19" s="305"/>
      <c r="V19" s="305"/>
      <c r="W19" s="305"/>
      <c r="X19" s="298"/>
      <c r="Y19" s="300"/>
      <c r="Z19" s="299"/>
      <c r="AA19" s="1"/>
    </row>
    <row r="20" spans="2:27" ht="15.95" customHeight="1">
      <c r="B20" s="309"/>
      <c r="C20" s="657"/>
      <c r="D20" s="658"/>
      <c r="E20" s="50"/>
      <c r="F20" s="95"/>
      <c r="G20" s="100"/>
      <c r="H20" s="163"/>
      <c r="I20" s="100"/>
      <c r="J20" s="305"/>
      <c r="K20" s="305"/>
      <c r="L20" s="305"/>
      <c r="M20" s="305"/>
      <c r="N20" s="305"/>
      <c r="O20" s="305"/>
      <c r="P20" s="100"/>
      <c r="Q20" s="100"/>
      <c r="R20" s="101"/>
      <c r="S20" s="305"/>
      <c r="T20" s="305"/>
      <c r="U20" s="305"/>
      <c r="V20" s="305"/>
      <c r="W20" s="305"/>
      <c r="X20" s="298"/>
      <c r="Y20" s="300"/>
      <c r="Z20" s="299"/>
      <c r="AA20" s="1"/>
    </row>
    <row r="21" spans="2:27" ht="15.95" customHeight="1">
      <c r="B21" s="309"/>
      <c r="C21" s="167"/>
      <c r="D21" s="168"/>
      <c r="E21" s="50"/>
      <c r="F21" s="95"/>
      <c r="G21" s="100"/>
      <c r="H21" s="163"/>
      <c r="I21" s="100"/>
      <c r="J21" s="305"/>
      <c r="K21" s="305"/>
      <c r="L21" s="305"/>
      <c r="M21" s="305"/>
      <c r="N21" s="305"/>
      <c r="O21" s="305"/>
      <c r="P21" s="100"/>
      <c r="Q21" s="100"/>
      <c r="R21" s="101"/>
      <c r="S21" s="305"/>
      <c r="T21" s="305"/>
      <c r="U21" s="305"/>
      <c r="V21" s="305"/>
      <c r="W21" s="305"/>
      <c r="X21" s="298"/>
      <c r="Y21" s="300"/>
      <c r="Z21" s="299"/>
      <c r="AA21" s="1"/>
    </row>
    <row r="22" spans="2:27" ht="15.95" customHeight="1">
      <c r="B22" s="309"/>
      <c r="C22" s="167"/>
      <c r="D22" s="168"/>
      <c r="E22" s="50"/>
      <c r="F22" s="95"/>
      <c r="G22" s="100"/>
      <c r="H22" s="163"/>
      <c r="I22" s="100"/>
      <c r="J22" s="305"/>
      <c r="K22" s="305"/>
      <c r="L22" s="305"/>
      <c r="M22" s="305"/>
      <c r="N22" s="305"/>
      <c r="O22" s="305"/>
      <c r="P22" s="100"/>
      <c r="Q22" s="100"/>
      <c r="R22" s="101"/>
      <c r="S22" s="305"/>
      <c r="T22" s="305"/>
      <c r="U22" s="305"/>
      <c r="V22" s="305"/>
      <c r="W22" s="305"/>
      <c r="X22" s="298"/>
      <c r="Y22" s="300"/>
      <c r="Z22" s="299"/>
      <c r="AA22" s="1"/>
    </row>
    <row r="23" spans="2:27" ht="15.95" customHeight="1">
      <c r="B23" s="309"/>
      <c r="C23" s="167"/>
      <c r="D23" s="168"/>
      <c r="E23" s="50"/>
      <c r="F23" s="95"/>
      <c r="G23" s="100"/>
      <c r="H23" s="163"/>
      <c r="I23" s="100"/>
      <c r="J23" s="305"/>
      <c r="K23" s="305"/>
      <c r="L23" s="305"/>
      <c r="M23" s="305"/>
      <c r="N23" s="305"/>
      <c r="O23" s="305"/>
      <c r="P23" s="100"/>
      <c r="Q23" s="100"/>
      <c r="R23" s="101"/>
      <c r="S23" s="305"/>
      <c r="T23" s="305"/>
      <c r="U23" s="305"/>
      <c r="V23" s="305"/>
      <c r="W23" s="305"/>
      <c r="X23" s="298"/>
      <c r="Y23" s="300"/>
      <c r="Z23" s="299"/>
      <c r="AA23" s="1"/>
    </row>
    <row r="24" spans="2:27" ht="15.95" customHeight="1">
      <c r="B24" s="309"/>
      <c r="C24" s="167"/>
      <c r="D24" s="168"/>
      <c r="E24" s="50"/>
      <c r="F24" s="95"/>
      <c r="G24" s="100"/>
      <c r="H24" s="163"/>
      <c r="I24" s="100"/>
      <c r="J24" s="305"/>
      <c r="K24" s="305"/>
      <c r="L24" s="305"/>
      <c r="M24" s="305"/>
      <c r="N24" s="305"/>
      <c r="O24" s="305"/>
      <c r="P24" s="100"/>
      <c r="Q24" s="100"/>
      <c r="R24" s="101"/>
      <c r="S24" s="305"/>
      <c r="T24" s="305"/>
      <c r="U24" s="305"/>
      <c r="V24" s="305"/>
      <c r="W24" s="305"/>
      <c r="X24" s="298"/>
      <c r="Y24" s="300"/>
      <c r="Z24" s="299"/>
      <c r="AA24" s="1"/>
    </row>
    <row r="25" spans="2:27" ht="15.95" customHeight="1">
      <c r="B25" s="309"/>
      <c r="C25" s="657"/>
      <c r="D25" s="658"/>
      <c r="E25" s="50"/>
      <c r="F25" s="95"/>
      <c r="G25" s="100"/>
      <c r="H25" s="163"/>
      <c r="I25" s="100"/>
      <c r="J25" s="305"/>
      <c r="K25" s="305"/>
      <c r="L25" s="305"/>
      <c r="M25" s="305"/>
      <c r="N25" s="305"/>
      <c r="O25" s="305"/>
      <c r="P25" s="100"/>
      <c r="Q25" s="100"/>
      <c r="R25" s="101"/>
      <c r="S25" s="305"/>
      <c r="T25" s="305"/>
      <c r="U25" s="305"/>
      <c r="V25" s="305"/>
      <c r="W25" s="305"/>
      <c r="X25" s="298"/>
      <c r="Y25" s="300"/>
      <c r="Z25" s="299"/>
      <c r="AA25" s="1"/>
    </row>
    <row r="26" spans="2:27" ht="15.95" customHeight="1">
      <c r="B26" s="309"/>
      <c r="C26" s="657"/>
      <c r="D26" s="658"/>
      <c r="E26" s="50"/>
      <c r="F26" s="95"/>
      <c r="G26" s="100"/>
      <c r="H26" s="163"/>
      <c r="I26" s="100"/>
      <c r="J26" s="305"/>
      <c r="K26" s="305"/>
      <c r="L26" s="305"/>
      <c r="M26" s="305"/>
      <c r="N26" s="305"/>
      <c r="O26" s="305"/>
      <c r="P26" s="100"/>
      <c r="Q26" s="100"/>
      <c r="R26" s="101"/>
      <c r="S26" s="305"/>
      <c r="T26" s="305"/>
      <c r="U26" s="305"/>
      <c r="V26" s="305"/>
      <c r="W26" s="305"/>
      <c r="X26" s="298"/>
      <c r="Y26" s="300"/>
      <c r="Z26" s="299"/>
      <c r="AA26" s="1"/>
    </row>
    <row r="27" spans="2:27" ht="15.95" customHeight="1">
      <c r="B27" s="309"/>
      <c r="C27" s="657"/>
      <c r="D27" s="658"/>
      <c r="E27" s="50"/>
      <c r="F27" s="95"/>
      <c r="G27" s="100"/>
      <c r="H27" s="163"/>
      <c r="I27" s="100"/>
      <c r="J27" s="305"/>
      <c r="K27" s="305"/>
      <c r="L27" s="305"/>
      <c r="M27" s="305"/>
      <c r="N27" s="305"/>
      <c r="O27" s="305"/>
      <c r="P27" s="100"/>
      <c r="Q27" s="100"/>
      <c r="R27" s="101"/>
      <c r="S27" s="305"/>
      <c r="T27" s="305"/>
      <c r="U27" s="305"/>
      <c r="V27" s="305"/>
      <c r="W27" s="305"/>
      <c r="X27" s="298"/>
      <c r="Y27" s="300"/>
      <c r="Z27" s="299"/>
      <c r="AA27" s="1"/>
    </row>
    <row r="28" spans="2:27" ht="15.95" customHeight="1">
      <c r="B28" s="309"/>
      <c r="C28" s="657"/>
      <c r="D28" s="658"/>
      <c r="E28" s="50"/>
      <c r="F28" s="95"/>
      <c r="G28" s="100"/>
      <c r="H28" s="163"/>
      <c r="I28" s="100"/>
      <c r="J28" s="305"/>
      <c r="K28" s="305"/>
      <c r="L28" s="305"/>
      <c r="M28" s="305"/>
      <c r="N28" s="305"/>
      <c r="O28" s="305"/>
      <c r="P28" s="100"/>
      <c r="Q28" s="100"/>
      <c r="R28" s="101"/>
      <c r="S28" s="305"/>
      <c r="T28" s="305"/>
      <c r="U28" s="305"/>
      <c r="V28" s="305"/>
      <c r="W28" s="305"/>
      <c r="X28" s="298"/>
      <c r="Y28" s="300"/>
      <c r="Z28" s="299"/>
      <c r="AA28" s="1"/>
    </row>
    <row r="29" spans="2:27" ht="15.95" customHeight="1">
      <c r="B29" s="309"/>
      <c r="C29" s="657"/>
      <c r="D29" s="658"/>
      <c r="E29" s="50"/>
      <c r="F29" s="95"/>
      <c r="G29" s="100"/>
      <c r="H29" s="163"/>
      <c r="I29" s="100"/>
      <c r="J29" s="305"/>
      <c r="K29" s="305"/>
      <c r="L29" s="305"/>
      <c r="M29" s="305"/>
      <c r="N29" s="305"/>
      <c r="O29" s="305"/>
      <c r="P29" s="100"/>
      <c r="Q29" s="100"/>
      <c r="R29" s="101"/>
      <c r="S29" s="305"/>
      <c r="T29" s="305"/>
      <c r="U29" s="305"/>
      <c r="V29" s="305"/>
      <c r="W29" s="305"/>
      <c r="X29" s="298"/>
      <c r="Y29" s="300"/>
      <c r="Z29" s="299"/>
      <c r="AA29" s="1"/>
    </row>
    <row r="30" spans="2:27" ht="15.95" customHeight="1">
      <c r="B30" s="309"/>
      <c r="C30" s="657"/>
      <c r="D30" s="658"/>
      <c r="E30" s="50"/>
      <c r="F30" s="95"/>
      <c r="G30" s="100"/>
      <c r="H30" s="163"/>
      <c r="I30" s="100"/>
      <c r="J30" s="305"/>
      <c r="K30" s="305"/>
      <c r="L30" s="305"/>
      <c r="M30" s="305"/>
      <c r="N30" s="305"/>
      <c r="O30" s="305"/>
      <c r="P30" s="100"/>
      <c r="Q30" s="100"/>
      <c r="R30" s="101"/>
      <c r="S30" s="305"/>
      <c r="T30" s="305"/>
      <c r="U30" s="305"/>
      <c r="V30" s="305"/>
      <c r="W30" s="305"/>
      <c r="X30" s="298"/>
      <c r="Y30" s="300"/>
      <c r="Z30" s="299"/>
      <c r="AA30" s="1"/>
    </row>
    <row r="31" spans="2:27" ht="15.95" customHeight="1">
      <c r="B31" s="309"/>
      <c r="C31" s="657"/>
      <c r="D31" s="658"/>
      <c r="E31" s="50"/>
      <c r="F31" s="95"/>
      <c r="G31" s="100"/>
      <c r="H31" s="163"/>
      <c r="I31" s="100"/>
      <c r="J31" s="305"/>
      <c r="K31" s="305"/>
      <c r="L31" s="305"/>
      <c r="M31" s="305"/>
      <c r="N31" s="305"/>
      <c r="O31" s="305"/>
      <c r="P31" s="100"/>
      <c r="Q31" s="100"/>
      <c r="R31" s="101"/>
      <c r="S31" s="305"/>
      <c r="T31" s="305"/>
      <c r="U31" s="305"/>
      <c r="V31" s="305"/>
      <c r="W31" s="305"/>
      <c r="X31" s="298"/>
      <c r="Y31" s="300"/>
      <c r="Z31" s="299"/>
      <c r="AA31" s="1"/>
    </row>
    <row r="32" spans="2:27" ht="15.95" customHeight="1">
      <c r="B32" s="309"/>
      <c r="C32" s="167"/>
      <c r="D32" s="168"/>
      <c r="E32" s="50"/>
      <c r="F32" s="95"/>
      <c r="G32" s="100"/>
      <c r="H32" s="163"/>
      <c r="I32" s="100"/>
      <c r="J32" s="305"/>
      <c r="K32" s="305"/>
      <c r="L32" s="305"/>
      <c r="M32" s="305"/>
      <c r="N32" s="305"/>
      <c r="O32" s="305"/>
      <c r="P32" s="100"/>
      <c r="Q32" s="100"/>
      <c r="R32" s="101"/>
      <c r="S32" s="305"/>
      <c r="T32" s="305"/>
      <c r="U32" s="305"/>
      <c r="V32" s="305"/>
      <c r="W32" s="305"/>
      <c r="X32" s="298"/>
      <c r="Y32" s="300"/>
      <c r="Z32" s="299"/>
      <c r="AA32" s="1"/>
    </row>
    <row r="33" spans="2:27" ht="15.95" customHeight="1">
      <c r="B33" s="309"/>
      <c r="C33" s="167"/>
      <c r="D33" s="168"/>
      <c r="E33" s="50"/>
      <c r="F33" s="95"/>
      <c r="G33" s="100"/>
      <c r="H33" s="163"/>
      <c r="I33" s="100"/>
      <c r="J33" s="305"/>
      <c r="K33" s="305"/>
      <c r="L33" s="305"/>
      <c r="M33" s="305"/>
      <c r="N33" s="305"/>
      <c r="O33" s="305"/>
      <c r="P33" s="100"/>
      <c r="Q33" s="100"/>
      <c r="R33" s="101"/>
      <c r="S33" s="305"/>
      <c r="T33" s="305"/>
      <c r="U33" s="305"/>
      <c r="V33" s="305"/>
      <c r="W33" s="305"/>
      <c r="X33" s="298"/>
      <c r="Y33" s="300"/>
      <c r="Z33" s="299"/>
      <c r="AA33" s="1"/>
    </row>
    <row r="34" spans="2:27" ht="15.95" customHeight="1">
      <c r="B34" s="309"/>
      <c r="C34" s="657"/>
      <c r="D34" s="658"/>
      <c r="E34" s="50"/>
      <c r="F34" s="95"/>
      <c r="G34" s="100"/>
      <c r="H34" s="163"/>
      <c r="I34" s="100"/>
      <c r="J34" s="305"/>
      <c r="K34" s="305"/>
      <c r="L34" s="305"/>
      <c r="M34" s="305"/>
      <c r="N34" s="305"/>
      <c r="O34" s="305"/>
      <c r="P34" s="100"/>
      <c r="Q34" s="100"/>
      <c r="R34" s="101"/>
      <c r="S34" s="305"/>
      <c r="T34" s="305"/>
      <c r="U34" s="305"/>
      <c r="V34" s="305"/>
      <c r="W34" s="305"/>
      <c r="X34" s="298"/>
      <c r="Y34" s="300"/>
      <c r="Z34" s="299"/>
      <c r="AA34" s="1"/>
    </row>
    <row r="35" spans="2:27" ht="15.95" customHeight="1">
      <c r="B35" s="309"/>
      <c r="C35" s="657"/>
      <c r="D35" s="658"/>
      <c r="E35" s="50"/>
      <c r="F35" s="95"/>
      <c r="G35" s="100"/>
      <c r="H35" s="163"/>
      <c r="I35" s="100"/>
      <c r="J35" s="305"/>
      <c r="K35" s="305"/>
      <c r="L35" s="305"/>
      <c r="M35" s="305"/>
      <c r="N35" s="305"/>
      <c r="O35" s="305"/>
      <c r="P35" s="100"/>
      <c r="Q35" s="100"/>
      <c r="R35" s="101"/>
      <c r="S35" s="305"/>
      <c r="T35" s="305"/>
      <c r="U35" s="305"/>
      <c r="V35" s="305"/>
      <c r="W35" s="305"/>
      <c r="X35" s="298"/>
      <c r="Y35" s="300"/>
      <c r="Z35" s="299"/>
      <c r="AA35" s="1"/>
    </row>
    <row r="36" spans="2:27" ht="15.95" customHeight="1">
      <c r="B36" s="309"/>
      <c r="C36" s="657"/>
      <c r="D36" s="658"/>
      <c r="E36" s="50"/>
      <c r="F36" s="95"/>
      <c r="G36" s="100"/>
      <c r="H36" s="163"/>
      <c r="I36" s="100"/>
      <c r="J36" s="305"/>
      <c r="K36" s="305"/>
      <c r="L36" s="305"/>
      <c r="M36" s="305"/>
      <c r="N36" s="305"/>
      <c r="O36" s="305"/>
      <c r="P36" s="100"/>
      <c r="Q36" s="100"/>
      <c r="R36" s="101"/>
      <c r="S36" s="305"/>
      <c r="T36" s="305"/>
      <c r="U36" s="305"/>
      <c r="V36" s="305"/>
      <c r="W36" s="305"/>
      <c r="X36" s="298"/>
      <c r="Y36" s="300"/>
      <c r="Z36" s="299"/>
      <c r="AA36" s="1"/>
    </row>
    <row r="37" spans="2:27" ht="15.95" customHeight="1">
      <c r="B37" s="309"/>
      <c r="C37" s="657"/>
      <c r="D37" s="658"/>
      <c r="E37" s="50"/>
      <c r="F37" s="95"/>
      <c r="G37" s="100"/>
      <c r="H37" s="163"/>
      <c r="I37" s="100"/>
      <c r="J37" s="305"/>
      <c r="K37" s="305"/>
      <c r="L37" s="305"/>
      <c r="M37" s="305"/>
      <c r="N37" s="305"/>
      <c r="O37" s="305"/>
      <c r="P37" s="100"/>
      <c r="Q37" s="100"/>
      <c r="R37" s="101"/>
      <c r="S37" s="305"/>
      <c r="T37" s="305"/>
      <c r="U37" s="305"/>
      <c r="V37" s="305"/>
      <c r="W37" s="305"/>
      <c r="X37" s="298"/>
      <c r="Y37" s="300"/>
      <c r="Z37" s="299"/>
      <c r="AA37" s="1"/>
    </row>
    <row r="38" spans="2:27" ht="15.95" customHeight="1">
      <c r="B38" s="310"/>
      <c r="C38" s="657"/>
      <c r="D38" s="658"/>
      <c r="E38" s="50"/>
      <c r="F38" s="95"/>
      <c r="G38" s="100"/>
      <c r="H38" s="163"/>
      <c r="I38" s="100"/>
      <c r="J38" s="305"/>
      <c r="K38" s="305"/>
      <c r="L38" s="305"/>
      <c r="M38" s="305"/>
      <c r="N38" s="305"/>
      <c r="O38" s="305"/>
      <c r="P38" s="100"/>
      <c r="Q38" s="100"/>
      <c r="R38" s="101"/>
      <c r="S38" s="305"/>
      <c r="T38" s="305"/>
      <c r="U38" s="305"/>
      <c r="V38" s="305"/>
      <c r="W38" s="305"/>
      <c r="X38" s="298"/>
      <c r="Y38" s="300"/>
      <c r="Z38" s="299"/>
      <c r="AA38" s="1"/>
    </row>
    <row r="39" spans="2:27" ht="15.95" customHeight="1">
      <c r="B39" s="93"/>
      <c r="C39" s="1" t="s">
        <v>285</v>
      </c>
      <c r="D39" s="40"/>
      <c r="E39" s="2"/>
      <c r="F39" s="40"/>
      <c r="G39" s="90"/>
      <c r="H39" s="90"/>
      <c r="I39" s="90"/>
      <c r="J39" s="90"/>
      <c r="K39" s="90"/>
      <c r="L39" s="90"/>
      <c r="M39" s="90"/>
      <c r="N39" s="90"/>
      <c r="O39" s="90"/>
      <c r="P39" s="90"/>
      <c r="Q39" s="90"/>
      <c r="R39" s="40"/>
      <c r="S39" s="90"/>
      <c r="T39" s="90"/>
      <c r="U39" s="90"/>
      <c r="V39" s="90"/>
      <c r="W39" s="90"/>
      <c r="X39" s="40"/>
      <c r="Y39" s="40"/>
      <c r="Z39" s="40"/>
      <c r="AA39" s="1"/>
    </row>
    <row r="40" spans="2:27" ht="15.95" customHeight="1">
      <c r="B40" s="93"/>
      <c r="C40" s="105" t="s">
        <v>286</v>
      </c>
      <c r="D40" s="40"/>
      <c r="E40" s="2"/>
      <c r="F40" s="40"/>
      <c r="G40" s="90"/>
      <c r="H40" s="90"/>
      <c r="I40" s="90"/>
      <c r="J40" s="90"/>
      <c r="K40" s="90"/>
      <c r="L40" s="90"/>
      <c r="M40" s="90"/>
      <c r="N40" s="90"/>
      <c r="O40" s="90"/>
      <c r="P40" s="90"/>
      <c r="Q40" s="90"/>
      <c r="R40" s="40"/>
      <c r="S40" s="90"/>
      <c r="T40" s="90"/>
      <c r="U40" s="90"/>
      <c r="V40" s="90"/>
      <c r="W40" s="90"/>
      <c r="X40" s="40"/>
      <c r="Y40" s="40"/>
      <c r="Z40" s="40"/>
      <c r="AA40" s="1"/>
    </row>
    <row r="41" spans="2:27" ht="15.95" customHeight="1">
      <c r="C41" s="32" t="s">
        <v>252</v>
      </c>
    </row>
    <row r="42" spans="2:27" ht="15.95" customHeight="1">
      <c r="C42" s="32" t="s">
        <v>253</v>
      </c>
    </row>
    <row r="43" spans="2:27" ht="15.95" customHeight="1">
      <c r="C43" s="223" t="s">
        <v>544</v>
      </c>
    </row>
  </sheetData>
  <mergeCells count="178">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B5:B38"/>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N12:O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count="3">
    <dataValidation type="list" allowBlank="1" showInputMessage="1" showErrorMessage="1" sqref="E39:E40">
      <formula1>個数</formula1>
    </dataValidation>
    <dataValidation type="list" showInputMessage="1" showErrorMessage="1" sqref="G39:H40">
      <formula1>部位本体</formula1>
    </dataValidation>
    <dataValidation type="list" allowBlank="1" showInputMessage="1" showErrorMessage="1" sqref="H8:H38">
      <formula1>INDIRECT(G8)</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14:formula1>
            <xm:f>'(参考)リスト'!$D$51:$D$53</xm:f>
          </x14:formula1>
          <xm:sqref>I8:I38</xm:sqref>
        </x14:dataValidation>
        <x14:dataValidation type="list" allowBlank="1" showInputMessage="1" showErrorMessage="1">
          <x14:formula1>
            <xm:f>'(参考)リスト'!$F$51:$F$52</xm:f>
          </x14:formula1>
          <xm:sqref>P8:Q38</xm:sqref>
        </x14:dataValidation>
        <x14:dataValidation type="list" showInputMessage="1" showErrorMessage="1">
          <x14:formula1>
            <xm:f>'(参考)リスト'!$B$51:$B$54</xm:f>
          </x14:formula1>
          <xm:sqref>G8:G38</xm:sqref>
        </x14:dataValidation>
        <x14:dataValidation type="list" allowBlank="1" showInputMessage="1" showErrorMessage="1">
          <x14:formula1>
            <xm:f>'(参考)リスト'!$G$51:$G$53</xm:f>
          </x14:formula1>
          <xm:sqref>R8:R38</xm:sqref>
        </x14:dataValidation>
        <x14:dataValidation type="list" allowBlank="1" showInputMessage="1" showErrorMessage="1">
          <x14:formula1>
            <xm:f>'(参考)リスト'!$E$51:$E$56</xm:f>
          </x14:formula1>
          <xm:sqref>J8:M38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B1:AC23"/>
  <sheetViews>
    <sheetView showGridLines="0" showZeros="0" view="pageBreakPreview" zoomScale="70" zoomScaleNormal="100" zoomScaleSheetLayoutView="70" workbookViewId="0">
      <pane xSplit="4" ySplit="6" topLeftCell="E7" activePane="bottomRight" state="frozen"/>
      <selection pane="topRight"/>
      <selection pane="bottomLeft"/>
      <selection pane="bottomRight"/>
    </sheetView>
  </sheetViews>
  <sheetFormatPr defaultColWidth="5.625" defaultRowHeight="15.95" customHeight="1"/>
  <cols>
    <col min="1" max="1" width="2.75" style="1" customWidth="1"/>
    <col min="2" max="2" width="4.125" style="1" customWidth="1"/>
    <col min="3" max="27" width="5.625" style="1" customWidth="1"/>
    <col min="28" max="29" width="5.625" style="2" customWidth="1"/>
    <col min="30" max="16384" width="5.625" style="1"/>
  </cols>
  <sheetData>
    <row r="1" spans="2:28" ht="9.75" customHeight="1">
      <c r="G1" s="2"/>
      <c r="H1" s="2"/>
      <c r="I1" s="2"/>
      <c r="J1" s="2"/>
      <c r="K1" s="2"/>
      <c r="L1" s="2"/>
      <c r="M1" s="2"/>
      <c r="N1" s="2"/>
      <c r="O1" s="2"/>
      <c r="P1" s="2"/>
      <c r="Q1" s="2"/>
      <c r="R1" s="2"/>
      <c r="S1" s="2"/>
      <c r="T1" s="2"/>
      <c r="U1" s="2"/>
      <c r="V1" s="2"/>
      <c r="W1" s="2"/>
      <c r="X1" s="2"/>
      <c r="Y1" s="2"/>
      <c r="Z1" s="2"/>
    </row>
    <row r="2" spans="2:28" ht="24.75" customHeight="1">
      <c r="B2" s="638" t="s">
        <v>327</v>
      </c>
      <c r="C2" s="638"/>
      <c r="D2" s="638"/>
      <c r="E2" s="495"/>
      <c r="F2" s="495"/>
      <c r="G2" s="495"/>
      <c r="H2" s="638"/>
      <c r="I2" s="638"/>
      <c r="J2" s="638"/>
      <c r="K2" s="638"/>
      <c r="L2" s="638"/>
      <c r="M2" s="638"/>
      <c r="N2" s="638"/>
      <c r="O2" s="638"/>
      <c r="P2" s="638"/>
      <c r="Q2" s="638"/>
      <c r="R2" s="638"/>
      <c r="S2" s="638"/>
      <c r="T2" s="638"/>
      <c r="U2" s="638"/>
      <c r="V2" s="638"/>
      <c r="W2" s="638"/>
      <c r="X2" s="638"/>
      <c r="Y2" s="638"/>
      <c r="Z2" s="638"/>
    </row>
    <row r="3" spans="2:28" ht="20.100000000000001" customHeight="1">
      <c r="B3" s="679" t="s">
        <v>27</v>
      </c>
      <c r="C3" s="679"/>
      <c r="D3" s="315"/>
      <c r="E3" s="496" t="str">
        <f>'様式A-1'!D3</f>
        <v>タカバヤマトンネル</v>
      </c>
      <c r="F3" s="497"/>
      <c r="G3" s="498"/>
      <c r="H3" s="322" t="s">
        <v>28</v>
      </c>
      <c r="I3" s="499"/>
      <c r="J3" s="500" t="str">
        <f>'様式A-1'!J3</f>
        <v>県道6号山口宇部線</v>
      </c>
      <c r="K3" s="500"/>
      <c r="L3" s="500"/>
      <c r="M3" s="295" t="s">
        <v>260</v>
      </c>
      <c r="N3" s="296"/>
      <c r="O3" s="296"/>
      <c r="P3" s="296"/>
      <c r="Q3" s="297"/>
      <c r="R3" s="363" t="str">
        <f>'様式B(トンネル様式1P001)'!K5</f>
        <v>基礎地盤コンサルタンツ株式会社</v>
      </c>
      <c r="S3" s="363"/>
      <c r="T3" s="363"/>
      <c r="U3" s="506" t="s">
        <v>222</v>
      </c>
      <c r="V3" s="507"/>
      <c r="W3" s="508"/>
      <c r="X3" s="379" t="str">
        <f>'様式B(トンネル様式1P001)'!Q5</f>
        <v>2022年7月25日・26日</v>
      </c>
      <c r="Y3" s="380"/>
      <c r="Z3" s="381"/>
    </row>
    <row r="4" spans="2:28" ht="20.100000000000001" customHeight="1">
      <c r="B4" s="639" t="s">
        <v>0</v>
      </c>
      <c r="C4" s="639"/>
      <c r="D4" s="317"/>
      <c r="E4" s="518" t="str">
        <f>'様式A-1'!D4</f>
        <v xml:space="preserve">高場山トンネル </v>
      </c>
      <c r="F4" s="519"/>
      <c r="G4" s="520"/>
      <c r="H4" s="643" t="s">
        <v>1</v>
      </c>
      <c r="I4" s="521"/>
      <c r="J4" s="500" t="str">
        <f>'様式A-1'!R3</f>
        <v>防府土木建築事務所</v>
      </c>
      <c r="K4" s="500"/>
      <c r="L4" s="500"/>
      <c r="M4" s="295" t="s">
        <v>261</v>
      </c>
      <c r="N4" s="296"/>
      <c r="O4" s="296"/>
      <c r="P4" s="296"/>
      <c r="Q4" s="297"/>
      <c r="R4" s="680" t="str">
        <f>'様式B(トンネル様式1P001)'!K6</f>
        <v>安田　啓吾</v>
      </c>
      <c r="S4" s="680"/>
      <c r="T4" s="680"/>
      <c r="U4" s="625"/>
      <c r="V4" s="626"/>
      <c r="W4" s="627"/>
      <c r="X4" s="664"/>
      <c r="Y4" s="690"/>
      <c r="Z4" s="665"/>
    </row>
    <row r="5" spans="2:28" ht="28.5" customHeight="1">
      <c r="B5" s="683" t="s">
        <v>284</v>
      </c>
      <c r="C5" s="686" t="s">
        <v>224</v>
      </c>
      <c r="D5" s="686"/>
      <c r="E5" s="688" t="s">
        <v>206</v>
      </c>
      <c r="F5" s="691" t="s">
        <v>284</v>
      </c>
      <c r="G5" s="692"/>
      <c r="H5" s="693"/>
      <c r="I5" s="693"/>
      <c r="J5" s="693"/>
      <c r="K5" s="693"/>
      <c r="L5" s="693"/>
      <c r="M5" s="693"/>
      <c r="N5" s="693"/>
      <c r="O5" s="693"/>
      <c r="P5" s="693"/>
      <c r="Q5" s="693"/>
      <c r="R5" s="693"/>
      <c r="S5" s="694"/>
      <c r="T5" s="694"/>
      <c r="U5" s="694"/>
      <c r="V5" s="694"/>
      <c r="W5" s="694"/>
      <c r="X5" s="694"/>
      <c r="Y5" s="694"/>
      <c r="Z5" s="695"/>
      <c r="AA5" s="51"/>
      <c r="AB5" s="8"/>
    </row>
    <row r="6" spans="2:28" ht="24.75" customHeight="1">
      <c r="B6" s="683"/>
      <c r="C6" s="687"/>
      <c r="D6" s="687"/>
      <c r="E6" s="689"/>
      <c r="F6" s="599" t="s">
        <v>295</v>
      </c>
      <c r="G6" s="599"/>
      <c r="H6" s="696" t="s">
        <v>282</v>
      </c>
      <c r="I6" s="694"/>
      <c r="J6" s="694"/>
      <c r="K6" s="694"/>
      <c r="L6" s="694"/>
      <c r="M6" s="694"/>
      <c r="N6" s="695"/>
      <c r="O6" s="696" t="s">
        <v>281</v>
      </c>
      <c r="P6" s="698"/>
      <c r="Q6" s="698"/>
      <c r="R6" s="698"/>
      <c r="S6" s="698"/>
      <c r="T6" s="698"/>
      <c r="U6" s="698"/>
      <c r="V6" s="699"/>
      <c r="W6" s="696" t="s">
        <v>223</v>
      </c>
      <c r="X6" s="697"/>
      <c r="Y6" s="681" t="s">
        <v>264</v>
      </c>
      <c r="Z6" s="682"/>
      <c r="AA6" s="8"/>
      <c r="AB6" s="8"/>
    </row>
    <row r="7" spans="2:28" ht="27.75" customHeight="1">
      <c r="B7" s="684"/>
      <c r="C7" s="657"/>
      <c r="D7" s="658"/>
      <c r="E7" s="95"/>
      <c r="F7" s="678"/>
      <c r="G7" s="678"/>
      <c r="H7" s="676"/>
      <c r="I7" s="677"/>
      <c r="J7" s="677"/>
      <c r="K7" s="677"/>
      <c r="L7" s="674"/>
      <c r="M7" s="674"/>
      <c r="N7" s="675"/>
      <c r="O7" s="700"/>
      <c r="P7" s="674"/>
      <c r="Q7" s="674"/>
      <c r="R7" s="674"/>
      <c r="S7" s="674"/>
      <c r="T7" s="674"/>
      <c r="U7" s="674"/>
      <c r="V7" s="675"/>
      <c r="W7" s="673"/>
      <c r="X7" s="673"/>
      <c r="Y7" s="673"/>
      <c r="Z7" s="673"/>
    </row>
    <row r="8" spans="2:28" ht="27.75" customHeight="1">
      <c r="B8" s="684"/>
      <c r="C8" s="657"/>
      <c r="D8" s="658"/>
      <c r="E8" s="95"/>
      <c r="F8" s="678"/>
      <c r="G8" s="678"/>
      <c r="H8" s="676"/>
      <c r="I8" s="677"/>
      <c r="J8" s="677"/>
      <c r="K8" s="677"/>
      <c r="L8" s="674"/>
      <c r="M8" s="674"/>
      <c r="N8" s="675"/>
      <c r="O8" s="700"/>
      <c r="P8" s="674"/>
      <c r="Q8" s="674"/>
      <c r="R8" s="674"/>
      <c r="S8" s="674"/>
      <c r="T8" s="674"/>
      <c r="U8" s="674"/>
      <c r="V8" s="675"/>
      <c r="W8" s="673"/>
      <c r="X8" s="673"/>
      <c r="Y8" s="673"/>
      <c r="Z8" s="673"/>
    </row>
    <row r="9" spans="2:28" ht="27.75" customHeight="1">
      <c r="B9" s="684"/>
      <c r="C9" s="657"/>
      <c r="D9" s="658"/>
      <c r="E9" s="187"/>
      <c r="F9" s="678"/>
      <c r="G9" s="678"/>
      <c r="H9" s="676"/>
      <c r="I9" s="677"/>
      <c r="J9" s="677"/>
      <c r="K9" s="677"/>
      <c r="L9" s="674"/>
      <c r="M9" s="674"/>
      <c r="N9" s="675"/>
      <c r="O9" s="700"/>
      <c r="P9" s="674"/>
      <c r="Q9" s="674"/>
      <c r="R9" s="674"/>
      <c r="S9" s="674"/>
      <c r="T9" s="674"/>
      <c r="U9" s="674"/>
      <c r="V9" s="675"/>
      <c r="W9" s="673"/>
      <c r="X9" s="673"/>
      <c r="Y9" s="673"/>
      <c r="Z9" s="673"/>
    </row>
    <row r="10" spans="2:28" ht="27.75" customHeight="1">
      <c r="B10" s="684"/>
      <c r="C10" s="657"/>
      <c r="D10" s="658"/>
      <c r="E10" s="187"/>
      <c r="F10" s="678"/>
      <c r="G10" s="678"/>
      <c r="H10" s="676"/>
      <c r="I10" s="677"/>
      <c r="J10" s="677"/>
      <c r="K10" s="677"/>
      <c r="L10" s="674"/>
      <c r="M10" s="674"/>
      <c r="N10" s="675"/>
      <c r="O10" s="700"/>
      <c r="P10" s="674"/>
      <c r="Q10" s="674"/>
      <c r="R10" s="674"/>
      <c r="S10" s="674"/>
      <c r="T10" s="674"/>
      <c r="U10" s="674"/>
      <c r="V10" s="675"/>
      <c r="W10" s="673"/>
      <c r="X10" s="673"/>
      <c r="Y10" s="673"/>
      <c r="Z10" s="673"/>
    </row>
    <row r="11" spans="2:28" ht="27.75" customHeight="1">
      <c r="B11" s="684"/>
      <c r="C11" s="670"/>
      <c r="D11" s="671"/>
      <c r="E11" s="50"/>
      <c r="F11" s="672"/>
      <c r="G11" s="672"/>
      <c r="H11" s="676"/>
      <c r="I11" s="677"/>
      <c r="J11" s="677"/>
      <c r="K11" s="677"/>
      <c r="L11" s="674"/>
      <c r="M11" s="674"/>
      <c r="N11" s="675"/>
      <c r="O11" s="670"/>
      <c r="P11" s="674"/>
      <c r="Q11" s="674"/>
      <c r="R11" s="674"/>
      <c r="S11" s="674"/>
      <c r="T11" s="674"/>
      <c r="U11" s="674"/>
      <c r="V11" s="675"/>
      <c r="W11" s="673"/>
      <c r="X11" s="673"/>
      <c r="Y11" s="673"/>
      <c r="Z11" s="673"/>
    </row>
    <row r="12" spans="2:28" ht="27.75" customHeight="1">
      <c r="B12" s="684"/>
      <c r="C12" s="670"/>
      <c r="D12" s="671"/>
      <c r="E12" s="50"/>
      <c r="F12" s="672"/>
      <c r="G12" s="672"/>
      <c r="H12" s="676"/>
      <c r="I12" s="677"/>
      <c r="J12" s="677"/>
      <c r="K12" s="677"/>
      <c r="L12" s="674"/>
      <c r="M12" s="674"/>
      <c r="N12" s="675"/>
      <c r="O12" s="670"/>
      <c r="P12" s="674"/>
      <c r="Q12" s="674"/>
      <c r="R12" s="674"/>
      <c r="S12" s="674"/>
      <c r="T12" s="674"/>
      <c r="U12" s="674"/>
      <c r="V12" s="675"/>
      <c r="W12" s="673"/>
      <c r="X12" s="673"/>
      <c r="Y12" s="673"/>
      <c r="Z12" s="673"/>
    </row>
    <row r="13" spans="2:28" ht="27.75" customHeight="1">
      <c r="B13" s="684"/>
      <c r="C13" s="670"/>
      <c r="D13" s="671"/>
      <c r="E13" s="50"/>
      <c r="F13" s="672"/>
      <c r="G13" s="672"/>
      <c r="H13" s="676"/>
      <c r="I13" s="677"/>
      <c r="J13" s="677"/>
      <c r="K13" s="677"/>
      <c r="L13" s="674"/>
      <c r="M13" s="674"/>
      <c r="N13" s="675"/>
      <c r="O13" s="670"/>
      <c r="P13" s="674"/>
      <c r="Q13" s="674"/>
      <c r="R13" s="674"/>
      <c r="S13" s="674"/>
      <c r="T13" s="674"/>
      <c r="U13" s="674"/>
      <c r="V13" s="675"/>
      <c r="W13" s="673"/>
      <c r="X13" s="673"/>
      <c r="Y13" s="673"/>
      <c r="Z13" s="673"/>
    </row>
    <row r="14" spans="2:28" ht="27.75" customHeight="1">
      <c r="B14" s="684"/>
      <c r="C14" s="670"/>
      <c r="D14" s="671"/>
      <c r="E14" s="50"/>
      <c r="F14" s="678"/>
      <c r="G14" s="678"/>
      <c r="H14" s="676"/>
      <c r="I14" s="677"/>
      <c r="J14" s="677"/>
      <c r="K14" s="677"/>
      <c r="L14" s="674"/>
      <c r="M14" s="674"/>
      <c r="N14" s="675"/>
      <c r="O14" s="670"/>
      <c r="P14" s="674"/>
      <c r="Q14" s="674"/>
      <c r="R14" s="674"/>
      <c r="S14" s="674"/>
      <c r="T14" s="674"/>
      <c r="U14" s="674"/>
      <c r="V14" s="675"/>
      <c r="W14" s="673"/>
      <c r="X14" s="673"/>
      <c r="Y14" s="673"/>
      <c r="Z14" s="673"/>
    </row>
    <row r="15" spans="2:28" ht="27.75" customHeight="1">
      <c r="B15" s="684"/>
      <c r="C15" s="670"/>
      <c r="D15" s="671"/>
      <c r="E15" s="50"/>
      <c r="F15" s="672"/>
      <c r="G15" s="672"/>
      <c r="H15" s="676"/>
      <c r="I15" s="677"/>
      <c r="J15" s="677"/>
      <c r="K15" s="677"/>
      <c r="L15" s="674"/>
      <c r="M15" s="674"/>
      <c r="N15" s="675"/>
      <c r="O15" s="670"/>
      <c r="P15" s="674"/>
      <c r="Q15" s="674"/>
      <c r="R15" s="674"/>
      <c r="S15" s="674"/>
      <c r="T15" s="674"/>
      <c r="U15" s="674"/>
      <c r="V15" s="675"/>
      <c r="W15" s="673"/>
      <c r="X15" s="673"/>
      <c r="Y15" s="673"/>
      <c r="Z15" s="673"/>
    </row>
    <row r="16" spans="2:28" ht="27.75" customHeight="1">
      <c r="B16" s="684"/>
      <c r="C16" s="670"/>
      <c r="D16" s="671"/>
      <c r="E16" s="50"/>
      <c r="F16" s="672"/>
      <c r="G16" s="672"/>
      <c r="H16" s="676"/>
      <c r="I16" s="677"/>
      <c r="J16" s="677"/>
      <c r="K16" s="677"/>
      <c r="L16" s="674"/>
      <c r="M16" s="674"/>
      <c r="N16" s="675"/>
      <c r="O16" s="670"/>
      <c r="P16" s="674"/>
      <c r="Q16" s="674"/>
      <c r="R16" s="674"/>
      <c r="S16" s="674"/>
      <c r="T16" s="674"/>
      <c r="U16" s="674"/>
      <c r="V16" s="675"/>
      <c r="W16" s="673"/>
      <c r="X16" s="673"/>
      <c r="Y16" s="673"/>
      <c r="Z16" s="673"/>
    </row>
    <row r="17" spans="2:26" ht="27.75" customHeight="1">
      <c r="B17" s="684"/>
      <c r="C17" s="670"/>
      <c r="D17" s="671"/>
      <c r="E17" s="50"/>
      <c r="F17" s="672"/>
      <c r="G17" s="672"/>
      <c r="H17" s="676"/>
      <c r="I17" s="677"/>
      <c r="J17" s="677"/>
      <c r="K17" s="677"/>
      <c r="L17" s="674"/>
      <c r="M17" s="674"/>
      <c r="N17" s="675"/>
      <c r="O17" s="670"/>
      <c r="P17" s="674"/>
      <c r="Q17" s="674"/>
      <c r="R17" s="674"/>
      <c r="S17" s="674"/>
      <c r="T17" s="674"/>
      <c r="U17" s="674"/>
      <c r="V17" s="675"/>
      <c r="W17" s="673"/>
      <c r="X17" s="673"/>
      <c r="Y17" s="673"/>
      <c r="Z17" s="673"/>
    </row>
    <row r="18" spans="2:26" ht="27.75" customHeight="1">
      <c r="B18" s="684"/>
      <c r="C18" s="670"/>
      <c r="D18" s="671"/>
      <c r="E18" s="50"/>
      <c r="F18" s="672"/>
      <c r="G18" s="672"/>
      <c r="H18" s="676"/>
      <c r="I18" s="677"/>
      <c r="J18" s="677"/>
      <c r="K18" s="677"/>
      <c r="L18" s="674"/>
      <c r="M18" s="674"/>
      <c r="N18" s="675"/>
      <c r="O18" s="670"/>
      <c r="P18" s="674"/>
      <c r="Q18" s="674"/>
      <c r="R18" s="674"/>
      <c r="S18" s="674"/>
      <c r="T18" s="674"/>
      <c r="U18" s="674"/>
      <c r="V18" s="675"/>
      <c r="W18" s="673"/>
      <c r="X18" s="673"/>
      <c r="Y18" s="673"/>
      <c r="Z18" s="673"/>
    </row>
    <row r="19" spans="2:26" ht="27.75" customHeight="1">
      <c r="B19" s="684"/>
      <c r="C19" s="670"/>
      <c r="D19" s="671"/>
      <c r="E19" s="50"/>
      <c r="F19" s="672"/>
      <c r="G19" s="672"/>
      <c r="H19" s="676"/>
      <c r="I19" s="677"/>
      <c r="J19" s="677"/>
      <c r="K19" s="677"/>
      <c r="L19" s="674"/>
      <c r="M19" s="674"/>
      <c r="N19" s="675"/>
      <c r="O19" s="670"/>
      <c r="P19" s="674"/>
      <c r="Q19" s="674"/>
      <c r="R19" s="674"/>
      <c r="S19" s="674"/>
      <c r="T19" s="674"/>
      <c r="U19" s="674"/>
      <c r="V19" s="675"/>
      <c r="W19" s="673"/>
      <c r="X19" s="673"/>
      <c r="Y19" s="673"/>
      <c r="Z19" s="673"/>
    </row>
    <row r="20" spans="2:26" ht="27.75" customHeight="1">
      <c r="B20" s="684"/>
      <c r="C20" s="670"/>
      <c r="D20" s="671"/>
      <c r="E20" s="50"/>
      <c r="F20" s="672"/>
      <c r="G20" s="672"/>
      <c r="H20" s="676"/>
      <c r="I20" s="677"/>
      <c r="J20" s="677"/>
      <c r="K20" s="677"/>
      <c r="L20" s="674"/>
      <c r="M20" s="674"/>
      <c r="N20" s="675"/>
      <c r="O20" s="670"/>
      <c r="P20" s="674"/>
      <c r="Q20" s="674"/>
      <c r="R20" s="674"/>
      <c r="S20" s="674"/>
      <c r="T20" s="674"/>
      <c r="U20" s="674"/>
      <c r="V20" s="675"/>
      <c r="W20" s="673"/>
      <c r="X20" s="673"/>
      <c r="Y20" s="673"/>
      <c r="Z20" s="673"/>
    </row>
    <row r="21" spans="2:26" ht="27.75" customHeight="1">
      <c r="B21" s="685"/>
      <c r="C21" s="670"/>
      <c r="D21" s="671"/>
      <c r="E21" s="50"/>
      <c r="F21" s="672"/>
      <c r="G21" s="672"/>
      <c r="H21" s="676"/>
      <c r="I21" s="677"/>
      <c r="J21" s="677"/>
      <c r="K21" s="677"/>
      <c r="L21" s="674"/>
      <c r="M21" s="674"/>
      <c r="N21" s="675"/>
      <c r="O21" s="670"/>
      <c r="P21" s="674"/>
      <c r="Q21" s="674"/>
      <c r="R21" s="674"/>
      <c r="S21" s="674"/>
      <c r="T21" s="674"/>
      <c r="U21" s="674"/>
      <c r="V21" s="675"/>
      <c r="W21" s="673"/>
      <c r="X21" s="673"/>
      <c r="Y21" s="673"/>
      <c r="Z21" s="673"/>
    </row>
    <row r="22" spans="2:26" ht="15.95" customHeight="1">
      <c r="B22" s="1" t="s">
        <v>283</v>
      </c>
    </row>
    <row r="23" spans="2:26" ht="15.95" customHeight="1">
      <c r="B23" s="223" t="s">
        <v>544</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B1:Y45"/>
  <sheetViews>
    <sheetView showGridLines="0" showZeros="0" view="pageBreakPreview" topLeftCell="A4" zoomScaleNormal="100" zoomScaleSheetLayoutView="100" workbookViewId="0"/>
  </sheetViews>
  <sheetFormatPr defaultColWidth="9" defaultRowHeight="12"/>
  <cols>
    <col min="1" max="1" width="1.5" style="247" customWidth="1"/>
    <col min="2" max="4" width="5.875" style="246" customWidth="1"/>
    <col min="5" max="5" width="9.375" style="246" customWidth="1"/>
    <col min="6" max="12" width="7.625" style="246" customWidth="1"/>
    <col min="13" max="15" width="5.875" style="246" customWidth="1"/>
    <col min="16" max="16" width="9.375" style="246" customWidth="1"/>
    <col min="17" max="23" width="7.625" style="246" customWidth="1"/>
    <col min="24" max="24" width="1.5" style="247" customWidth="1"/>
    <col min="25" max="25" width="0" style="247" hidden="1" customWidth="1"/>
    <col min="26" max="16384" width="9" style="247"/>
  </cols>
  <sheetData>
    <row r="1" spans="2:25" ht="9" customHeight="1"/>
    <row r="2" spans="2:25" s="246" customFormat="1" ht="22.5" customHeight="1">
      <c r="B2" s="753" t="s">
        <v>566</v>
      </c>
      <c r="C2" s="753"/>
      <c r="D2" s="753"/>
      <c r="E2" s="753"/>
      <c r="F2" s="753"/>
      <c r="G2" s="753"/>
      <c r="H2" s="753"/>
      <c r="I2" s="753"/>
      <c r="J2" s="753"/>
      <c r="K2" s="753"/>
      <c r="L2" s="753"/>
      <c r="M2" s="753"/>
      <c r="N2" s="753"/>
      <c r="O2" s="753"/>
      <c r="P2" s="753"/>
      <c r="Q2" s="753"/>
      <c r="R2" s="753"/>
      <c r="S2" s="753"/>
      <c r="T2" s="753"/>
      <c r="U2" s="753"/>
      <c r="V2" s="753"/>
      <c r="W2" s="753"/>
      <c r="Y2" s="232" t="s">
        <v>554</v>
      </c>
    </row>
    <row r="3" spans="2:25" s="246" customFormat="1" ht="20.100000000000001" customHeight="1">
      <c r="B3" s="248" t="s">
        <v>27</v>
      </c>
      <c r="C3" s="248"/>
      <c r="D3" s="754" t="str">
        <f>'様式A-1'!D3</f>
        <v>タカバヤマトンネル</v>
      </c>
      <c r="E3" s="754"/>
      <c r="F3" s="754"/>
      <c r="G3" s="754"/>
      <c r="H3" s="755" t="s">
        <v>28</v>
      </c>
      <c r="I3" s="755"/>
      <c r="J3" s="756" t="str">
        <f>'様式A-1'!J3</f>
        <v>県道6号山口宇部線</v>
      </c>
      <c r="K3" s="756"/>
      <c r="L3" s="756"/>
      <c r="M3" s="757" t="s">
        <v>258</v>
      </c>
      <c r="N3" s="757"/>
      <c r="O3" s="757"/>
      <c r="P3" s="758" t="str">
        <f>'様式B(トンネル様式1P001)'!K5</f>
        <v>基礎地盤コンサルタンツ株式会社</v>
      </c>
      <c r="Q3" s="758"/>
      <c r="R3" s="758"/>
      <c r="S3" s="453" t="s">
        <v>222</v>
      </c>
      <c r="T3" s="455"/>
      <c r="U3" s="759" t="str">
        <f>'様式B(トンネル様式1P001)'!Q5</f>
        <v>2022年7月25日・26日</v>
      </c>
      <c r="V3" s="760"/>
      <c r="W3" s="761"/>
      <c r="Y3" s="232" t="s">
        <v>557</v>
      </c>
    </row>
    <row r="4" spans="2:25" s="246" customFormat="1" ht="20.100000000000001" customHeight="1">
      <c r="B4" s="249" t="s">
        <v>0</v>
      </c>
      <c r="C4" s="249"/>
      <c r="D4" s="765" t="str">
        <f>'様式A-1'!D4</f>
        <v xml:space="preserve">高場山トンネル </v>
      </c>
      <c r="E4" s="765"/>
      <c r="F4" s="765"/>
      <c r="G4" s="765"/>
      <c r="H4" s="426" t="s">
        <v>1</v>
      </c>
      <c r="I4" s="426"/>
      <c r="J4" s="756" t="str">
        <f>'様式A-1'!R3</f>
        <v>防府土木建築事務所</v>
      </c>
      <c r="K4" s="756"/>
      <c r="L4" s="756"/>
      <c r="M4" s="757" t="s">
        <v>259</v>
      </c>
      <c r="N4" s="757"/>
      <c r="O4" s="757"/>
      <c r="P4" s="766" t="str">
        <f>'様式B(トンネル様式1P001)'!K6</f>
        <v>安田　啓吾</v>
      </c>
      <c r="Q4" s="766"/>
      <c r="R4" s="766"/>
      <c r="S4" s="605"/>
      <c r="T4" s="606"/>
      <c r="U4" s="762"/>
      <c r="V4" s="763"/>
      <c r="W4" s="764"/>
      <c r="Y4" s="232" t="s">
        <v>54</v>
      </c>
    </row>
    <row r="5" spans="2:25" s="246" customFormat="1" ht="20.100000000000001" customHeight="1">
      <c r="B5" s="734" t="s">
        <v>567</v>
      </c>
      <c r="C5" s="724" t="s">
        <v>568</v>
      </c>
      <c r="D5" s="726">
        <v>2</v>
      </c>
      <c r="E5" s="727"/>
      <c r="F5" s="730"/>
      <c r="G5" s="731"/>
      <c r="H5" s="731"/>
      <c r="I5" s="731"/>
      <c r="J5" s="731"/>
      <c r="K5" s="731"/>
      <c r="L5" s="731"/>
      <c r="M5" s="752" t="s">
        <v>567</v>
      </c>
      <c r="N5" s="741" t="s">
        <v>568</v>
      </c>
      <c r="O5" s="726">
        <v>5</v>
      </c>
      <c r="P5" s="727"/>
      <c r="Q5" s="749"/>
      <c r="R5" s="750"/>
      <c r="S5" s="750"/>
      <c r="T5" s="750"/>
      <c r="U5" s="750"/>
      <c r="V5" s="750"/>
      <c r="W5" s="751"/>
      <c r="Y5" s="232" t="s">
        <v>55</v>
      </c>
    </row>
    <row r="6" spans="2:25" s="246" customFormat="1" ht="20.100000000000001" customHeight="1">
      <c r="B6" s="734"/>
      <c r="C6" s="725"/>
      <c r="D6" s="728"/>
      <c r="E6" s="729"/>
      <c r="F6" s="730"/>
      <c r="G6" s="731"/>
      <c r="H6" s="731"/>
      <c r="I6" s="731"/>
      <c r="J6" s="731"/>
      <c r="K6" s="731"/>
      <c r="L6" s="731"/>
      <c r="M6" s="734"/>
      <c r="N6" s="725"/>
      <c r="O6" s="728"/>
      <c r="P6" s="729"/>
      <c r="Q6" s="730"/>
      <c r="R6" s="731"/>
      <c r="S6" s="731"/>
      <c r="T6" s="731"/>
      <c r="U6" s="731"/>
      <c r="V6" s="731"/>
      <c r="W6" s="739"/>
    </row>
    <row r="7" spans="2:25" s="246" customFormat="1" ht="20.100000000000001" customHeight="1">
      <c r="B7" s="734"/>
      <c r="C7" s="741" t="s">
        <v>2</v>
      </c>
      <c r="D7" s="742">
        <v>1</v>
      </c>
      <c r="E7" s="743"/>
      <c r="F7" s="730"/>
      <c r="G7" s="731"/>
      <c r="H7" s="731"/>
      <c r="I7" s="731"/>
      <c r="J7" s="731"/>
      <c r="K7" s="731"/>
      <c r="L7" s="731"/>
      <c r="M7" s="734"/>
      <c r="N7" s="741" t="s">
        <v>2</v>
      </c>
      <c r="O7" s="742">
        <v>1</v>
      </c>
      <c r="P7" s="743"/>
      <c r="Q7" s="730"/>
      <c r="R7" s="731"/>
      <c r="S7" s="731"/>
      <c r="T7" s="731"/>
      <c r="U7" s="731"/>
      <c r="V7" s="731"/>
      <c r="W7" s="739"/>
    </row>
    <row r="8" spans="2:25" s="246" customFormat="1" ht="20.100000000000001" customHeight="1">
      <c r="B8" s="735"/>
      <c r="C8" s="725"/>
      <c r="D8" s="720"/>
      <c r="E8" s="721"/>
      <c r="F8" s="730"/>
      <c r="G8" s="731"/>
      <c r="H8" s="731"/>
      <c r="I8" s="731"/>
      <c r="J8" s="731"/>
      <c r="K8" s="731"/>
      <c r="L8" s="731"/>
      <c r="M8" s="735"/>
      <c r="N8" s="725"/>
      <c r="O8" s="720"/>
      <c r="P8" s="721"/>
      <c r="Q8" s="730"/>
      <c r="R8" s="731"/>
      <c r="S8" s="731"/>
      <c r="T8" s="731"/>
      <c r="U8" s="731"/>
      <c r="V8" s="731"/>
      <c r="W8" s="739"/>
    </row>
    <row r="9" spans="2:25" s="246" customFormat="1" ht="17.100000000000001" customHeight="1">
      <c r="B9" s="465" t="s">
        <v>569</v>
      </c>
      <c r="C9" s="465" t="s">
        <v>3</v>
      </c>
      <c r="D9" s="742" t="s">
        <v>631</v>
      </c>
      <c r="E9" s="743"/>
      <c r="F9" s="730"/>
      <c r="G9" s="731"/>
      <c r="H9" s="731"/>
      <c r="I9" s="731"/>
      <c r="J9" s="731"/>
      <c r="K9" s="731"/>
      <c r="L9" s="731"/>
      <c r="M9" s="465" t="s">
        <v>569</v>
      </c>
      <c r="N9" s="465" t="s">
        <v>3</v>
      </c>
      <c r="O9" s="742" t="s">
        <v>644</v>
      </c>
      <c r="P9" s="743"/>
      <c r="Q9" s="730"/>
      <c r="R9" s="731"/>
      <c r="S9" s="731"/>
      <c r="T9" s="731"/>
      <c r="U9" s="731"/>
      <c r="V9" s="731"/>
      <c r="W9" s="739"/>
    </row>
    <row r="10" spans="2:25" s="246" customFormat="1" ht="17.100000000000001" customHeight="1">
      <c r="B10" s="465"/>
      <c r="C10" s="465"/>
      <c r="D10" s="720"/>
      <c r="E10" s="721"/>
      <c r="F10" s="730"/>
      <c r="G10" s="731"/>
      <c r="H10" s="731"/>
      <c r="I10" s="731"/>
      <c r="J10" s="731"/>
      <c r="K10" s="731"/>
      <c r="L10" s="731"/>
      <c r="M10" s="465"/>
      <c r="N10" s="465"/>
      <c r="O10" s="720"/>
      <c r="P10" s="721"/>
      <c r="Q10" s="730"/>
      <c r="R10" s="731"/>
      <c r="S10" s="731"/>
      <c r="T10" s="731"/>
      <c r="U10" s="731"/>
      <c r="V10" s="731"/>
      <c r="W10" s="739"/>
    </row>
    <row r="11" spans="2:25" s="246" customFormat="1" ht="17.100000000000001" customHeight="1">
      <c r="B11" s="465"/>
      <c r="C11" s="465" t="s">
        <v>4</v>
      </c>
      <c r="D11" s="742" t="s">
        <v>632</v>
      </c>
      <c r="E11" s="743"/>
      <c r="F11" s="730"/>
      <c r="G11" s="731"/>
      <c r="H11" s="731"/>
      <c r="I11" s="731"/>
      <c r="J11" s="731"/>
      <c r="K11" s="731"/>
      <c r="L11" s="731"/>
      <c r="M11" s="465"/>
      <c r="N11" s="465" t="s">
        <v>4</v>
      </c>
      <c r="O11" s="742" t="s">
        <v>645</v>
      </c>
      <c r="P11" s="743"/>
      <c r="Q11" s="730"/>
      <c r="R11" s="731"/>
      <c r="S11" s="731"/>
      <c r="T11" s="731"/>
      <c r="U11" s="731"/>
      <c r="V11" s="731"/>
      <c r="W11" s="739"/>
    </row>
    <row r="12" spans="2:25" s="246" customFormat="1" ht="17.100000000000001" customHeight="1">
      <c r="B12" s="465"/>
      <c r="C12" s="465"/>
      <c r="D12" s="720"/>
      <c r="E12" s="721"/>
      <c r="F12" s="730"/>
      <c r="G12" s="731"/>
      <c r="H12" s="731"/>
      <c r="I12" s="731"/>
      <c r="J12" s="731"/>
      <c r="K12" s="731"/>
      <c r="L12" s="731"/>
      <c r="M12" s="465"/>
      <c r="N12" s="465"/>
      <c r="O12" s="720"/>
      <c r="P12" s="721"/>
      <c r="Q12" s="730"/>
      <c r="R12" s="731"/>
      <c r="S12" s="731"/>
      <c r="T12" s="731"/>
      <c r="U12" s="731"/>
      <c r="V12" s="731"/>
      <c r="W12" s="739"/>
    </row>
    <row r="13" spans="2:25" s="246" customFormat="1" ht="17.100000000000001" customHeight="1">
      <c r="B13" s="481" t="s">
        <v>5</v>
      </c>
      <c r="C13" s="483"/>
      <c r="D13" s="718" t="s">
        <v>633</v>
      </c>
      <c r="E13" s="748"/>
      <c r="F13" s="730"/>
      <c r="G13" s="731"/>
      <c r="H13" s="731"/>
      <c r="I13" s="731"/>
      <c r="J13" s="731"/>
      <c r="K13" s="731"/>
      <c r="L13" s="731"/>
      <c r="M13" s="481" t="s">
        <v>5</v>
      </c>
      <c r="N13" s="483"/>
      <c r="O13" s="718" t="s">
        <v>633</v>
      </c>
      <c r="P13" s="748"/>
      <c r="Q13" s="730"/>
      <c r="R13" s="731"/>
      <c r="S13" s="731"/>
      <c r="T13" s="731"/>
      <c r="U13" s="731"/>
      <c r="V13" s="731"/>
      <c r="W13" s="739"/>
    </row>
    <row r="14" spans="2:25" s="246" customFormat="1" ht="17.100000000000001" customHeight="1">
      <c r="B14" s="481" t="s">
        <v>6</v>
      </c>
      <c r="C14" s="483"/>
      <c r="D14" s="720" t="s">
        <v>634</v>
      </c>
      <c r="E14" s="721"/>
      <c r="F14" s="730"/>
      <c r="G14" s="731"/>
      <c r="H14" s="731"/>
      <c r="I14" s="731"/>
      <c r="J14" s="731"/>
      <c r="K14" s="731"/>
      <c r="L14" s="731"/>
      <c r="M14" s="481" t="s">
        <v>6</v>
      </c>
      <c r="N14" s="483"/>
      <c r="O14" s="720" t="s">
        <v>646</v>
      </c>
      <c r="P14" s="721"/>
      <c r="Q14" s="730"/>
      <c r="R14" s="731"/>
      <c r="S14" s="731"/>
      <c r="T14" s="731"/>
      <c r="U14" s="731"/>
      <c r="V14" s="731"/>
      <c r="W14" s="739"/>
    </row>
    <row r="15" spans="2:25" s="246" customFormat="1" ht="17.100000000000001" customHeight="1">
      <c r="B15" s="453" t="s">
        <v>29</v>
      </c>
      <c r="C15" s="722" t="s">
        <v>270</v>
      </c>
      <c r="D15" s="723"/>
      <c r="E15" s="250" t="s">
        <v>638</v>
      </c>
      <c r="F15" s="730"/>
      <c r="G15" s="731"/>
      <c r="H15" s="731"/>
      <c r="I15" s="731"/>
      <c r="J15" s="731"/>
      <c r="K15" s="731"/>
      <c r="L15" s="731"/>
      <c r="M15" s="453" t="s">
        <v>29</v>
      </c>
      <c r="N15" s="722" t="s">
        <v>270</v>
      </c>
      <c r="O15" s="723"/>
      <c r="P15" s="250" t="s">
        <v>638</v>
      </c>
      <c r="Q15" s="730"/>
      <c r="R15" s="731"/>
      <c r="S15" s="731"/>
      <c r="T15" s="731"/>
      <c r="U15" s="731"/>
      <c r="V15" s="731"/>
      <c r="W15" s="739"/>
    </row>
    <row r="16" spans="2:25" s="246" customFormat="1" ht="17.100000000000001" customHeight="1">
      <c r="B16" s="456"/>
      <c r="C16" s="722" t="s">
        <v>271</v>
      </c>
      <c r="D16" s="723"/>
      <c r="E16" s="251" t="s">
        <v>557</v>
      </c>
      <c r="F16" s="732"/>
      <c r="G16" s="733"/>
      <c r="H16" s="733"/>
      <c r="I16" s="733"/>
      <c r="J16" s="733"/>
      <c r="K16" s="733"/>
      <c r="L16" s="733"/>
      <c r="M16" s="456"/>
      <c r="N16" s="722" t="s">
        <v>271</v>
      </c>
      <c r="O16" s="723"/>
      <c r="P16" s="251" t="s">
        <v>554</v>
      </c>
      <c r="Q16" s="732"/>
      <c r="R16" s="733"/>
      <c r="S16" s="733"/>
      <c r="T16" s="733"/>
      <c r="U16" s="733"/>
      <c r="V16" s="733"/>
      <c r="W16" s="740"/>
    </row>
    <row r="17" spans="2:23" s="246" customFormat="1" ht="17.100000000000001" customHeight="1">
      <c r="B17" s="481" t="s">
        <v>7</v>
      </c>
      <c r="C17" s="482"/>
      <c r="D17" s="483"/>
      <c r="E17" s="718" t="s">
        <v>635</v>
      </c>
      <c r="F17" s="716"/>
      <c r="G17" s="716"/>
      <c r="H17" s="716"/>
      <c r="I17" s="716"/>
      <c r="J17" s="716"/>
      <c r="K17" s="716"/>
      <c r="L17" s="717"/>
      <c r="M17" s="481" t="s">
        <v>7</v>
      </c>
      <c r="N17" s="482"/>
      <c r="O17" s="483"/>
      <c r="P17" s="718" t="s">
        <v>647</v>
      </c>
      <c r="Q17" s="716"/>
      <c r="R17" s="716"/>
      <c r="S17" s="716"/>
      <c r="T17" s="716"/>
      <c r="U17" s="716"/>
      <c r="V17" s="716"/>
      <c r="W17" s="717"/>
    </row>
    <row r="18" spans="2:23" s="246" customFormat="1" ht="17.100000000000001" customHeight="1">
      <c r="B18" s="481" t="s">
        <v>46</v>
      </c>
      <c r="C18" s="482"/>
      <c r="D18" s="483"/>
      <c r="E18" s="714" t="s">
        <v>679</v>
      </c>
      <c r="F18" s="715"/>
      <c r="G18" s="715"/>
      <c r="H18" s="715"/>
      <c r="I18" s="715"/>
      <c r="J18" s="715"/>
      <c r="K18" s="715"/>
      <c r="L18" s="715"/>
      <c r="M18" s="481" t="s">
        <v>46</v>
      </c>
      <c r="N18" s="482"/>
      <c r="O18" s="483"/>
      <c r="P18" s="714" t="s">
        <v>739</v>
      </c>
      <c r="Q18" s="715"/>
      <c r="R18" s="715"/>
      <c r="S18" s="715"/>
      <c r="T18" s="715"/>
      <c r="U18" s="715"/>
      <c r="V18" s="715"/>
      <c r="W18" s="719"/>
    </row>
    <row r="19" spans="2:23" s="246" customFormat="1" ht="17.100000000000001" customHeight="1">
      <c r="B19" s="481" t="s">
        <v>273</v>
      </c>
      <c r="C19" s="482"/>
      <c r="D19" s="483"/>
      <c r="E19" s="714" t="s">
        <v>638</v>
      </c>
      <c r="F19" s="715"/>
      <c r="G19" s="715"/>
      <c r="H19" s="716"/>
      <c r="I19" s="716"/>
      <c r="J19" s="716"/>
      <c r="K19" s="716"/>
      <c r="L19" s="717"/>
      <c r="M19" s="481" t="s">
        <v>273</v>
      </c>
      <c r="N19" s="482"/>
      <c r="O19" s="483"/>
      <c r="P19" s="714" t="s">
        <v>638</v>
      </c>
      <c r="Q19" s="715"/>
      <c r="R19" s="715"/>
      <c r="S19" s="716"/>
      <c r="T19" s="716"/>
      <c r="U19" s="716"/>
      <c r="V19" s="716"/>
      <c r="W19" s="717"/>
    </row>
    <row r="20" spans="2:23" s="246" customFormat="1" ht="17.100000000000001" customHeight="1">
      <c r="B20" s="481" t="s">
        <v>292</v>
      </c>
      <c r="C20" s="482"/>
      <c r="D20" s="483"/>
      <c r="E20" s="714" t="s">
        <v>638</v>
      </c>
      <c r="F20" s="715"/>
      <c r="G20" s="715"/>
      <c r="H20" s="704" t="s">
        <v>8</v>
      </c>
      <c r="I20" s="705"/>
      <c r="J20" s="706" t="s">
        <v>638</v>
      </c>
      <c r="K20" s="707"/>
      <c r="L20" s="707"/>
      <c r="M20" s="481" t="s">
        <v>292</v>
      </c>
      <c r="N20" s="482"/>
      <c r="O20" s="483"/>
      <c r="P20" s="714" t="s">
        <v>638</v>
      </c>
      <c r="Q20" s="715"/>
      <c r="R20" s="715"/>
      <c r="S20" s="704" t="s">
        <v>8</v>
      </c>
      <c r="T20" s="705"/>
      <c r="U20" s="706" t="s">
        <v>638</v>
      </c>
      <c r="V20" s="707"/>
      <c r="W20" s="708"/>
    </row>
    <row r="21" spans="2:23" s="246" customFormat="1" ht="17.100000000000001" customHeight="1">
      <c r="B21" s="481" t="s">
        <v>570</v>
      </c>
      <c r="C21" s="482"/>
      <c r="D21" s="709" t="s">
        <v>680</v>
      </c>
      <c r="E21" s="710"/>
      <c r="F21" s="710"/>
      <c r="G21" s="710"/>
      <c r="H21" s="710"/>
      <c r="I21" s="710"/>
      <c r="J21" s="710"/>
      <c r="K21" s="710"/>
      <c r="L21" s="710"/>
      <c r="M21" s="736" t="s">
        <v>570</v>
      </c>
      <c r="N21" s="737"/>
      <c r="O21" s="709" t="s">
        <v>770</v>
      </c>
      <c r="P21" s="710"/>
      <c r="Q21" s="710"/>
      <c r="R21" s="710"/>
      <c r="S21" s="710"/>
      <c r="T21" s="710"/>
      <c r="U21" s="710"/>
      <c r="V21" s="710"/>
      <c r="W21" s="738"/>
    </row>
    <row r="22" spans="2:23" s="246" customFormat="1" ht="20.100000000000001" customHeight="1">
      <c r="B22" s="734" t="s">
        <v>567</v>
      </c>
      <c r="C22" s="724" t="s">
        <v>568</v>
      </c>
      <c r="D22" s="726">
        <v>5</v>
      </c>
      <c r="E22" s="727"/>
      <c r="F22" s="730"/>
      <c r="G22" s="731"/>
      <c r="H22" s="731"/>
      <c r="I22" s="731"/>
      <c r="J22" s="731"/>
      <c r="K22" s="731"/>
      <c r="L22" s="731"/>
      <c r="M22" s="734" t="s">
        <v>567</v>
      </c>
      <c r="N22" s="724" t="s">
        <v>568</v>
      </c>
      <c r="O22" s="726">
        <v>6</v>
      </c>
      <c r="P22" s="727"/>
      <c r="Q22" s="730"/>
      <c r="R22" s="731"/>
      <c r="S22" s="731"/>
      <c r="T22" s="731"/>
      <c r="U22" s="731"/>
      <c r="V22" s="731"/>
      <c r="W22" s="739"/>
    </row>
    <row r="23" spans="2:23" s="246" customFormat="1" ht="20.100000000000001" customHeight="1">
      <c r="B23" s="734"/>
      <c r="C23" s="725"/>
      <c r="D23" s="728"/>
      <c r="E23" s="729"/>
      <c r="F23" s="730"/>
      <c r="G23" s="731"/>
      <c r="H23" s="731"/>
      <c r="I23" s="731"/>
      <c r="J23" s="731"/>
      <c r="K23" s="731"/>
      <c r="L23" s="731"/>
      <c r="M23" s="734"/>
      <c r="N23" s="725"/>
      <c r="O23" s="728"/>
      <c r="P23" s="729"/>
      <c r="Q23" s="730"/>
      <c r="R23" s="731"/>
      <c r="S23" s="731"/>
      <c r="T23" s="731"/>
      <c r="U23" s="731"/>
      <c r="V23" s="731"/>
      <c r="W23" s="739"/>
    </row>
    <row r="24" spans="2:23" s="246" customFormat="1" ht="20.100000000000001" customHeight="1">
      <c r="B24" s="734"/>
      <c r="C24" s="741" t="s">
        <v>2</v>
      </c>
      <c r="D24" s="742">
        <v>2</v>
      </c>
      <c r="E24" s="743"/>
      <c r="F24" s="730"/>
      <c r="G24" s="731"/>
      <c r="H24" s="731"/>
      <c r="I24" s="731"/>
      <c r="J24" s="731"/>
      <c r="K24" s="731"/>
      <c r="L24" s="731"/>
      <c r="M24" s="734"/>
      <c r="N24" s="741" t="s">
        <v>2</v>
      </c>
      <c r="O24" s="742">
        <v>1</v>
      </c>
      <c r="P24" s="743"/>
      <c r="Q24" s="730"/>
      <c r="R24" s="731"/>
      <c r="S24" s="731"/>
      <c r="T24" s="731"/>
      <c r="U24" s="731"/>
      <c r="V24" s="731"/>
      <c r="W24" s="739"/>
    </row>
    <row r="25" spans="2:23" s="246" customFormat="1" ht="20.100000000000001" customHeight="1">
      <c r="B25" s="735"/>
      <c r="C25" s="725"/>
      <c r="D25" s="720"/>
      <c r="E25" s="721"/>
      <c r="F25" s="730"/>
      <c r="G25" s="731"/>
      <c r="H25" s="731"/>
      <c r="I25" s="731"/>
      <c r="J25" s="731"/>
      <c r="K25" s="731"/>
      <c r="L25" s="731"/>
      <c r="M25" s="735"/>
      <c r="N25" s="725"/>
      <c r="O25" s="720"/>
      <c r="P25" s="721"/>
      <c r="Q25" s="730"/>
      <c r="R25" s="731"/>
      <c r="S25" s="731"/>
      <c r="T25" s="731"/>
      <c r="U25" s="731"/>
      <c r="V25" s="731"/>
      <c r="W25" s="739"/>
    </row>
    <row r="26" spans="2:23" s="246" customFormat="1" ht="17.100000000000001" customHeight="1">
      <c r="B26" s="465" t="s">
        <v>569</v>
      </c>
      <c r="C26" s="465" t="s">
        <v>3</v>
      </c>
      <c r="D26" s="742" t="s">
        <v>631</v>
      </c>
      <c r="E26" s="743"/>
      <c r="F26" s="730"/>
      <c r="G26" s="731"/>
      <c r="H26" s="731"/>
      <c r="I26" s="731"/>
      <c r="J26" s="731"/>
      <c r="K26" s="731"/>
      <c r="L26" s="731"/>
      <c r="M26" s="465" t="s">
        <v>569</v>
      </c>
      <c r="N26" s="465" t="s">
        <v>3</v>
      </c>
      <c r="O26" s="742" t="s">
        <v>644</v>
      </c>
      <c r="P26" s="743"/>
      <c r="Q26" s="730"/>
      <c r="R26" s="731"/>
      <c r="S26" s="731"/>
      <c r="T26" s="731"/>
      <c r="U26" s="731"/>
      <c r="V26" s="731"/>
      <c r="W26" s="739"/>
    </row>
    <row r="27" spans="2:23" s="246" customFormat="1" ht="17.100000000000001" customHeight="1">
      <c r="B27" s="465"/>
      <c r="C27" s="465"/>
      <c r="D27" s="720"/>
      <c r="E27" s="721"/>
      <c r="F27" s="730"/>
      <c r="G27" s="731"/>
      <c r="H27" s="731"/>
      <c r="I27" s="731"/>
      <c r="J27" s="731"/>
      <c r="K27" s="731"/>
      <c r="L27" s="731"/>
      <c r="M27" s="465"/>
      <c r="N27" s="465"/>
      <c r="O27" s="720"/>
      <c r="P27" s="721"/>
      <c r="Q27" s="730"/>
      <c r="R27" s="731"/>
      <c r="S27" s="731"/>
      <c r="T27" s="731"/>
      <c r="U27" s="731"/>
      <c r="V27" s="731"/>
      <c r="W27" s="739"/>
    </row>
    <row r="28" spans="2:23" s="246" customFormat="1" ht="17.100000000000001" customHeight="1">
      <c r="B28" s="465"/>
      <c r="C28" s="465" t="s">
        <v>4</v>
      </c>
      <c r="D28" s="744" t="s">
        <v>632</v>
      </c>
      <c r="E28" s="745"/>
      <c r="F28" s="730"/>
      <c r="G28" s="731"/>
      <c r="H28" s="731"/>
      <c r="I28" s="731"/>
      <c r="J28" s="731"/>
      <c r="K28" s="731"/>
      <c r="L28" s="731"/>
      <c r="M28" s="465"/>
      <c r="N28" s="465" t="s">
        <v>4</v>
      </c>
      <c r="O28" s="742" t="s">
        <v>645</v>
      </c>
      <c r="P28" s="743"/>
      <c r="Q28" s="730"/>
      <c r="R28" s="731"/>
      <c r="S28" s="731"/>
      <c r="T28" s="731"/>
      <c r="U28" s="731"/>
      <c r="V28" s="731"/>
      <c r="W28" s="739"/>
    </row>
    <row r="29" spans="2:23" s="246" customFormat="1" ht="17.100000000000001" customHeight="1">
      <c r="B29" s="465"/>
      <c r="C29" s="465"/>
      <c r="D29" s="746"/>
      <c r="E29" s="747"/>
      <c r="F29" s="730"/>
      <c r="G29" s="731"/>
      <c r="H29" s="731"/>
      <c r="I29" s="731"/>
      <c r="J29" s="731"/>
      <c r="K29" s="731"/>
      <c r="L29" s="731"/>
      <c r="M29" s="465"/>
      <c r="N29" s="465"/>
      <c r="O29" s="720"/>
      <c r="P29" s="721"/>
      <c r="Q29" s="730"/>
      <c r="R29" s="731"/>
      <c r="S29" s="731"/>
      <c r="T29" s="731"/>
      <c r="U29" s="731"/>
      <c r="V29" s="731"/>
      <c r="W29" s="739"/>
    </row>
    <row r="30" spans="2:23" s="246" customFormat="1" ht="17.100000000000001" customHeight="1">
      <c r="B30" s="481" t="s">
        <v>5</v>
      </c>
      <c r="C30" s="483"/>
      <c r="D30" s="718" t="s">
        <v>633</v>
      </c>
      <c r="E30" s="748"/>
      <c r="F30" s="730"/>
      <c r="G30" s="731"/>
      <c r="H30" s="731"/>
      <c r="I30" s="731"/>
      <c r="J30" s="731"/>
      <c r="K30" s="731"/>
      <c r="L30" s="731"/>
      <c r="M30" s="481" t="s">
        <v>5</v>
      </c>
      <c r="N30" s="483"/>
      <c r="O30" s="718" t="s">
        <v>633</v>
      </c>
      <c r="P30" s="748"/>
      <c r="Q30" s="730"/>
      <c r="R30" s="731"/>
      <c r="S30" s="731"/>
      <c r="T30" s="731"/>
      <c r="U30" s="731"/>
      <c r="V30" s="731"/>
      <c r="W30" s="739"/>
    </row>
    <row r="31" spans="2:23" s="246" customFormat="1" ht="17.100000000000001" customHeight="1">
      <c r="B31" s="481" t="s">
        <v>6</v>
      </c>
      <c r="C31" s="483"/>
      <c r="D31" s="720" t="s">
        <v>634</v>
      </c>
      <c r="E31" s="721"/>
      <c r="F31" s="730"/>
      <c r="G31" s="731"/>
      <c r="H31" s="731"/>
      <c r="I31" s="731"/>
      <c r="J31" s="731"/>
      <c r="K31" s="731"/>
      <c r="L31" s="731"/>
      <c r="M31" s="481" t="s">
        <v>6</v>
      </c>
      <c r="N31" s="483"/>
      <c r="O31" s="720" t="s">
        <v>634</v>
      </c>
      <c r="P31" s="721"/>
      <c r="Q31" s="730"/>
      <c r="R31" s="731"/>
      <c r="S31" s="731"/>
      <c r="T31" s="731"/>
      <c r="U31" s="731"/>
      <c r="V31" s="731"/>
      <c r="W31" s="739"/>
    </row>
    <row r="32" spans="2:23" s="246" customFormat="1" ht="17.100000000000001" customHeight="1">
      <c r="B32" s="453" t="s">
        <v>29</v>
      </c>
      <c r="C32" s="722" t="s">
        <v>270</v>
      </c>
      <c r="D32" s="723"/>
      <c r="E32" s="250" t="s">
        <v>638</v>
      </c>
      <c r="F32" s="730"/>
      <c r="G32" s="731"/>
      <c r="H32" s="731"/>
      <c r="I32" s="731"/>
      <c r="J32" s="731"/>
      <c r="K32" s="731"/>
      <c r="L32" s="731"/>
      <c r="M32" s="453" t="s">
        <v>29</v>
      </c>
      <c r="N32" s="722" t="s">
        <v>270</v>
      </c>
      <c r="O32" s="723"/>
      <c r="P32" s="251" t="s">
        <v>638</v>
      </c>
      <c r="Q32" s="730"/>
      <c r="R32" s="731"/>
      <c r="S32" s="731"/>
      <c r="T32" s="731"/>
      <c r="U32" s="731"/>
      <c r="V32" s="731"/>
      <c r="W32" s="739"/>
    </row>
    <row r="33" spans="2:23" s="246" customFormat="1" ht="17.100000000000001" customHeight="1">
      <c r="B33" s="456"/>
      <c r="C33" s="722" t="s">
        <v>271</v>
      </c>
      <c r="D33" s="723"/>
      <c r="E33" s="251" t="s">
        <v>557</v>
      </c>
      <c r="F33" s="732"/>
      <c r="G33" s="733"/>
      <c r="H33" s="733"/>
      <c r="I33" s="733"/>
      <c r="J33" s="733"/>
      <c r="K33" s="733"/>
      <c r="L33" s="733"/>
      <c r="M33" s="456"/>
      <c r="N33" s="722" t="s">
        <v>271</v>
      </c>
      <c r="O33" s="723"/>
      <c r="P33" s="251" t="s">
        <v>557</v>
      </c>
      <c r="Q33" s="732"/>
      <c r="R33" s="733"/>
      <c r="S33" s="733"/>
      <c r="T33" s="733"/>
      <c r="U33" s="733"/>
      <c r="V33" s="733"/>
      <c r="W33" s="740"/>
    </row>
    <row r="34" spans="2:23" s="246" customFormat="1" ht="17.100000000000001" customHeight="1">
      <c r="B34" s="481" t="s">
        <v>7</v>
      </c>
      <c r="C34" s="482"/>
      <c r="D34" s="483"/>
      <c r="E34" s="718" t="s">
        <v>651</v>
      </c>
      <c r="F34" s="716"/>
      <c r="G34" s="716"/>
      <c r="H34" s="716"/>
      <c r="I34" s="716"/>
      <c r="J34" s="716"/>
      <c r="K34" s="716"/>
      <c r="L34" s="717"/>
      <c r="M34" s="481" t="s">
        <v>7</v>
      </c>
      <c r="N34" s="482"/>
      <c r="O34" s="483"/>
      <c r="P34" s="718" t="s">
        <v>652</v>
      </c>
      <c r="Q34" s="716"/>
      <c r="R34" s="716"/>
      <c r="S34" s="716"/>
      <c r="T34" s="716"/>
      <c r="U34" s="716"/>
      <c r="V34" s="716"/>
      <c r="W34" s="717"/>
    </row>
    <row r="35" spans="2:23" s="246" customFormat="1" ht="17.100000000000001" customHeight="1">
      <c r="B35" s="481" t="s">
        <v>46</v>
      </c>
      <c r="C35" s="482"/>
      <c r="D35" s="483"/>
      <c r="E35" s="714" t="s">
        <v>681</v>
      </c>
      <c r="F35" s="715"/>
      <c r="G35" s="715"/>
      <c r="H35" s="715"/>
      <c r="I35" s="715"/>
      <c r="J35" s="715"/>
      <c r="K35" s="715"/>
      <c r="L35" s="715"/>
      <c r="M35" s="481" t="s">
        <v>46</v>
      </c>
      <c r="N35" s="482"/>
      <c r="O35" s="483"/>
      <c r="P35" s="714" t="s">
        <v>682</v>
      </c>
      <c r="Q35" s="715"/>
      <c r="R35" s="715"/>
      <c r="S35" s="715"/>
      <c r="T35" s="715"/>
      <c r="U35" s="715"/>
      <c r="V35" s="715"/>
      <c r="W35" s="719"/>
    </row>
    <row r="36" spans="2:23" s="246" customFormat="1" ht="17.100000000000001" customHeight="1">
      <c r="B36" s="481" t="s">
        <v>273</v>
      </c>
      <c r="C36" s="482"/>
      <c r="D36" s="483"/>
      <c r="E36" s="714" t="s">
        <v>638</v>
      </c>
      <c r="F36" s="715"/>
      <c r="G36" s="715"/>
      <c r="H36" s="716"/>
      <c r="I36" s="716"/>
      <c r="J36" s="716"/>
      <c r="K36" s="716"/>
      <c r="L36" s="717"/>
      <c r="M36" s="481" t="s">
        <v>273</v>
      </c>
      <c r="N36" s="482"/>
      <c r="O36" s="483"/>
      <c r="P36" s="714" t="s">
        <v>638</v>
      </c>
      <c r="Q36" s="715"/>
      <c r="R36" s="715"/>
      <c r="S36" s="716"/>
      <c r="T36" s="716"/>
      <c r="U36" s="716"/>
      <c r="V36" s="716"/>
      <c r="W36" s="717"/>
    </row>
    <row r="37" spans="2:23" s="246" customFormat="1" ht="17.100000000000001" customHeight="1">
      <c r="B37" s="481" t="s">
        <v>292</v>
      </c>
      <c r="C37" s="482"/>
      <c r="D37" s="483"/>
      <c r="E37" s="714" t="s">
        <v>638</v>
      </c>
      <c r="F37" s="715"/>
      <c r="G37" s="715"/>
      <c r="H37" s="704" t="s">
        <v>8</v>
      </c>
      <c r="I37" s="705"/>
      <c r="J37" s="706" t="s">
        <v>638</v>
      </c>
      <c r="K37" s="707"/>
      <c r="L37" s="707"/>
      <c r="M37" s="481" t="s">
        <v>292</v>
      </c>
      <c r="N37" s="482"/>
      <c r="O37" s="483"/>
      <c r="P37" s="714" t="s">
        <v>638</v>
      </c>
      <c r="Q37" s="715"/>
      <c r="R37" s="715"/>
      <c r="S37" s="704" t="s">
        <v>8</v>
      </c>
      <c r="T37" s="705"/>
      <c r="U37" s="706" t="s">
        <v>638</v>
      </c>
      <c r="V37" s="707"/>
      <c r="W37" s="708"/>
    </row>
    <row r="38" spans="2:23" s="246" customFormat="1" ht="17.100000000000001" customHeight="1">
      <c r="B38" s="456" t="s">
        <v>570</v>
      </c>
      <c r="C38" s="457"/>
      <c r="D38" s="709" t="s">
        <v>680</v>
      </c>
      <c r="E38" s="710"/>
      <c r="F38" s="710"/>
      <c r="G38" s="710"/>
      <c r="H38" s="710"/>
      <c r="I38" s="710"/>
      <c r="J38" s="710"/>
      <c r="K38" s="710"/>
      <c r="L38" s="710"/>
      <c r="M38" s="456" t="s">
        <v>570</v>
      </c>
      <c r="N38" s="457"/>
      <c r="O38" s="711" t="s">
        <v>683</v>
      </c>
      <c r="P38" s="712"/>
      <c r="Q38" s="712"/>
      <c r="R38" s="712"/>
      <c r="S38" s="712"/>
      <c r="T38" s="712"/>
      <c r="U38" s="712"/>
      <c r="V38" s="712"/>
      <c r="W38" s="713"/>
    </row>
    <row r="39" spans="2:23" ht="15" customHeight="1">
      <c r="B39" s="252"/>
      <c r="C39" s="701" t="s">
        <v>571</v>
      </c>
      <c r="D39" s="702"/>
      <c r="E39" s="702"/>
      <c r="F39" s="702"/>
      <c r="G39" s="702"/>
      <c r="H39" s="702"/>
      <c r="I39" s="702"/>
      <c r="J39" s="702"/>
      <c r="K39" s="702"/>
      <c r="L39" s="702"/>
      <c r="M39" s="252"/>
      <c r="N39" s="252" t="s">
        <v>572</v>
      </c>
      <c r="O39" s="252"/>
      <c r="P39" s="252"/>
      <c r="Q39" s="252"/>
      <c r="R39" s="252"/>
      <c r="S39" s="252"/>
      <c r="T39" s="252"/>
      <c r="U39" s="252"/>
      <c r="V39" s="252"/>
      <c r="W39" s="252"/>
    </row>
    <row r="40" spans="2:23" ht="15" customHeight="1">
      <c r="B40" s="252"/>
      <c r="C40" s="703"/>
      <c r="D40" s="703"/>
      <c r="E40" s="703"/>
      <c r="F40" s="703"/>
      <c r="G40" s="703"/>
      <c r="H40" s="703"/>
      <c r="I40" s="703"/>
      <c r="J40" s="703"/>
      <c r="K40" s="703"/>
      <c r="L40" s="703"/>
      <c r="M40" s="252"/>
      <c r="N40" s="252" t="s">
        <v>573</v>
      </c>
      <c r="O40" s="252"/>
      <c r="P40" s="252"/>
      <c r="Q40" s="252"/>
      <c r="R40" s="252"/>
      <c r="S40" s="252"/>
      <c r="T40" s="252"/>
      <c r="U40" s="252"/>
      <c r="V40" s="252"/>
      <c r="W40" s="252"/>
    </row>
    <row r="41" spans="2:23" ht="15" customHeight="1">
      <c r="C41" s="252" t="s">
        <v>574</v>
      </c>
      <c r="N41" s="253" t="s">
        <v>520</v>
      </c>
      <c r="O41" s="253"/>
      <c r="P41" s="253"/>
      <c r="Q41" s="253"/>
      <c r="R41" s="253"/>
      <c r="S41" s="253"/>
      <c r="T41" s="253"/>
      <c r="U41" s="253"/>
      <c r="V41" s="253"/>
    </row>
    <row r="42" spans="2:23" ht="15" customHeight="1">
      <c r="C42" s="252" t="s">
        <v>576</v>
      </c>
      <c r="N42" s="253" t="s">
        <v>575</v>
      </c>
      <c r="O42" s="253"/>
      <c r="P42" s="253"/>
      <c r="Q42" s="253"/>
      <c r="R42" s="253"/>
      <c r="S42" s="253"/>
      <c r="T42" s="253"/>
      <c r="U42" s="253"/>
      <c r="V42" s="253"/>
    </row>
    <row r="43" spans="2:23">
      <c r="C43" s="253" t="s">
        <v>545</v>
      </c>
      <c r="N43" s="253" t="s">
        <v>453</v>
      </c>
      <c r="O43" s="253"/>
      <c r="P43" s="253"/>
      <c r="Q43" s="253"/>
      <c r="R43" s="253"/>
      <c r="S43" s="253"/>
      <c r="T43" s="253"/>
      <c r="U43" s="253"/>
      <c r="V43" s="253"/>
    </row>
    <row r="44" spans="2:23">
      <c r="N44" s="253"/>
    </row>
    <row r="45" spans="2:23">
      <c r="N45" s="25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formula1>INDIRECT(D13)</formula1>
    </dataValidation>
    <dataValidation type="list" allowBlank="1" showInputMessage="1" showErrorMessage="1" sqref="D11:E12 O11:P12 D28:E29 O28:P29">
      <formula1>INDIRECT(D9)</formula1>
    </dataValidation>
    <dataValidation type="list" allowBlank="1" showInputMessage="1" showErrorMessage="1" sqref="E15:E16 E32:E33 P15:P16 P32:P3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'(参考)リスト'!$F$16:$F$21</xm:f>
          </x14:formula1>
          <xm:sqref>E32</xm:sqref>
        </x14:dataValidation>
        <x14:dataValidation type="list" allowBlank="1" showInputMessage="1" showErrorMessage="1">
          <x14:formula1>
            <xm:f>'(参考)リスト'!$D$16:$D$18</xm:f>
          </x14:formula1>
          <xm:sqref>D13:E13 O13:P13 D30:E30 O30:P30</xm:sqref>
        </x14:dataValidation>
        <x14:dataValidation type="list" allowBlank="1" showInputMessage="1" showErrorMessage="1">
          <x14:formula1>
            <xm:f>'(参考)リスト'!$B$16:$B$21</xm:f>
          </x14:formula1>
          <xm:sqref>D9:E10 O9:P10 D26:E27 O26:P27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B1:Y45"/>
  <sheetViews>
    <sheetView showGridLines="0" showZeros="0" view="pageBreakPreview" zoomScaleNormal="100" zoomScaleSheetLayoutView="100" workbookViewId="0"/>
  </sheetViews>
  <sheetFormatPr defaultColWidth="9" defaultRowHeight="12"/>
  <cols>
    <col min="1" max="1" width="1.5" style="247" customWidth="1"/>
    <col min="2" max="4" width="5.875" style="246" customWidth="1"/>
    <col min="5" max="5" width="9.375" style="246" customWidth="1"/>
    <col min="6" max="12" width="7.625" style="246" customWidth="1"/>
    <col min="13" max="15" width="5.875" style="246" customWidth="1"/>
    <col min="16" max="16" width="9.375" style="246" customWidth="1"/>
    <col min="17" max="23" width="7.625" style="246" customWidth="1"/>
    <col min="24" max="24" width="1.5" style="247" customWidth="1"/>
    <col min="25" max="25" width="0" style="247" hidden="1" customWidth="1"/>
    <col min="26" max="16384" width="9" style="247"/>
  </cols>
  <sheetData>
    <row r="1" spans="2:25" ht="9" customHeight="1"/>
    <row r="2" spans="2:25" s="246" customFormat="1" ht="22.5" customHeight="1">
      <c r="B2" s="753" t="s">
        <v>566</v>
      </c>
      <c r="C2" s="753"/>
      <c r="D2" s="753"/>
      <c r="E2" s="753"/>
      <c r="F2" s="753"/>
      <c r="G2" s="753"/>
      <c r="H2" s="753"/>
      <c r="I2" s="753"/>
      <c r="J2" s="753"/>
      <c r="K2" s="753"/>
      <c r="L2" s="753"/>
      <c r="M2" s="753"/>
      <c r="N2" s="753"/>
      <c r="O2" s="753"/>
      <c r="P2" s="753"/>
      <c r="Q2" s="753"/>
      <c r="R2" s="753"/>
      <c r="S2" s="753"/>
      <c r="T2" s="753"/>
      <c r="U2" s="753"/>
      <c r="V2" s="753"/>
      <c r="W2" s="753"/>
      <c r="Y2" s="232" t="s">
        <v>554</v>
      </c>
    </row>
    <row r="3" spans="2:25" s="246" customFormat="1" ht="20.100000000000001" customHeight="1">
      <c r="B3" s="248" t="s">
        <v>27</v>
      </c>
      <c r="C3" s="248"/>
      <c r="D3" s="754" t="str">
        <f>'様式A-1'!D3</f>
        <v>タカバヤマトンネル</v>
      </c>
      <c r="E3" s="754"/>
      <c r="F3" s="754"/>
      <c r="G3" s="754"/>
      <c r="H3" s="755" t="s">
        <v>28</v>
      </c>
      <c r="I3" s="755"/>
      <c r="J3" s="756" t="str">
        <f>'様式A-1'!J3</f>
        <v>県道6号山口宇部線</v>
      </c>
      <c r="K3" s="756"/>
      <c r="L3" s="756"/>
      <c r="M3" s="757" t="s">
        <v>258</v>
      </c>
      <c r="N3" s="757"/>
      <c r="O3" s="757"/>
      <c r="P3" s="758" t="str">
        <f>'様式B(トンネル様式1P001)'!K5</f>
        <v>基礎地盤コンサルタンツ株式会社</v>
      </c>
      <c r="Q3" s="758"/>
      <c r="R3" s="758"/>
      <c r="S3" s="453" t="s">
        <v>222</v>
      </c>
      <c r="T3" s="455"/>
      <c r="U3" s="759" t="str">
        <f>'様式B(トンネル様式1P001)'!Q5</f>
        <v>2022年7月25日・26日</v>
      </c>
      <c r="V3" s="760"/>
      <c r="W3" s="761"/>
      <c r="Y3" s="232" t="s">
        <v>557</v>
      </c>
    </row>
    <row r="4" spans="2:25" s="246" customFormat="1" ht="20.100000000000001" customHeight="1">
      <c r="B4" s="249" t="s">
        <v>0</v>
      </c>
      <c r="C4" s="249"/>
      <c r="D4" s="765" t="str">
        <f>'様式A-1'!D4</f>
        <v xml:space="preserve">高場山トンネル </v>
      </c>
      <c r="E4" s="765"/>
      <c r="F4" s="765"/>
      <c r="G4" s="765"/>
      <c r="H4" s="426" t="s">
        <v>1</v>
      </c>
      <c r="I4" s="426"/>
      <c r="J4" s="756" t="str">
        <f>'様式A-1'!R3</f>
        <v>防府土木建築事務所</v>
      </c>
      <c r="K4" s="756"/>
      <c r="L4" s="756"/>
      <c r="M4" s="757" t="s">
        <v>259</v>
      </c>
      <c r="N4" s="757"/>
      <c r="O4" s="757"/>
      <c r="P4" s="766" t="str">
        <f>'様式B(トンネル様式1P001)'!K6</f>
        <v>安田　啓吾</v>
      </c>
      <c r="Q4" s="766"/>
      <c r="R4" s="766"/>
      <c r="S4" s="605"/>
      <c r="T4" s="606"/>
      <c r="U4" s="762"/>
      <c r="V4" s="763"/>
      <c r="W4" s="764"/>
      <c r="Y4" s="232" t="s">
        <v>54</v>
      </c>
    </row>
    <row r="5" spans="2:25" s="246" customFormat="1" ht="20.100000000000001" customHeight="1">
      <c r="B5" s="734" t="s">
        <v>567</v>
      </c>
      <c r="C5" s="724" t="s">
        <v>568</v>
      </c>
      <c r="D5" s="726">
        <v>11</v>
      </c>
      <c r="E5" s="727"/>
      <c r="F5" s="730"/>
      <c r="G5" s="731"/>
      <c r="H5" s="731"/>
      <c r="I5" s="731"/>
      <c r="J5" s="731"/>
      <c r="K5" s="731"/>
      <c r="L5" s="731"/>
      <c r="M5" s="752" t="s">
        <v>567</v>
      </c>
      <c r="N5" s="741" t="s">
        <v>568</v>
      </c>
      <c r="O5" s="726">
        <v>12</v>
      </c>
      <c r="P5" s="727"/>
      <c r="Q5" s="749"/>
      <c r="R5" s="750"/>
      <c r="S5" s="750"/>
      <c r="T5" s="750"/>
      <c r="U5" s="750"/>
      <c r="V5" s="750"/>
      <c r="W5" s="751"/>
      <c r="Y5" s="232" t="s">
        <v>55</v>
      </c>
    </row>
    <row r="6" spans="2:25" s="246" customFormat="1" ht="20.100000000000001" customHeight="1">
      <c r="B6" s="734"/>
      <c r="C6" s="725"/>
      <c r="D6" s="728"/>
      <c r="E6" s="729"/>
      <c r="F6" s="730"/>
      <c r="G6" s="731"/>
      <c r="H6" s="731"/>
      <c r="I6" s="731"/>
      <c r="J6" s="731"/>
      <c r="K6" s="731"/>
      <c r="L6" s="731"/>
      <c r="M6" s="734"/>
      <c r="N6" s="725"/>
      <c r="O6" s="728"/>
      <c r="P6" s="729"/>
      <c r="Q6" s="730"/>
      <c r="R6" s="731"/>
      <c r="S6" s="731"/>
      <c r="T6" s="731"/>
      <c r="U6" s="731"/>
      <c r="V6" s="731"/>
      <c r="W6" s="739"/>
    </row>
    <row r="7" spans="2:25" s="246" customFormat="1" ht="20.100000000000001" customHeight="1">
      <c r="B7" s="734"/>
      <c r="C7" s="741" t="s">
        <v>2</v>
      </c>
      <c r="D7" s="742">
        <v>1</v>
      </c>
      <c r="E7" s="743"/>
      <c r="F7" s="730"/>
      <c r="G7" s="731"/>
      <c r="H7" s="731"/>
      <c r="I7" s="731"/>
      <c r="J7" s="731"/>
      <c r="K7" s="731"/>
      <c r="L7" s="731"/>
      <c r="M7" s="734"/>
      <c r="N7" s="741" t="s">
        <v>2</v>
      </c>
      <c r="O7" s="742">
        <v>1</v>
      </c>
      <c r="P7" s="743"/>
      <c r="Q7" s="730"/>
      <c r="R7" s="731"/>
      <c r="S7" s="731"/>
      <c r="T7" s="731"/>
      <c r="U7" s="731"/>
      <c r="V7" s="731"/>
      <c r="W7" s="739"/>
    </row>
    <row r="8" spans="2:25" s="246" customFormat="1" ht="20.100000000000001" customHeight="1">
      <c r="B8" s="735"/>
      <c r="C8" s="725"/>
      <c r="D8" s="720"/>
      <c r="E8" s="721"/>
      <c r="F8" s="730"/>
      <c r="G8" s="731"/>
      <c r="H8" s="731"/>
      <c r="I8" s="731"/>
      <c r="J8" s="731"/>
      <c r="K8" s="731"/>
      <c r="L8" s="731"/>
      <c r="M8" s="735"/>
      <c r="N8" s="725"/>
      <c r="O8" s="720"/>
      <c r="P8" s="721"/>
      <c r="Q8" s="730"/>
      <c r="R8" s="731"/>
      <c r="S8" s="731"/>
      <c r="T8" s="731"/>
      <c r="U8" s="731"/>
      <c r="V8" s="731"/>
      <c r="W8" s="739"/>
    </row>
    <row r="9" spans="2:25" s="246" customFormat="1" ht="17.100000000000001" customHeight="1">
      <c r="B9" s="465" t="s">
        <v>569</v>
      </c>
      <c r="C9" s="465" t="s">
        <v>3</v>
      </c>
      <c r="D9" s="742" t="s">
        <v>684</v>
      </c>
      <c r="E9" s="743"/>
      <c r="F9" s="730"/>
      <c r="G9" s="731"/>
      <c r="H9" s="731"/>
      <c r="I9" s="731"/>
      <c r="J9" s="731"/>
      <c r="K9" s="731"/>
      <c r="L9" s="731"/>
      <c r="M9" s="465" t="s">
        <v>569</v>
      </c>
      <c r="N9" s="465" t="s">
        <v>3</v>
      </c>
      <c r="O9" s="742" t="s">
        <v>684</v>
      </c>
      <c r="P9" s="743"/>
      <c r="Q9" s="730"/>
      <c r="R9" s="731"/>
      <c r="S9" s="731"/>
      <c r="T9" s="731"/>
      <c r="U9" s="731"/>
      <c r="V9" s="731"/>
      <c r="W9" s="739"/>
    </row>
    <row r="10" spans="2:25" s="246" customFormat="1" ht="17.100000000000001" customHeight="1">
      <c r="B10" s="465"/>
      <c r="C10" s="465"/>
      <c r="D10" s="720"/>
      <c r="E10" s="721"/>
      <c r="F10" s="730"/>
      <c r="G10" s="731"/>
      <c r="H10" s="731"/>
      <c r="I10" s="731"/>
      <c r="J10" s="731"/>
      <c r="K10" s="731"/>
      <c r="L10" s="731"/>
      <c r="M10" s="465"/>
      <c r="N10" s="465"/>
      <c r="O10" s="720"/>
      <c r="P10" s="721"/>
      <c r="Q10" s="730"/>
      <c r="R10" s="731"/>
      <c r="S10" s="731"/>
      <c r="T10" s="731"/>
      <c r="U10" s="731"/>
      <c r="V10" s="731"/>
      <c r="W10" s="739"/>
    </row>
    <row r="11" spans="2:25" s="246" customFormat="1" ht="17.100000000000001" customHeight="1">
      <c r="B11" s="465"/>
      <c r="C11" s="465" t="s">
        <v>4</v>
      </c>
      <c r="D11" s="742" t="s">
        <v>685</v>
      </c>
      <c r="E11" s="743"/>
      <c r="F11" s="730"/>
      <c r="G11" s="731"/>
      <c r="H11" s="731"/>
      <c r="I11" s="731"/>
      <c r="J11" s="731"/>
      <c r="K11" s="731"/>
      <c r="L11" s="731"/>
      <c r="M11" s="465"/>
      <c r="N11" s="465" t="s">
        <v>4</v>
      </c>
      <c r="O11" s="742" t="s">
        <v>685</v>
      </c>
      <c r="P11" s="743"/>
      <c r="Q11" s="730"/>
      <c r="R11" s="731"/>
      <c r="S11" s="731"/>
      <c r="T11" s="731"/>
      <c r="U11" s="731"/>
      <c r="V11" s="731"/>
      <c r="W11" s="739"/>
    </row>
    <row r="12" spans="2:25" s="246" customFormat="1" ht="17.100000000000001" customHeight="1">
      <c r="B12" s="465"/>
      <c r="C12" s="465"/>
      <c r="D12" s="720"/>
      <c r="E12" s="721"/>
      <c r="F12" s="730"/>
      <c r="G12" s="731"/>
      <c r="H12" s="731"/>
      <c r="I12" s="731"/>
      <c r="J12" s="731"/>
      <c r="K12" s="731"/>
      <c r="L12" s="731"/>
      <c r="M12" s="465"/>
      <c r="N12" s="465"/>
      <c r="O12" s="720"/>
      <c r="P12" s="721"/>
      <c r="Q12" s="730"/>
      <c r="R12" s="731"/>
      <c r="S12" s="731"/>
      <c r="T12" s="731"/>
      <c r="U12" s="731"/>
      <c r="V12" s="731"/>
      <c r="W12" s="739"/>
    </row>
    <row r="13" spans="2:25" s="246" customFormat="1" ht="17.100000000000001" customHeight="1">
      <c r="B13" s="481" t="s">
        <v>5</v>
      </c>
      <c r="C13" s="483"/>
      <c r="D13" s="718" t="s">
        <v>686</v>
      </c>
      <c r="E13" s="748"/>
      <c r="F13" s="730"/>
      <c r="G13" s="731"/>
      <c r="H13" s="731"/>
      <c r="I13" s="731"/>
      <c r="J13" s="731"/>
      <c r="K13" s="731"/>
      <c r="L13" s="731"/>
      <c r="M13" s="481" t="s">
        <v>5</v>
      </c>
      <c r="N13" s="483"/>
      <c r="O13" s="718" t="s">
        <v>686</v>
      </c>
      <c r="P13" s="748"/>
      <c r="Q13" s="730"/>
      <c r="R13" s="731"/>
      <c r="S13" s="731"/>
      <c r="T13" s="731"/>
      <c r="U13" s="731"/>
      <c r="V13" s="731"/>
      <c r="W13" s="739"/>
    </row>
    <row r="14" spans="2:25" s="246" customFormat="1" ht="17.100000000000001" customHeight="1">
      <c r="B14" s="481" t="s">
        <v>6</v>
      </c>
      <c r="C14" s="483"/>
      <c r="D14" s="720" t="s">
        <v>687</v>
      </c>
      <c r="E14" s="721"/>
      <c r="F14" s="730"/>
      <c r="G14" s="731"/>
      <c r="H14" s="731"/>
      <c r="I14" s="731"/>
      <c r="J14" s="731"/>
      <c r="K14" s="731"/>
      <c r="L14" s="731"/>
      <c r="M14" s="481" t="s">
        <v>6</v>
      </c>
      <c r="N14" s="483"/>
      <c r="O14" s="720" t="s">
        <v>740</v>
      </c>
      <c r="P14" s="721"/>
      <c r="Q14" s="730"/>
      <c r="R14" s="731"/>
      <c r="S14" s="731"/>
      <c r="T14" s="731"/>
      <c r="U14" s="731"/>
      <c r="V14" s="731"/>
      <c r="W14" s="739"/>
    </row>
    <row r="15" spans="2:25" s="246" customFormat="1" ht="17.100000000000001" customHeight="1">
      <c r="B15" s="453" t="s">
        <v>29</v>
      </c>
      <c r="C15" s="722" t="s">
        <v>270</v>
      </c>
      <c r="D15" s="723"/>
      <c r="E15" s="250" t="s">
        <v>589</v>
      </c>
      <c r="F15" s="730"/>
      <c r="G15" s="731"/>
      <c r="H15" s="731"/>
      <c r="I15" s="731"/>
      <c r="J15" s="731"/>
      <c r="K15" s="731"/>
      <c r="L15" s="731"/>
      <c r="M15" s="453" t="s">
        <v>29</v>
      </c>
      <c r="N15" s="722" t="s">
        <v>270</v>
      </c>
      <c r="O15" s="723"/>
      <c r="P15" s="250" t="s">
        <v>589</v>
      </c>
      <c r="Q15" s="730"/>
      <c r="R15" s="731"/>
      <c r="S15" s="731"/>
      <c r="T15" s="731"/>
      <c r="U15" s="731"/>
      <c r="V15" s="731"/>
      <c r="W15" s="739"/>
    </row>
    <row r="16" spans="2:25" s="246" customFormat="1" ht="17.100000000000001" customHeight="1">
      <c r="B16" s="456"/>
      <c r="C16" s="722" t="s">
        <v>271</v>
      </c>
      <c r="D16" s="723"/>
      <c r="E16" s="251" t="s">
        <v>346</v>
      </c>
      <c r="F16" s="732"/>
      <c r="G16" s="733"/>
      <c r="H16" s="733"/>
      <c r="I16" s="733"/>
      <c r="J16" s="733"/>
      <c r="K16" s="733"/>
      <c r="L16" s="733"/>
      <c r="M16" s="456"/>
      <c r="N16" s="722" t="s">
        <v>271</v>
      </c>
      <c r="O16" s="723"/>
      <c r="P16" s="251" t="s">
        <v>351</v>
      </c>
      <c r="Q16" s="732"/>
      <c r="R16" s="733"/>
      <c r="S16" s="733"/>
      <c r="T16" s="733"/>
      <c r="U16" s="733"/>
      <c r="V16" s="733"/>
      <c r="W16" s="740"/>
    </row>
    <row r="17" spans="2:23" s="246" customFormat="1" ht="17.100000000000001" customHeight="1">
      <c r="B17" s="481" t="s">
        <v>7</v>
      </c>
      <c r="C17" s="482"/>
      <c r="D17" s="483"/>
      <c r="E17" s="718" t="s">
        <v>749</v>
      </c>
      <c r="F17" s="716"/>
      <c r="G17" s="716"/>
      <c r="H17" s="716"/>
      <c r="I17" s="716"/>
      <c r="J17" s="716"/>
      <c r="K17" s="716"/>
      <c r="L17" s="717"/>
      <c r="M17" s="481" t="s">
        <v>7</v>
      </c>
      <c r="N17" s="482"/>
      <c r="O17" s="483"/>
      <c r="P17" s="718" t="s">
        <v>741</v>
      </c>
      <c r="Q17" s="716"/>
      <c r="R17" s="716"/>
      <c r="S17" s="716"/>
      <c r="T17" s="716"/>
      <c r="U17" s="716"/>
      <c r="V17" s="716"/>
      <c r="W17" s="717"/>
    </row>
    <row r="18" spans="2:23" s="246" customFormat="1" ht="17.100000000000001" customHeight="1">
      <c r="B18" s="481" t="s">
        <v>46</v>
      </c>
      <c r="C18" s="482"/>
      <c r="D18" s="483"/>
      <c r="E18" s="714" t="s">
        <v>761</v>
      </c>
      <c r="F18" s="715"/>
      <c r="G18" s="715"/>
      <c r="H18" s="715"/>
      <c r="I18" s="715"/>
      <c r="J18" s="715"/>
      <c r="K18" s="715"/>
      <c r="L18" s="715"/>
      <c r="M18" s="481" t="s">
        <v>46</v>
      </c>
      <c r="N18" s="482"/>
      <c r="O18" s="483"/>
      <c r="P18" s="714" t="s">
        <v>742</v>
      </c>
      <c r="Q18" s="715"/>
      <c r="R18" s="715"/>
      <c r="S18" s="715"/>
      <c r="T18" s="715"/>
      <c r="U18" s="715"/>
      <c r="V18" s="715"/>
      <c r="W18" s="719"/>
    </row>
    <row r="19" spans="2:23" s="246" customFormat="1" ht="17.100000000000001" customHeight="1">
      <c r="B19" s="481" t="s">
        <v>273</v>
      </c>
      <c r="C19" s="482"/>
      <c r="D19" s="483"/>
      <c r="E19" s="714" t="s">
        <v>589</v>
      </c>
      <c r="F19" s="715"/>
      <c r="G19" s="715"/>
      <c r="H19" s="716"/>
      <c r="I19" s="716"/>
      <c r="J19" s="716"/>
      <c r="K19" s="716"/>
      <c r="L19" s="717"/>
      <c r="M19" s="481" t="s">
        <v>273</v>
      </c>
      <c r="N19" s="482"/>
      <c r="O19" s="483"/>
      <c r="P19" s="714" t="s">
        <v>589</v>
      </c>
      <c r="Q19" s="715"/>
      <c r="R19" s="715"/>
      <c r="S19" s="716"/>
      <c r="T19" s="716"/>
      <c r="U19" s="716"/>
      <c r="V19" s="716"/>
      <c r="W19" s="717"/>
    </row>
    <row r="20" spans="2:23" s="246" customFormat="1" ht="17.100000000000001" customHeight="1">
      <c r="B20" s="481" t="s">
        <v>292</v>
      </c>
      <c r="C20" s="482"/>
      <c r="D20" s="483"/>
      <c r="E20" s="714" t="s">
        <v>589</v>
      </c>
      <c r="F20" s="715"/>
      <c r="G20" s="715"/>
      <c r="H20" s="704" t="s">
        <v>8</v>
      </c>
      <c r="I20" s="705"/>
      <c r="J20" s="706" t="s">
        <v>589</v>
      </c>
      <c r="K20" s="707"/>
      <c r="L20" s="707"/>
      <c r="M20" s="481" t="s">
        <v>292</v>
      </c>
      <c r="N20" s="482"/>
      <c r="O20" s="483"/>
      <c r="P20" s="714" t="s">
        <v>589</v>
      </c>
      <c r="Q20" s="715"/>
      <c r="R20" s="715"/>
      <c r="S20" s="704" t="s">
        <v>8</v>
      </c>
      <c r="T20" s="705"/>
      <c r="U20" s="706" t="s">
        <v>589</v>
      </c>
      <c r="V20" s="707"/>
      <c r="W20" s="708"/>
    </row>
    <row r="21" spans="2:23" s="246" customFormat="1" ht="17.100000000000001" customHeight="1">
      <c r="B21" s="481" t="s">
        <v>570</v>
      </c>
      <c r="C21" s="482"/>
      <c r="D21" s="709" t="s">
        <v>771</v>
      </c>
      <c r="E21" s="710"/>
      <c r="F21" s="710"/>
      <c r="G21" s="710"/>
      <c r="H21" s="710"/>
      <c r="I21" s="710"/>
      <c r="J21" s="710"/>
      <c r="K21" s="710"/>
      <c r="L21" s="710"/>
      <c r="M21" s="736" t="s">
        <v>570</v>
      </c>
      <c r="N21" s="737"/>
      <c r="O21" s="709" t="s">
        <v>743</v>
      </c>
      <c r="P21" s="710"/>
      <c r="Q21" s="710"/>
      <c r="R21" s="710"/>
      <c r="S21" s="710"/>
      <c r="T21" s="710"/>
      <c r="U21" s="710"/>
      <c r="V21" s="710"/>
      <c r="W21" s="738"/>
    </row>
    <row r="22" spans="2:23" s="246" customFormat="1" ht="20.100000000000001" customHeight="1">
      <c r="B22" s="734" t="s">
        <v>567</v>
      </c>
      <c r="C22" s="724" t="s">
        <v>568</v>
      </c>
      <c r="D22" s="726">
        <v>23</v>
      </c>
      <c r="E22" s="727"/>
      <c r="F22" s="730"/>
      <c r="G22" s="731"/>
      <c r="H22" s="731"/>
      <c r="I22" s="731"/>
      <c r="J22" s="731"/>
      <c r="K22" s="731"/>
      <c r="L22" s="731"/>
      <c r="M22" s="734" t="s">
        <v>567</v>
      </c>
      <c r="N22" s="724" t="s">
        <v>568</v>
      </c>
      <c r="O22" s="726">
        <v>24</v>
      </c>
      <c r="P22" s="727"/>
      <c r="Q22" s="730"/>
      <c r="R22" s="731"/>
      <c r="S22" s="731"/>
      <c r="T22" s="731"/>
      <c r="U22" s="731"/>
      <c r="V22" s="731"/>
      <c r="W22" s="739"/>
    </row>
    <row r="23" spans="2:23" s="246" customFormat="1" ht="20.100000000000001" customHeight="1">
      <c r="B23" s="734"/>
      <c r="C23" s="725"/>
      <c r="D23" s="728"/>
      <c r="E23" s="729"/>
      <c r="F23" s="730"/>
      <c r="G23" s="731"/>
      <c r="H23" s="731"/>
      <c r="I23" s="731"/>
      <c r="J23" s="731"/>
      <c r="K23" s="731"/>
      <c r="L23" s="731"/>
      <c r="M23" s="734"/>
      <c r="N23" s="725"/>
      <c r="O23" s="728"/>
      <c r="P23" s="729"/>
      <c r="Q23" s="730"/>
      <c r="R23" s="731"/>
      <c r="S23" s="731"/>
      <c r="T23" s="731"/>
      <c r="U23" s="731"/>
      <c r="V23" s="731"/>
      <c r="W23" s="739"/>
    </row>
    <row r="24" spans="2:23" s="246" customFormat="1" ht="20.100000000000001" customHeight="1">
      <c r="B24" s="734"/>
      <c r="C24" s="741" t="s">
        <v>2</v>
      </c>
      <c r="D24" s="742">
        <v>1</v>
      </c>
      <c r="E24" s="743"/>
      <c r="F24" s="730"/>
      <c r="G24" s="731"/>
      <c r="H24" s="731"/>
      <c r="I24" s="731"/>
      <c r="J24" s="731"/>
      <c r="K24" s="731"/>
      <c r="L24" s="731"/>
      <c r="M24" s="734"/>
      <c r="N24" s="741" t="s">
        <v>2</v>
      </c>
      <c r="O24" s="742">
        <v>1</v>
      </c>
      <c r="P24" s="743"/>
      <c r="Q24" s="730"/>
      <c r="R24" s="731"/>
      <c r="S24" s="731"/>
      <c r="T24" s="731"/>
      <c r="U24" s="731"/>
      <c r="V24" s="731"/>
      <c r="W24" s="739"/>
    </row>
    <row r="25" spans="2:23" s="246" customFormat="1" ht="20.100000000000001" customHeight="1">
      <c r="B25" s="735"/>
      <c r="C25" s="725"/>
      <c r="D25" s="720"/>
      <c r="E25" s="721"/>
      <c r="F25" s="730"/>
      <c r="G25" s="731"/>
      <c r="H25" s="731"/>
      <c r="I25" s="731"/>
      <c r="J25" s="731"/>
      <c r="K25" s="731"/>
      <c r="L25" s="731"/>
      <c r="M25" s="735"/>
      <c r="N25" s="725"/>
      <c r="O25" s="720"/>
      <c r="P25" s="721"/>
      <c r="Q25" s="730"/>
      <c r="R25" s="731"/>
      <c r="S25" s="731"/>
      <c r="T25" s="731"/>
      <c r="U25" s="731"/>
      <c r="V25" s="731"/>
      <c r="W25" s="739"/>
    </row>
    <row r="26" spans="2:23" s="246" customFormat="1" ht="17.100000000000001" customHeight="1">
      <c r="B26" s="465" t="s">
        <v>569</v>
      </c>
      <c r="C26" s="465" t="s">
        <v>3</v>
      </c>
      <c r="D26" s="742" t="s">
        <v>688</v>
      </c>
      <c r="E26" s="743"/>
      <c r="F26" s="730"/>
      <c r="G26" s="731"/>
      <c r="H26" s="731"/>
      <c r="I26" s="731"/>
      <c r="J26" s="731"/>
      <c r="K26" s="731"/>
      <c r="L26" s="731"/>
      <c r="M26" s="465" t="s">
        <v>569</v>
      </c>
      <c r="N26" s="465" t="s">
        <v>3</v>
      </c>
      <c r="O26" s="742" t="s">
        <v>684</v>
      </c>
      <c r="P26" s="743"/>
      <c r="Q26" s="730"/>
      <c r="R26" s="731"/>
      <c r="S26" s="731"/>
      <c r="T26" s="731"/>
      <c r="U26" s="731"/>
      <c r="V26" s="731"/>
      <c r="W26" s="739"/>
    </row>
    <row r="27" spans="2:23" s="246" customFormat="1" ht="17.100000000000001" customHeight="1">
      <c r="B27" s="465"/>
      <c r="C27" s="465"/>
      <c r="D27" s="720"/>
      <c r="E27" s="721"/>
      <c r="F27" s="730"/>
      <c r="G27" s="731"/>
      <c r="H27" s="731"/>
      <c r="I27" s="731"/>
      <c r="J27" s="731"/>
      <c r="K27" s="731"/>
      <c r="L27" s="731"/>
      <c r="M27" s="465"/>
      <c r="N27" s="465"/>
      <c r="O27" s="720"/>
      <c r="P27" s="721"/>
      <c r="Q27" s="730"/>
      <c r="R27" s="731"/>
      <c r="S27" s="731"/>
      <c r="T27" s="731"/>
      <c r="U27" s="731"/>
      <c r="V27" s="731"/>
      <c r="W27" s="739"/>
    </row>
    <row r="28" spans="2:23" s="246" customFormat="1" ht="17.100000000000001" customHeight="1">
      <c r="B28" s="465"/>
      <c r="C28" s="465" t="s">
        <v>4</v>
      </c>
      <c r="D28" s="742" t="s">
        <v>689</v>
      </c>
      <c r="E28" s="743"/>
      <c r="F28" s="730"/>
      <c r="G28" s="731"/>
      <c r="H28" s="731"/>
      <c r="I28" s="731"/>
      <c r="J28" s="731"/>
      <c r="K28" s="731"/>
      <c r="L28" s="731"/>
      <c r="M28" s="465"/>
      <c r="N28" s="465" t="s">
        <v>4</v>
      </c>
      <c r="O28" s="742" t="s">
        <v>694</v>
      </c>
      <c r="P28" s="743"/>
      <c r="Q28" s="730"/>
      <c r="R28" s="731"/>
      <c r="S28" s="731"/>
      <c r="T28" s="731"/>
      <c r="U28" s="731"/>
      <c r="V28" s="731"/>
      <c r="W28" s="739"/>
    </row>
    <row r="29" spans="2:23" s="246" customFormat="1" ht="17.100000000000001" customHeight="1">
      <c r="B29" s="465"/>
      <c r="C29" s="465"/>
      <c r="D29" s="720"/>
      <c r="E29" s="721"/>
      <c r="F29" s="730"/>
      <c r="G29" s="731"/>
      <c r="H29" s="731"/>
      <c r="I29" s="731"/>
      <c r="J29" s="731"/>
      <c r="K29" s="731"/>
      <c r="L29" s="731"/>
      <c r="M29" s="465"/>
      <c r="N29" s="465"/>
      <c r="O29" s="720"/>
      <c r="P29" s="721"/>
      <c r="Q29" s="730"/>
      <c r="R29" s="731"/>
      <c r="S29" s="731"/>
      <c r="T29" s="731"/>
      <c r="U29" s="731"/>
      <c r="V29" s="731"/>
      <c r="W29" s="739"/>
    </row>
    <row r="30" spans="2:23" s="246" customFormat="1" ht="17.100000000000001" customHeight="1">
      <c r="B30" s="481" t="s">
        <v>5</v>
      </c>
      <c r="C30" s="483"/>
      <c r="D30" s="718" t="s">
        <v>686</v>
      </c>
      <c r="E30" s="748"/>
      <c r="F30" s="730"/>
      <c r="G30" s="731"/>
      <c r="H30" s="731"/>
      <c r="I30" s="731"/>
      <c r="J30" s="731"/>
      <c r="K30" s="731"/>
      <c r="L30" s="731"/>
      <c r="M30" s="481" t="s">
        <v>5</v>
      </c>
      <c r="N30" s="483"/>
      <c r="O30" s="742" t="s">
        <v>686</v>
      </c>
      <c r="P30" s="743"/>
      <c r="Q30" s="730"/>
      <c r="R30" s="731"/>
      <c r="S30" s="731"/>
      <c r="T30" s="731"/>
      <c r="U30" s="731"/>
      <c r="V30" s="731"/>
      <c r="W30" s="739"/>
    </row>
    <row r="31" spans="2:23" s="246" customFormat="1" ht="17.100000000000001" customHeight="1">
      <c r="B31" s="481" t="s">
        <v>6</v>
      </c>
      <c r="C31" s="483"/>
      <c r="D31" s="720" t="s">
        <v>690</v>
      </c>
      <c r="E31" s="721"/>
      <c r="F31" s="730"/>
      <c r="G31" s="731"/>
      <c r="H31" s="731"/>
      <c r="I31" s="731"/>
      <c r="J31" s="731"/>
      <c r="K31" s="731"/>
      <c r="L31" s="731"/>
      <c r="M31" s="481" t="s">
        <v>6</v>
      </c>
      <c r="N31" s="483"/>
      <c r="O31" s="742" t="s">
        <v>740</v>
      </c>
      <c r="P31" s="743"/>
      <c r="Q31" s="730"/>
      <c r="R31" s="731"/>
      <c r="S31" s="731"/>
      <c r="T31" s="731"/>
      <c r="U31" s="731"/>
      <c r="V31" s="731"/>
      <c r="W31" s="739"/>
    </row>
    <row r="32" spans="2:23" s="246" customFormat="1" ht="17.100000000000001" customHeight="1">
      <c r="B32" s="453" t="s">
        <v>29</v>
      </c>
      <c r="C32" s="722" t="s">
        <v>270</v>
      </c>
      <c r="D32" s="723"/>
      <c r="E32" s="250" t="s">
        <v>589</v>
      </c>
      <c r="F32" s="730"/>
      <c r="G32" s="731"/>
      <c r="H32" s="731"/>
      <c r="I32" s="731"/>
      <c r="J32" s="731"/>
      <c r="K32" s="731"/>
      <c r="L32" s="731"/>
      <c r="M32" s="453" t="s">
        <v>29</v>
      </c>
      <c r="N32" s="722" t="s">
        <v>270</v>
      </c>
      <c r="O32" s="723"/>
      <c r="P32" s="251" t="s">
        <v>589</v>
      </c>
      <c r="Q32" s="730"/>
      <c r="R32" s="731"/>
      <c r="S32" s="731"/>
      <c r="T32" s="731"/>
      <c r="U32" s="731"/>
      <c r="V32" s="731"/>
      <c r="W32" s="739"/>
    </row>
    <row r="33" spans="2:23" s="246" customFormat="1" ht="17.100000000000001" customHeight="1">
      <c r="B33" s="456"/>
      <c r="C33" s="722" t="s">
        <v>271</v>
      </c>
      <c r="D33" s="723"/>
      <c r="E33" s="251" t="s">
        <v>351</v>
      </c>
      <c r="F33" s="732"/>
      <c r="G33" s="733"/>
      <c r="H33" s="733"/>
      <c r="I33" s="733"/>
      <c r="J33" s="733"/>
      <c r="K33" s="733"/>
      <c r="L33" s="733"/>
      <c r="M33" s="456"/>
      <c r="N33" s="722" t="s">
        <v>271</v>
      </c>
      <c r="O33" s="723"/>
      <c r="P33" s="251" t="s">
        <v>351</v>
      </c>
      <c r="Q33" s="732"/>
      <c r="R33" s="733"/>
      <c r="S33" s="733"/>
      <c r="T33" s="733"/>
      <c r="U33" s="733"/>
      <c r="V33" s="733"/>
      <c r="W33" s="740"/>
    </row>
    <row r="34" spans="2:23" s="246" customFormat="1" ht="17.100000000000001" customHeight="1">
      <c r="B34" s="481" t="s">
        <v>7</v>
      </c>
      <c r="C34" s="482"/>
      <c r="D34" s="483"/>
      <c r="E34" s="718" t="s">
        <v>691</v>
      </c>
      <c r="F34" s="716"/>
      <c r="G34" s="716"/>
      <c r="H34" s="716"/>
      <c r="I34" s="716"/>
      <c r="J34" s="716"/>
      <c r="K34" s="716"/>
      <c r="L34" s="717"/>
      <c r="M34" s="481" t="s">
        <v>7</v>
      </c>
      <c r="N34" s="482"/>
      <c r="O34" s="483"/>
      <c r="P34" s="718" t="s">
        <v>744</v>
      </c>
      <c r="Q34" s="716"/>
      <c r="R34" s="716"/>
      <c r="S34" s="716"/>
      <c r="T34" s="716"/>
      <c r="U34" s="716"/>
      <c r="V34" s="716"/>
      <c r="W34" s="717"/>
    </row>
    <row r="35" spans="2:23" s="246" customFormat="1" ht="17.100000000000001" customHeight="1">
      <c r="B35" s="481" t="s">
        <v>46</v>
      </c>
      <c r="C35" s="482"/>
      <c r="D35" s="483"/>
      <c r="E35" s="714" t="s">
        <v>692</v>
      </c>
      <c r="F35" s="715"/>
      <c r="G35" s="715"/>
      <c r="H35" s="715"/>
      <c r="I35" s="715"/>
      <c r="J35" s="715"/>
      <c r="K35" s="715"/>
      <c r="L35" s="715"/>
      <c r="M35" s="481" t="s">
        <v>46</v>
      </c>
      <c r="N35" s="482"/>
      <c r="O35" s="483"/>
      <c r="P35" s="714" t="s">
        <v>745</v>
      </c>
      <c r="Q35" s="715"/>
      <c r="R35" s="715"/>
      <c r="S35" s="715"/>
      <c r="T35" s="715"/>
      <c r="U35" s="715"/>
      <c r="V35" s="715"/>
      <c r="W35" s="719"/>
    </row>
    <row r="36" spans="2:23" s="246" customFormat="1" ht="17.100000000000001" customHeight="1">
      <c r="B36" s="481" t="s">
        <v>273</v>
      </c>
      <c r="C36" s="482"/>
      <c r="D36" s="483"/>
      <c r="E36" s="714" t="s">
        <v>589</v>
      </c>
      <c r="F36" s="715"/>
      <c r="G36" s="715"/>
      <c r="H36" s="716"/>
      <c r="I36" s="716"/>
      <c r="J36" s="716"/>
      <c r="K36" s="716"/>
      <c r="L36" s="717"/>
      <c r="M36" s="481" t="s">
        <v>273</v>
      </c>
      <c r="N36" s="482"/>
      <c r="O36" s="483"/>
      <c r="P36" s="714" t="s">
        <v>589</v>
      </c>
      <c r="Q36" s="715"/>
      <c r="R36" s="715"/>
      <c r="S36" s="716"/>
      <c r="T36" s="716"/>
      <c r="U36" s="716"/>
      <c r="V36" s="716"/>
      <c r="W36" s="717"/>
    </row>
    <row r="37" spans="2:23" s="246" customFormat="1" ht="17.100000000000001" customHeight="1">
      <c r="B37" s="481" t="s">
        <v>292</v>
      </c>
      <c r="C37" s="482"/>
      <c r="D37" s="483"/>
      <c r="E37" s="714" t="s">
        <v>589</v>
      </c>
      <c r="F37" s="715"/>
      <c r="G37" s="715"/>
      <c r="H37" s="704" t="s">
        <v>8</v>
      </c>
      <c r="I37" s="705"/>
      <c r="J37" s="706" t="s">
        <v>589</v>
      </c>
      <c r="K37" s="707"/>
      <c r="L37" s="707"/>
      <c r="M37" s="481" t="s">
        <v>292</v>
      </c>
      <c r="N37" s="482"/>
      <c r="O37" s="483"/>
      <c r="P37" s="714" t="s">
        <v>589</v>
      </c>
      <c r="Q37" s="715"/>
      <c r="R37" s="715"/>
      <c r="S37" s="704" t="s">
        <v>8</v>
      </c>
      <c r="T37" s="705"/>
      <c r="U37" s="706" t="s">
        <v>589</v>
      </c>
      <c r="V37" s="707"/>
      <c r="W37" s="708"/>
    </row>
    <row r="38" spans="2:23" s="246" customFormat="1" ht="17.100000000000001" customHeight="1">
      <c r="B38" s="456" t="s">
        <v>570</v>
      </c>
      <c r="C38" s="457"/>
      <c r="D38" s="709" t="s">
        <v>693</v>
      </c>
      <c r="E38" s="710"/>
      <c r="F38" s="710"/>
      <c r="G38" s="710"/>
      <c r="H38" s="710"/>
      <c r="I38" s="710"/>
      <c r="J38" s="710"/>
      <c r="K38" s="710"/>
      <c r="L38" s="710"/>
      <c r="M38" s="456" t="s">
        <v>570</v>
      </c>
      <c r="N38" s="457"/>
      <c r="O38" s="711" t="s">
        <v>743</v>
      </c>
      <c r="P38" s="712"/>
      <c r="Q38" s="712"/>
      <c r="R38" s="712"/>
      <c r="S38" s="712"/>
      <c r="T38" s="712"/>
      <c r="U38" s="712"/>
      <c r="V38" s="712"/>
      <c r="W38" s="713"/>
    </row>
    <row r="39" spans="2:23" ht="15" customHeight="1">
      <c r="B39" s="252"/>
      <c r="C39" s="701" t="s">
        <v>571</v>
      </c>
      <c r="D39" s="702"/>
      <c r="E39" s="702"/>
      <c r="F39" s="702"/>
      <c r="G39" s="702"/>
      <c r="H39" s="702"/>
      <c r="I39" s="702"/>
      <c r="J39" s="702"/>
      <c r="K39" s="702"/>
      <c r="L39" s="702"/>
      <c r="M39" s="252"/>
      <c r="N39" s="252" t="s">
        <v>572</v>
      </c>
      <c r="O39" s="252"/>
      <c r="P39" s="252"/>
      <c r="Q39" s="252"/>
      <c r="R39" s="252"/>
      <c r="S39" s="252"/>
      <c r="T39" s="252"/>
      <c r="U39" s="252"/>
      <c r="V39" s="252"/>
      <c r="W39" s="252"/>
    </row>
    <row r="40" spans="2:23" ht="15" customHeight="1">
      <c r="B40" s="252"/>
      <c r="C40" s="703"/>
      <c r="D40" s="703"/>
      <c r="E40" s="703"/>
      <c r="F40" s="703"/>
      <c r="G40" s="703"/>
      <c r="H40" s="703"/>
      <c r="I40" s="703"/>
      <c r="J40" s="703"/>
      <c r="K40" s="703"/>
      <c r="L40" s="703"/>
      <c r="M40" s="252"/>
      <c r="N40" s="252" t="s">
        <v>573</v>
      </c>
      <c r="O40" s="252"/>
      <c r="P40" s="252"/>
      <c r="Q40" s="252"/>
      <c r="R40" s="252"/>
      <c r="S40" s="252"/>
      <c r="T40" s="252"/>
      <c r="U40" s="252"/>
      <c r="V40" s="252"/>
      <c r="W40" s="252"/>
    </row>
    <row r="41" spans="2:23" ht="15" customHeight="1">
      <c r="C41" s="252" t="s">
        <v>574</v>
      </c>
      <c r="N41" s="253" t="s">
        <v>520</v>
      </c>
      <c r="O41" s="253"/>
      <c r="P41" s="253"/>
      <c r="Q41" s="253"/>
      <c r="R41" s="253"/>
      <c r="S41" s="253"/>
      <c r="T41" s="253"/>
      <c r="U41" s="253"/>
      <c r="V41" s="253"/>
    </row>
    <row r="42" spans="2:23" ht="15" customHeight="1">
      <c r="C42" s="252" t="s">
        <v>576</v>
      </c>
      <c r="N42" s="253" t="s">
        <v>575</v>
      </c>
      <c r="O42" s="253"/>
      <c r="P42" s="253"/>
      <c r="Q42" s="253"/>
      <c r="R42" s="253"/>
      <c r="S42" s="253"/>
      <c r="T42" s="253"/>
      <c r="U42" s="253"/>
      <c r="V42" s="253"/>
    </row>
    <row r="43" spans="2:23">
      <c r="C43" s="253" t="s">
        <v>545</v>
      </c>
      <c r="N43" s="253" t="s">
        <v>453</v>
      </c>
      <c r="O43" s="253"/>
      <c r="P43" s="253"/>
      <c r="Q43" s="253"/>
      <c r="R43" s="253"/>
      <c r="S43" s="253"/>
      <c r="T43" s="253"/>
      <c r="U43" s="253"/>
      <c r="V43" s="253"/>
    </row>
    <row r="44" spans="2:23">
      <c r="N44" s="253"/>
    </row>
    <row r="45" spans="2:23">
      <c r="N45" s="25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E15:E16 E32:E33 P15:P16 P32:P33">
      <formula1>$Y$2:$Y$5</formula1>
    </dataValidation>
    <dataValidation type="list" allowBlank="1" showInputMessage="1" showErrorMessage="1" sqref="D11:E12 O11:P12 D28:E29 O28:P29">
      <formula1>INDIRECT(D9)</formula1>
    </dataValidation>
    <dataValidation type="list" allowBlank="1" showInputMessage="1" showErrorMessage="1" sqref="D14:E14 O14:P14 O31:P31 D31:E31">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'(参考)リスト'!$B$16:$B$21</xm:f>
          </x14:formula1>
          <xm:sqref>D9:E10 O9:P10 D26:E27 O26:P27</xm:sqref>
        </x14:dataValidation>
        <x14:dataValidation type="list" allowBlank="1" showInputMessage="1" showErrorMessage="1">
          <x14:formula1>
            <xm:f>'(参考)リスト'!$D$16:$D$18</xm:f>
          </x14:formula1>
          <xm:sqref>D13:E13 O13:P13 D30:E30 O30:P30</xm:sqref>
        </x14:dataValidation>
        <x14:dataValidation type="list" allowBlank="1" showInputMessage="1" showErrorMessage="1">
          <x14:formula1>
            <xm:f>'(参考)リスト'!$F$16:$F$21</xm:f>
          </x14:formula1>
          <xm:sqref>E32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B1:Y45"/>
  <sheetViews>
    <sheetView showGridLines="0" showZeros="0" view="pageBreakPreview" topLeftCell="A4" zoomScaleNormal="100" zoomScaleSheetLayoutView="100" workbookViewId="0">
      <selection activeCell="O30" sqref="O30:P30"/>
    </sheetView>
  </sheetViews>
  <sheetFormatPr defaultColWidth="9" defaultRowHeight="12"/>
  <cols>
    <col min="1" max="1" width="1.5" style="247" customWidth="1"/>
    <col min="2" max="4" width="5.875" style="246" customWidth="1"/>
    <col min="5" max="5" width="9.375" style="246" customWidth="1"/>
    <col min="6" max="12" width="7.625" style="246" customWidth="1"/>
    <col min="13" max="15" width="5.875" style="246" customWidth="1"/>
    <col min="16" max="16" width="9.375" style="246" customWidth="1"/>
    <col min="17" max="23" width="7.625" style="246" customWidth="1"/>
    <col min="24" max="24" width="1.5" style="247" customWidth="1"/>
    <col min="25" max="25" width="0" style="247" hidden="1" customWidth="1"/>
    <col min="26" max="16384" width="9" style="247"/>
  </cols>
  <sheetData>
    <row r="1" spans="2:25" ht="9" customHeight="1"/>
    <row r="2" spans="2:25" s="246" customFormat="1" ht="22.5" customHeight="1">
      <c r="B2" s="753" t="s">
        <v>566</v>
      </c>
      <c r="C2" s="753"/>
      <c r="D2" s="753"/>
      <c r="E2" s="753"/>
      <c r="F2" s="753"/>
      <c r="G2" s="753"/>
      <c r="H2" s="753"/>
      <c r="I2" s="753"/>
      <c r="J2" s="753"/>
      <c r="K2" s="753"/>
      <c r="L2" s="753"/>
      <c r="M2" s="753"/>
      <c r="N2" s="753"/>
      <c r="O2" s="753"/>
      <c r="P2" s="753"/>
      <c r="Q2" s="753"/>
      <c r="R2" s="753"/>
      <c r="S2" s="753"/>
      <c r="T2" s="753"/>
      <c r="U2" s="753"/>
      <c r="V2" s="753"/>
      <c r="W2" s="753"/>
      <c r="Y2" s="232" t="s">
        <v>554</v>
      </c>
    </row>
    <row r="3" spans="2:25" s="246" customFormat="1" ht="20.100000000000001" customHeight="1">
      <c r="B3" s="248" t="s">
        <v>27</v>
      </c>
      <c r="C3" s="248"/>
      <c r="D3" s="754" t="str">
        <f>'様式A-1'!D3</f>
        <v>タカバヤマトンネル</v>
      </c>
      <c r="E3" s="754"/>
      <c r="F3" s="754"/>
      <c r="G3" s="754"/>
      <c r="H3" s="755" t="s">
        <v>28</v>
      </c>
      <c r="I3" s="755"/>
      <c r="J3" s="756" t="str">
        <f>'様式A-1'!J3</f>
        <v>県道6号山口宇部線</v>
      </c>
      <c r="K3" s="756"/>
      <c r="L3" s="756"/>
      <c r="M3" s="757" t="s">
        <v>258</v>
      </c>
      <c r="N3" s="757"/>
      <c r="O3" s="757"/>
      <c r="P3" s="758" t="str">
        <f>'様式B(トンネル様式1P001)'!K5</f>
        <v>基礎地盤コンサルタンツ株式会社</v>
      </c>
      <c r="Q3" s="758"/>
      <c r="R3" s="758"/>
      <c r="S3" s="453" t="s">
        <v>222</v>
      </c>
      <c r="T3" s="455"/>
      <c r="U3" s="759" t="str">
        <f>'様式B(トンネル様式1P001)'!Q5</f>
        <v>2022年7月25日・26日</v>
      </c>
      <c r="V3" s="760"/>
      <c r="W3" s="761"/>
      <c r="Y3" s="232" t="s">
        <v>557</v>
      </c>
    </row>
    <row r="4" spans="2:25" s="246" customFormat="1" ht="20.100000000000001" customHeight="1">
      <c r="B4" s="249" t="s">
        <v>0</v>
      </c>
      <c r="C4" s="249"/>
      <c r="D4" s="765" t="str">
        <f>'様式A-1'!D4</f>
        <v xml:space="preserve">高場山トンネル </v>
      </c>
      <c r="E4" s="765"/>
      <c r="F4" s="765"/>
      <c r="G4" s="765"/>
      <c r="H4" s="426" t="s">
        <v>1</v>
      </c>
      <c r="I4" s="426"/>
      <c r="J4" s="756" t="str">
        <f>'様式A-1'!R3</f>
        <v>防府土木建築事務所</v>
      </c>
      <c r="K4" s="756"/>
      <c r="L4" s="756"/>
      <c r="M4" s="757" t="s">
        <v>259</v>
      </c>
      <c r="N4" s="757"/>
      <c r="O4" s="757"/>
      <c r="P4" s="766" t="str">
        <f>'様式B(トンネル様式1P001)'!K6</f>
        <v>安田　啓吾</v>
      </c>
      <c r="Q4" s="766"/>
      <c r="R4" s="766"/>
      <c r="S4" s="605"/>
      <c r="T4" s="606"/>
      <c r="U4" s="762"/>
      <c r="V4" s="763"/>
      <c r="W4" s="764"/>
      <c r="Y4" s="232" t="s">
        <v>54</v>
      </c>
    </row>
    <row r="5" spans="2:25" s="246" customFormat="1" ht="20.100000000000001" customHeight="1">
      <c r="B5" s="734" t="s">
        <v>567</v>
      </c>
      <c r="C5" s="724" t="s">
        <v>568</v>
      </c>
      <c r="D5" s="726">
        <v>25</v>
      </c>
      <c r="E5" s="727"/>
      <c r="F5" s="730"/>
      <c r="G5" s="731"/>
      <c r="H5" s="731"/>
      <c r="I5" s="731"/>
      <c r="J5" s="731"/>
      <c r="K5" s="731"/>
      <c r="L5" s="731"/>
      <c r="M5" s="752" t="s">
        <v>567</v>
      </c>
      <c r="N5" s="741" t="s">
        <v>568</v>
      </c>
      <c r="O5" s="726">
        <v>25</v>
      </c>
      <c r="P5" s="727"/>
      <c r="Q5" s="749"/>
      <c r="R5" s="750"/>
      <c r="S5" s="750"/>
      <c r="T5" s="750"/>
      <c r="U5" s="750"/>
      <c r="V5" s="750"/>
      <c r="W5" s="751"/>
      <c r="Y5" s="232" t="s">
        <v>55</v>
      </c>
    </row>
    <row r="6" spans="2:25" s="246" customFormat="1" ht="20.100000000000001" customHeight="1">
      <c r="B6" s="734"/>
      <c r="C6" s="725"/>
      <c r="D6" s="728"/>
      <c r="E6" s="729"/>
      <c r="F6" s="730"/>
      <c r="G6" s="731"/>
      <c r="H6" s="731"/>
      <c r="I6" s="731"/>
      <c r="J6" s="731"/>
      <c r="K6" s="731"/>
      <c r="L6" s="731"/>
      <c r="M6" s="734"/>
      <c r="N6" s="725"/>
      <c r="O6" s="728"/>
      <c r="P6" s="729"/>
      <c r="Q6" s="730"/>
      <c r="R6" s="731"/>
      <c r="S6" s="731"/>
      <c r="T6" s="731"/>
      <c r="U6" s="731"/>
      <c r="V6" s="731"/>
      <c r="W6" s="739"/>
    </row>
    <row r="7" spans="2:25" s="246" customFormat="1" ht="20.100000000000001" customHeight="1">
      <c r="B7" s="734"/>
      <c r="C7" s="741" t="s">
        <v>2</v>
      </c>
      <c r="D7" s="742">
        <v>1</v>
      </c>
      <c r="E7" s="743"/>
      <c r="F7" s="730"/>
      <c r="G7" s="731"/>
      <c r="H7" s="731"/>
      <c r="I7" s="731"/>
      <c r="J7" s="731"/>
      <c r="K7" s="731"/>
      <c r="L7" s="731"/>
      <c r="M7" s="734"/>
      <c r="N7" s="741" t="s">
        <v>2</v>
      </c>
      <c r="O7" s="742">
        <v>2</v>
      </c>
      <c r="P7" s="743"/>
      <c r="Q7" s="730"/>
      <c r="R7" s="731"/>
      <c r="S7" s="731"/>
      <c r="T7" s="731"/>
      <c r="U7" s="731"/>
      <c r="V7" s="731"/>
      <c r="W7" s="739"/>
    </row>
    <row r="8" spans="2:25" s="246" customFormat="1" ht="20.100000000000001" customHeight="1">
      <c r="B8" s="735"/>
      <c r="C8" s="725"/>
      <c r="D8" s="720"/>
      <c r="E8" s="721"/>
      <c r="F8" s="730"/>
      <c r="G8" s="731"/>
      <c r="H8" s="731"/>
      <c r="I8" s="731"/>
      <c r="J8" s="731"/>
      <c r="K8" s="731"/>
      <c r="L8" s="731"/>
      <c r="M8" s="735"/>
      <c r="N8" s="725"/>
      <c r="O8" s="720"/>
      <c r="P8" s="721"/>
      <c r="Q8" s="730"/>
      <c r="R8" s="731"/>
      <c r="S8" s="731"/>
      <c r="T8" s="731"/>
      <c r="U8" s="731"/>
      <c r="V8" s="731"/>
      <c r="W8" s="739"/>
    </row>
    <row r="9" spans="2:25" s="246" customFormat="1" ht="17.100000000000001" customHeight="1">
      <c r="B9" s="465" t="s">
        <v>569</v>
      </c>
      <c r="C9" s="465" t="s">
        <v>3</v>
      </c>
      <c r="D9" s="742" t="s">
        <v>688</v>
      </c>
      <c r="E9" s="743"/>
      <c r="F9" s="730"/>
      <c r="G9" s="731"/>
      <c r="H9" s="731"/>
      <c r="I9" s="731"/>
      <c r="J9" s="731"/>
      <c r="K9" s="731"/>
      <c r="L9" s="731"/>
      <c r="M9" s="465" t="s">
        <v>569</v>
      </c>
      <c r="N9" s="465" t="s">
        <v>3</v>
      </c>
      <c r="O9" s="742" t="s">
        <v>688</v>
      </c>
      <c r="P9" s="743"/>
      <c r="Q9" s="730"/>
      <c r="R9" s="731"/>
      <c r="S9" s="731"/>
      <c r="T9" s="731"/>
      <c r="U9" s="731"/>
      <c r="V9" s="731"/>
      <c r="W9" s="739"/>
    </row>
    <row r="10" spans="2:25" s="246" customFormat="1" ht="17.100000000000001" customHeight="1">
      <c r="B10" s="465"/>
      <c r="C10" s="465"/>
      <c r="D10" s="720"/>
      <c r="E10" s="721"/>
      <c r="F10" s="730"/>
      <c r="G10" s="731"/>
      <c r="H10" s="731"/>
      <c r="I10" s="731"/>
      <c r="J10" s="731"/>
      <c r="K10" s="731"/>
      <c r="L10" s="731"/>
      <c r="M10" s="465"/>
      <c r="N10" s="465"/>
      <c r="O10" s="720"/>
      <c r="P10" s="721"/>
      <c r="Q10" s="730"/>
      <c r="R10" s="731"/>
      <c r="S10" s="731"/>
      <c r="T10" s="731"/>
      <c r="U10" s="731"/>
      <c r="V10" s="731"/>
      <c r="W10" s="739"/>
    </row>
    <row r="11" spans="2:25" s="246" customFormat="1" ht="17.100000000000001" customHeight="1">
      <c r="B11" s="465"/>
      <c r="C11" s="465" t="s">
        <v>4</v>
      </c>
      <c r="D11" s="742" t="s">
        <v>689</v>
      </c>
      <c r="E11" s="743"/>
      <c r="F11" s="730"/>
      <c r="G11" s="731"/>
      <c r="H11" s="731"/>
      <c r="I11" s="731"/>
      <c r="J11" s="731"/>
      <c r="K11" s="731"/>
      <c r="L11" s="731"/>
      <c r="M11" s="465"/>
      <c r="N11" s="465" t="s">
        <v>4</v>
      </c>
      <c r="O11" s="742" t="s">
        <v>689</v>
      </c>
      <c r="P11" s="743"/>
      <c r="Q11" s="730"/>
      <c r="R11" s="731"/>
      <c r="S11" s="731"/>
      <c r="T11" s="731"/>
      <c r="U11" s="731"/>
      <c r="V11" s="731"/>
      <c r="W11" s="739"/>
    </row>
    <row r="12" spans="2:25" s="246" customFormat="1" ht="17.100000000000001" customHeight="1">
      <c r="B12" s="465"/>
      <c r="C12" s="465"/>
      <c r="D12" s="720"/>
      <c r="E12" s="721"/>
      <c r="F12" s="730"/>
      <c r="G12" s="731"/>
      <c r="H12" s="731"/>
      <c r="I12" s="731"/>
      <c r="J12" s="731"/>
      <c r="K12" s="731"/>
      <c r="L12" s="731"/>
      <c r="M12" s="465"/>
      <c r="N12" s="465"/>
      <c r="O12" s="720"/>
      <c r="P12" s="721"/>
      <c r="Q12" s="730"/>
      <c r="R12" s="731"/>
      <c r="S12" s="731"/>
      <c r="T12" s="731"/>
      <c r="U12" s="731"/>
      <c r="V12" s="731"/>
      <c r="W12" s="739"/>
    </row>
    <row r="13" spans="2:25" s="246" customFormat="1" ht="17.100000000000001" customHeight="1">
      <c r="B13" s="481" t="s">
        <v>5</v>
      </c>
      <c r="C13" s="483"/>
      <c r="D13" s="718" t="s">
        <v>686</v>
      </c>
      <c r="E13" s="748"/>
      <c r="F13" s="730"/>
      <c r="G13" s="731"/>
      <c r="H13" s="731"/>
      <c r="I13" s="731"/>
      <c r="J13" s="731"/>
      <c r="K13" s="731"/>
      <c r="L13" s="731"/>
      <c r="M13" s="481" t="s">
        <v>5</v>
      </c>
      <c r="N13" s="483"/>
      <c r="O13" s="718" t="s">
        <v>686</v>
      </c>
      <c r="P13" s="748"/>
      <c r="Q13" s="730"/>
      <c r="R13" s="731"/>
      <c r="S13" s="731"/>
      <c r="T13" s="731"/>
      <c r="U13" s="731"/>
      <c r="V13" s="731"/>
      <c r="W13" s="739"/>
    </row>
    <row r="14" spans="2:25" s="246" customFormat="1" ht="17.100000000000001" customHeight="1">
      <c r="B14" s="481" t="s">
        <v>6</v>
      </c>
      <c r="C14" s="483"/>
      <c r="D14" s="720" t="s">
        <v>690</v>
      </c>
      <c r="E14" s="721"/>
      <c r="F14" s="730"/>
      <c r="G14" s="731"/>
      <c r="H14" s="731"/>
      <c r="I14" s="731"/>
      <c r="J14" s="731"/>
      <c r="K14" s="731"/>
      <c r="L14" s="731"/>
      <c r="M14" s="481" t="s">
        <v>6</v>
      </c>
      <c r="N14" s="483"/>
      <c r="O14" s="720" t="s">
        <v>690</v>
      </c>
      <c r="P14" s="721"/>
      <c r="Q14" s="730"/>
      <c r="R14" s="731"/>
      <c r="S14" s="731"/>
      <c r="T14" s="731"/>
      <c r="U14" s="731"/>
      <c r="V14" s="731"/>
      <c r="W14" s="739"/>
    </row>
    <row r="15" spans="2:25" s="246" customFormat="1" ht="17.100000000000001" customHeight="1">
      <c r="B15" s="453" t="s">
        <v>29</v>
      </c>
      <c r="C15" s="722" t="s">
        <v>270</v>
      </c>
      <c r="D15" s="723"/>
      <c r="E15" s="250" t="s">
        <v>589</v>
      </c>
      <c r="F15" s="730"/>
      <c r="G15" s="731"/>
      <c r="H15" s="731"/>
      <c r="I15" s="731"/>
      <c r="J15" s="731"/>
      <c r="K15" s="731"/>
      <c r="L15" s="731"/>
      <c r="M15" s="453" t="s">
        <v>29</v>
      </c>
      <c r="N15" s="722" t="s">
        <v>270</v>
      </c>
      <c r="O15" s="723"/>
      <c r="P15" s="250" t="s">
        <v>589</v>
      </c>
      <c r="Q15" s="730"/>
      <c r="R15" s="731"/>
      <c r="S15" s="731"/>
      <c r="T15" s="731"/>
      <c r="U15" s="731"/>
      <c r="V15" s="731"/>
      <c r="W15" s="739"/>
    </row>
    <row r="16" spans="2:25" s="246" customFormat="1" ht="17.100000000000001" customHeight="1">
      <c r="B16" s="456"/>
      <c r="C16" s="722" t="s">
        <v>271</v>
      </c>
      <c r="D16" s="723"/>
      <c r="E16" s="251" t="s">
        <v>351</v>
      </c>
      <c r="F16" s="732"/>
      <c r="G16" s="733"/>
      <c r="H16" s="733"/>
      <c r="I16" s="733"/>
      <c r="J16" s="733"/>
      <c r="K16" s="733"/>
      <c r="L16" s="733"/>
      <c r="M16" s="456"/>
      <c r="N16" s="722" t="s">
        <v>271</v>
      </c>
      <c r="O16" s="723"/>
      <c r="P16" s="251" t="s">
        <v>351</v>
      </c>
      <c r="Q16" s="732"/>
      <c r="R16" s="733"/>
      <c r="S16" s="733"/>
      <c r="T16" s="733"/>
      <c r="U16" s="733"/>
      <c r="V16" s="733"/>
      <c r="W16" s="740"/>
    </row>
    <row r="17" spans="2:23" s="246" customFormat="1" ht="17.100000000000001" customHeight="1">
      <c r="B17" s="481" t="s">
        <v>7</v>
      </c>
      <c r="C17" s="482"/>
      <c r="D17" s="483"/>
      <c r="E17" s="718" t="s">
        <v>695</v>
      </c>
      <c r="F17" s="716"/>
      <c r="G17" s="716"/>
      <c r="H17" s="716"/>
      <c r="I17" s="716"/>
      <c r="J17" s="716"/>
      <c r="K17" s="716"/>
      <c r="L17" s="717"/>
      <c r="M17" s="481" t="s">
        <v>7</v>
      </c>
      <c r="N17" s="482"/>
      <c r="O17" s="483"/>
      <c r="P17" s="718" t="s">
        <v>695</v>
      </c>
      <c r="Q17" s="716"/>
      <c r="R17" s="716"/>
      <c r="S17" s="716"/>
      <c r="T17" s="716"/>
      <c r="U17" s="716"/>
      <c r="V17" s="716"/>
      <c r="W17" s="717"/>
    </row>
    <row r="18" spans="2:23" s="246" customFormat="1" ht="17.100000000000001" customHeight="1">
      <c r="B18" s="481" t="s">
        <v>46</v>
      </c>
      <c r="C18" s="482"/>
      <c r="D18" s="483"/>
      <c r="E18" s="714" t="s">
        <v>696</v>
      </c>
      <c r="F18" s="715"/>
      <c r="G18" s="715"/>
      <c r="H18" s="715"/>
      <c r="I18" s="715"/>
      <c r="J18" s="715"/>
      <c r="K18" s="715"/>
      <c r="L18" s="715"/>
      <c r="M18" s="481" t="s">
        <v>46</v>
      </c>
      <c r="N18" s="482"/>
      <c r="O18" s="483"/>
      <c r="P18" s="714" t="s">
        <v>696</v>
      </c>
      <c r="Q18" s="715"/>
      <c r="R18" s="715"/>
      <c r="S18" s="715"/>
      <c r="T18" s="715"/>
      <c r="U18" s="715"/>
      <c r="V18" s="715"/>
      <c r="W18" s="719"/>
    </row>
    <row r="19" spans="2:23" s="246" customFormat="1" ht="17.100000000000001" customHeight="1">
      <c r="B19" s="481" t="s">
        <v>273</v>
      </c>
      <c r="C19" s="482"/>
      <c r="D19" s="483"/>
      <c r="E19" s="714" t="s">
        <v>589</v>
      </c>
      <c r="F19" s="715"/>
      <c r="G19" s="715"/>
      <c r="H19" s="716"/>
      <c r="I19" s="716"/>
      <c r="J19" s="716"/>
      <c r="K19" s="716"/>
      <c r="L19" s="717"/>
      <c r="M19" s="481" t="s">
        <v>273</v>
      </c>
      <c r="N19" s="482"/>
      <c r="O19" s="483"/>
      <c r="P19" s="714" t="s">
        <v>589</v>
      </c>
      <c r="Q19" s="715"/>
      <c r="R19" s="715"/>
      <c r="S19" s="716"/>
      <c r="T19" s="716"/>
      <c r="U19" s="716"/>
      <c r="V19" s="716"/>
      <c r="W19" s="717"/>
    </row>
    <row r="20" spans="2:23" s="246" customFormat="1" ht="16.5" customHeight="1">
      <c r="B20" s="481" t="s">
        <v>292</v>
      </c>
      <c r="C20" s="482"/>
      <c r="D20" s="483"/>
      <c r="E20" s="714" t="s">
        <v>589</v>
      </c>
      <c r="F20" s="715"/>
      <c r="G20" s="715"/>
      <c r="H20" s="704" t="s">
        <v>8</v>
      </c>
      <c r="I20" s="705"/>
      <c r="J20" s="706" t="s">
        <v>589</v>
      </c>
      <c r="K20" s="707"/>
      <c r="L20" s="707"/>
      <c r="M20" s="481" t="s">
        <v>292</v>
      </c>
      <c r="N20" s="482"/>
      <c r="O20" s="483"/>
      <c r="P20" s="714" t="s">
        <v>589</v>
      </c>
      <c r="Q20" s="715"/>
      <c r="R20" s="715"/>
      <c r="S20" s="704" t="s">
        <v>8</v>
      </c>
      <c r="T20" s="705"/>
      <c r="U20" s="706" t="s">
        <v>589</v>
      </c>
      <c r="V20" s="707"/>
      <c r="W20" s="708"/>
    </row>
    <row r="21" spans="2:23" s="246" customFormat="1" ht="17.100000000000001" customHeight="1">
      <c r="B21" s="481" t="s">
        <v>570</v>
      </c>
      <c r="C21" s="482"/>
      <c r="D21" s="709" t="s">
        <v>693</v>
      </c>
      <c r="E21" s="710"/>
      <c r="F21" s="710"/>
      <c r="G21" s="710"/>
      <c r="H21" s="710"/>
      <c r="I21" s="710"/>
      <c r="J21" s="710"/>
      <c r="K21" s="710"/>
      <c r="L21" s="710"/>
      <c r="M21" s="736" t="s">
        <v>570</v>
      </c>
      <c r="N21" s="737"/>
      <c r="O21" s="709" t="s">
        <v>693</v>
      </c>
      <c r="P21" s="710"/>
      <c r="Q21" s="710"/>
      <c r="R21" s="710"/>
      <c r="S21" s="710"/>
      <c r="T21" s="710"/>
      <c r="U21" s="710"/>
      <c r="V21" s="710"/>
      <c r="W21" s="738"/>
    </row>
    <row r="22" spans="2:23" s="246" customFormat="1" ht="20.100000000000001" customHeight="1">
      <c r="B22" s="734" t="s">
        <v>567</v>
      </c>
      <c r="C22" s="724" t="s">
        <v>568</v>
      </c>
      <c r="D22" s="726">
        <v>26</v>
      </c>
      <c r="E22" s="727"/>
      <c r="F22" s="730"/>
      <c r="G22" s="731"/>
      <c r="H22" s="731"/>
      <c r="I22" s="731"/>
      <c r="J22" s="731"/>
      <c r="K22" s="731"/>
      <c r="L22" s="731"/>
      <c r="M22" s="734" t="s">
        <v>567</v>
      </c>
      <c r="N22" s="724" t="s">
        <v>568</v>
      </c>
      <c r="O22" s="726">
        <v>27</v>
      </c>
      <c r="P22" s="727"/>
      <c r="Q22" s="730"/>
      <c r="R22" s="731"/>
      <c r="S22" s="731"/>
      <c r="T22" s="731"/>
      <c r="U22" s="731"/>
      <c r="V22" s="731"/>
      <c r="W22" s="739"/>
    </row>
    <row r="23" spans="2:23" s="246" customFormat="1" ht="20.100000000000001" customHeight="1">
      <c r="B23" s="734"/>
      <c r="C23" s="725"/>
      <c r="D23" s="728"/>
      <c r="E23" s="729"/>
      <c r="F23" s="730"/>
      <c r="G23" s="731"/>
      <c r="H23" s="731"/>
      <c r="I23" s="731"/>
      <c r="J23" s="731"/>
      <c r="K23" s="731"/>
      <c r="L23" s="731"/>
      <c r="M23" s="734"/>
      <c r="N23" s="725"/>
      <c r="O23" s="728"/>
      <c r="P23" s="729"/>
      <c r="Q23" s="730"/>
      <c r="R23" s="731"/>
      <c r="S23" s="731"/>
      <c r="T23" s="731"/>
      <c r="U23" s="731"/>
      <c r="V23" s="731"/>
      <c r="W23" s="739"/>
    </row>
    <row r="24" spans="2:23" s="246" customFormat="1" ht="20.100000000000001" customHeight="1">
      <c r="B24" s="734"/>
      <c r="C24" s="741" t="s">
        <v>2</v>
      </c>
      <c r="D24" s="742">
        <v>1</v>
      </c>
      <c r="E24" s="743"/>
      <c r="F24" s="730"/>
      <c r="G24" s="731"/>
      <c r="H24" s="731"/>
      <c r="I24" s="731"/>
      <c r="J24" s="731"/>
      <c r="K24" s="731"/>
      <c r="L24" s="731"/>
      <c r="M24" s="734"/>
      <c r="N24" s="741" t="s">
        <v>2</v>
      </c>
      <c r="O24" s="742">
        <v>1</v>
      </c>
      <c r="P24" s="743"/>
      <c r="Q24" s="730"/>
      <c r="R24" s="731"/>
      <c r="S24" s="731"/>
      <c r="T24" s="731"/>
      <c r="U24" s="731"/>
      <c r="V24" s="731"/>
      <c r="W24" s="739"/>
    </row>
    <row r="25" spans="2:23" s="246" customFormat="1" ht="20.100000000000001" customHeight="1">
      <c r="B25" s="735"/>
      <c r="C25" s="725"/>
      <c r="D25" s="720"/>
      <c r="E25" s="721"/>
      <c r="F25" s="730"/>
      <c r="G25" s="731"/>
      <c r="H25" s="731"/>
      <c r="I25" s="731"/>
      <c r="J25" s="731"/>
      <c r="K25" s="731"/>
      <c r="L25" s="731"/>
      <c r="M25" s="735"/>
      <c r="N25" s="725"/>
      <c r="O25" s="720"/>
      <c r="P25" s="721"/>
      <c r="Q25" s="730"/>
      <c r="R25" s="731"/>
      <c r="S25" s="731"/>
      <c r="T25" s="731"/>
      <c r="U25" s="731"/>
      <c r="V25" s="731"/>
      <c r="W25" s="739"/>
    </row>
    <row r="26" spans="2:23" s="246" customFormat="1" ht="17.100000000000001" customHeight="1">
      <c r="B26" s="465" t="s">
        <v>569</v>
      </c>
      <c r="C26" s="465" t="s">
        <v>3</v>
      </c>
      <c r="D26" s="742" t="s">
        <v>684</v>
      </c>
      <c r="E26" s="743"/>
      <c r="F26" s="730"/>
      <c r="G26" s="731"/>
      <c r="H26" s="731"/>
      <c r="I26" s="731"/>
      <c r="J26" s="731"/>
      <c r="K26" s="731"/>
      <c r="L26" s="731"/>
      <c r="M26" s="465" t="s">
        <v>569</v>
      </c>
      <c r="N26" s="465" t="s">
        <v>3</v>
      </c>
      <c r="O26" s="742" t="s">
        <v>684</v>
      </c>
      <c r="P26" s="743"/>
      <c r="Q26" s="730"/>
      <c r="R26" s="731"/>
      <c r="S26" s="731"/>
      <c r="T26" s="731"/>
      <c r="U26" s="731"/>
      <c r="V26" s="731"/>
      <c r="W26" s="739"/>
    </row>
    <row r="27" spans="2:23" s="246" customFormat="1" ht="17.100000000000001" customHeight="1">
      <c r="B27" s="465"/>
      <c r="C27" s="465"/>
      <c r="D27" s="720"/>
      <c r="E27" s="721"/>
      <c r="F27" s="730"/>
      <c r="G27" s="731"/>
      <c r="H27" s="731"/>
      <c r="I27" s="731"/>
      <c r="J27" s="731"/>
      <c r="K27" s="731"/>
      <c r="L27" s="731"/>
      <c r="M27" s="465"/>
      <c r="N27" s="465"/>
      <c r="O27" s="720"/>
      <c r="P27" s="721"/>
      <c r="Q27" s="730"/>
      <c r="R27" s="731"/>
      <c r="S27" s="731"/>
      <c r="T27" s="731"/>
      <c r="U27" s="731"/>
      <c r="V27" s="731"/>
      <c r="W27" s="739"/>
    </row>
    <row r="28" spans="2:23" s="246" customFormat="1" ht="17.100000000000001" customHeight="1">
      <c r="B28" s="465"/>
      <c r="C28" s="465" t="s">
        <v>4</v>
      </c>
      <c r="D28" s="742" t="s">
        <v>697</v>
      </c>
      <c r="E28" s="743"/>
      <c r="F28" s="730"/>
      <c r="G28" s="731"/>
      <c r="H28" s="731"/>
      <c r="I28" s="731"/>
      <c r="J28" s="731"/>
      <c r="K28" s="731"/>
      <c r="L28" s="731"/>
      <c r="M28" s="465"/>
      <c r="N28" s="465" t="s">
        <v>4</v>
      </c>
      <c r="O28" s="742" t="s">
        <v>685</v>
      </c>
      <c r="P28" s="743"/>
      <c r="Q28" s="730"/>
      <c r="R28" s="731"/>
      <c r="S28" s="731"/>
      <c r="T28" s="731"/>
      <c r="U28" s="731"/>
      <c r="V28" s="731"/>
      <c r="W28" s="739"/>
    </row>
    <row r="29" spans="2:23" s="246" customFormat="1" ht="17.100000000000001" customHeight="1">
      <c r="B29" s="465"/>
      <c r="C29" s="465"/>
      <c r="D29" s="720"/>
      <c r="E29" s="721"/>
      <c r="F29" s="730"/>
      <c r="G29" s="731"/>
      <c r="H29" s="731"/>
      <c r="I29" s="731"/>
      <c r="J29" s="731"/>
      <c r="K29" s="731"/>
      <c r="L29" s="731"/>
      <c r="M29" s="465"/>
      <c r="N29" s="465"/>
      <c r="O29" s="720"/>
      <c r="P29" s="721"/>
      <c r="Q29" s="730"/>
      <c r="R29" s="731"/>
      <c r="S29" s="731"/>
      <c r="T29" s="731"/>
      <c r="U29" s="731"/>
      <c r="V29" s="731"/>
      <c r="W29" s="739"/>
    </row>
    <row r="30" spans="2:23" s="246" customFormat="1" ht="17.100000000000001" customHeight="1">
      <c r="B30" s="481" t="s">
        <v>5</v>
      </c>
      <c r="C30" s="483"/>
      <c r="D30" s="718" t="s">
        <v>686</v>
      </c>
      <c r="E30" s="748"/>
      <c r="F30" s="730"/>
      <c r="G30" s="731"/>
      <c r="H30" s="731"/>
      <c r="I30" s="731"/>
      <c r="J30" s="731"/>
      <c r="K30" s="731"/>
      <c r="L30" s="731"/>
      <c r="M30" s="481" t="s">
        <v>5</v>
      </c>
      <c r="N30" s="483"/>
      <c r="O30" s="742" t="s">
        <v>345</v>
      </c>
      <c r="P30" s="743"/>
      <c r="Q30" s="730"/>
      <c r="R30" s="731"/>
      <c r="S30" s="731"/>
      <c r="T30" s="731"/>
      <c r="U30" s="731"/>
      <c r="V30" s="731"/>
      <c r="W30" s="739"/>
    </row>
    <row r="31" spans="2:23" s="246" customFormat="1" ht="17.100000000000001" customHeight="1">
      <c r="B31" s="481" t="s">
        <v>6</v>
      </c>
      <c r="C31" s="483"/>
      <c r="D31" s="720" t="s">
        <v>690</v>
      </c>
      <c r="E31" s="721"/>
      <c r="F31" s="730"/>
      <c r="G31" s="731"/>
      <c r="H31" s="731"/>
      <c r="I31" s="731"/>
      <c r="J31" s="731"/>
      <c r="K31" s="731"/>
      <c r="L31" s="731"/>
      <c r="M31" s="481" t="s">
        <v>6</v>
      </c>
      <c r="N31" s="483"/>
      <c r="O31" s="742" t="s">
        <v>701</v>
      </c>
      <c r="P31" s="743"/>
      <c r="Q31" s="730"/>
      <c r="R31" s="731"/>
      <c r="S31" s="731"/>
      <c r="T31" s="731"/>
      <c r="U31" s="731"/>
      <c r="V31" s="731"/>
      <c r="W31" s="739"/>
    </row>
    <row r="32" spans="2:23" s="246" customFormat="1" ht="17.100000000000001" customHeight="1">
      <c r="B32" s="453" t="s">
        <v>29</v>
      </c>
      <c r="C32" s="722" t="s">
        <v>270</v>
      </c>
      <c r="D32" s="723"/>
      <c r="E32" s="250" t="s">
        <v>589</v>
      </c>
      <c r="F32" s="730"/>
      <c r="G32" s="731"/>
      <c r="H32" s="731"/>
      <c r="I32" s="731"/>
      <c r="J32" s="731"/>
      <c r="K32" s="731"/>
      <c r="L32" s="731"/>
      <c r="M32" s="453" t="s">
        <v>29</v>
      </c>
      <c r="N32" s="722" t="s">
        <v>270</v>
      </c>
      <c r="O32" s="723"/>
      <c r="P32" s="251" t="s">
        <v>589</v>
      </c>
      <c r="Q32" s="730"/>
      <c r="R32" s="731"/>
      <c r="S32" s="731"/>
      <c r="T32" s="731"/>
      <c r="U32" s="731"/>
      <c r="V32" s="731"/>
      <c r="W32" s="739"/>
    </row>
    <row r="33" spans="2:23" s="246" customFormat="1" ht="17.100000000000001" customHeight="1">
      <c r="B33" s="456"/>
      <c r="C33" s="722" t="s">
        <v>271</v>
      </c>
      <c r="D33" s="723"/>
      <c r="E33" s="251" t="s">
        <v>351</v>
      </c>
      <c r="F33" s="732"/>
      <c r="G33" s="733"/>
      <c r="H33" s="733"/>
      <c r="I33" s="733"/>
      <c r="J33" s="733"/>
      <c r="K33" s="733"/>
      <c r="L33" s="733"/>
      <c r="M33" s="456"/>
      <c r="N33" s="722" t="s">
        <v>271</v>
      </c>
      <c r="O33" s="723"/>
      <c r="P33" s="251" t="s">
        <v>351</v>
      </c>
      <c r="Q33" s="732"/>
      <c r="R33" s="733"/>
      <c r="S33" s="733"/>
      <c r="T33" s="733"/>
      <c r="U33" s="733"/>
      <c r="V33" s="733"/>
      <c r="W33" s="740"/>
    </row>
    <row r="34" spans="2:23" s="246" customFormat="1" ht="17.100000000000001" customHeight="1">
      <c r="B34" s="481" t="s">
        <v>7</v>
      </c>
      <c r="C34" s="482"/>
      <c r="D34" s="483"/>
      <c r="E34" s="718" t="s">
        <v>698</v>
      </c>
      <c r="F34" s="716"/>
      <c r="G34" s="716"/>
      <c r="H34" s="716"/>
      <c r="I34" s="716"/>
      <c r="J34" s="716"/>
      <c r="K34" s="716"/>
      <c r="L34" s="717"/>
      <c r="M34" s="481" t="s">
        <v>7</v>
      </c>
      <c r="N34" s="482"/>
      <c r="O34" s="483"/>
      <c r="P34" s="718" t="s">
        <v>702</v>
      </c>
      <c r="Q34" s="716"/>
      <c r="R34" s="716"/>
      <c r="S34" s="716"/>
      <c r="T34" s="716"/>
      <c r="U34" s="716"/>
      <c r="V34" s="716"/>
      <c r="W34" s="717"/>
    </row>
    <row r="35" spans="2:23" s="246" customFormat="1" ht="17.100000000000001" customHeight="1">
      <c r="B35" s="481" t="s">
        <v>46</v>
      </c>
      <c r="C35" s="482"/>
      <c r="D35" s="483"/>
      <c r="E35" s="714" t="s">
        <v>699</v>
      </c>
      <c r="F35" s="715"/>
      <c r="G35" s="715"/>
      <c r="H35" s="715"/>
      <c r="I35" s="715"/>
      <c r="J35" s="715"/>
      <c r="K35" s="715"/>
      <c r="L35" s="715"/>
      <c r="M35" s="481" t="s">
        <v>46</v>
      </c>
      <c r="N35" s="482"/>
      <c r="O35" s="483"/>
      <c r="P35" s="714" t="s">
        <v>756</v>
      </c>
      <c r="Q35" s="715"/>
      <c r="R35" s="715"/>
      <c r="S35" s="715"/>
      <c r="T35" s="715"/>
      <c r="U35" s="715"/>
      <c r="V35" s="715"/>
      <c r="W35" s="719"/>
    </row>
    <row r="36" spans="2:23" s="246" customFormat="1" ht="17.100000000000001" customHeight="1">
      <c r="B36" s="481" t="s">
        <v>273</v>
      </c>
      <c r="C36" s="482"/>
      <c r="D36" s="483"/>
      <c r="E36" s="714" t="s">
        <v>589</v>
      </c>
      <c r="F36" s="715"/>
      <c r="G36" s="715"/>
      <c r="H36" s="716"/>
      <c r="I36" s="716"/>
      <c r="J36" s="716"/>
      <c r="K36" s="716"/>
      <c r="L36" s="717"/>
      <c r="M36" s="481" t="s">
        <v>273</v>
      </c>
      <c r="N36" s="482"/>
      <c r="O36" s="483"/>
      <c r="P36" s="714" t="s">
        <v>589</v>
      </c>
      <c r="Q36" s="715"/>
      <c r="R36" s="715"/>
      <c r="S36" s="716"/>
      <c r="T36" s="716"/>
      <c r="U36" s="716"/>
      <c r="V36" s="716"/>
      <c r="W36" s="717"/>
    </row>
    <row r="37" spans="2:23" s="246" customFormat="1" ht="17.100000000000001" customHeight="1">
      <c r="B37" s="481" t="s">
        <v>292</v>
      </c>
      <c r="C37" s="482"/>
      <c r="D37" s="483"/>
      <c r="E37" s="714" t="s">
        <v>589</v>
      </c>
      <c r="F37" s="715"/>
      <c r="G37" s="715"/>
      <c r="H37" s="704" t="s">
        <v>8</v>
      </c>
      <c r="I37" s="705"/>
      <c r="J37" s="706" t="s">
        <v>589</v>
      </c>
      <c r="K37" s="707"/>
      <c r="L37" s="707"/>
      <c r="M37" s="481" t="s">
        <v>292</v>
      </c>
      <c r="N37" s="482"/>
      <c r="O37" s="483"/>
      <c r="P37" s="714" t="s">
        <v>589</v>
      </c>
      <c r="Q37" s="715"/>
      <c r="R37" s="715"/>
      <c r="S37" s="704" t="s">
        <v>8</v>
      </c>
      <c r="T37" s="705"/>
      <c r="U37" s="706" t="s">
        <v>589</v>
      </c>
      <c r="V37" s="707"/>
      <c r="W37" s="708"/>
    </row>
    <row r="38" spans="2:23" s="246" customFormat="1" ht="17.100000000000001" customHeight="1">
      <c r="B38" s="456" t="s">
        <v>570</v>
      </c>
      <c r="C38" s="457"/>
      <c r="D38" s="709" t="s">
        <v>700</v>
      </c>
      <c r="E38" s="710"/>
      <c r="F38" s="710"/>
      <c r="G38" s="710"/>
      <c r="H38" s="710"/>
      <c r="I38" s="710"/>
      <c r="J38" s="710"/>
      <c r="K38" s="710"/>
      <c r="L38" s="710"/>
      <c r="M38" s="456" t="s">
        <v>570</v>
      </c>
      <c r="N38" s="457"/>
      <c r="O38" s="711" t="s">
        <v>746</v>
      </c>
      <c r="P38" s="712"/>
      <c r="Q38" s="712"/>
      <c r="R38" s="712"/>
      <c r="S38" s="712"/>
      <c r="T38" s="712"/>
      <c r="U38" s="712"/>
      <c r="V38" s="712"/>
      <c r="W38" s="713"/>
    </row>
    <row r="39" spans="2:23" ht="15" customHeight="1">
      <c r="B39" s="252"/>
      <c r="C39" s="701" t="s">
        <v>571</v>
      </c>
      <c r="D39" s="702"/>
      <c r="E39" s="702"/>
      <c r="F39" s="702"/>
      <c r="G39" s="702"/>
      <c r="H39" s="702"/>
      <c r="I39" s="702"/>
      <c r="J39" s="702"/>
      <c r="K39" s="702"/>
      <c r="L39" s="702"/>
      <c r="M39" s="252"/>
      <c r="N39" s="252" t="s">
        <v>572</v>
      </c>
      <c r="O39" s="252"/>
      <c r="P39" s="252"/>
      <c r="Q39" s="252"/>
      <c r="R39" s="252"/>
      <c r="S39" s="252"/>
      <c r="T39" s="252"/>
      <c r="U39" s="252"/>
      <c r="V39" s="252"/>
      <c r="W39" s="252"/>
    </row>
    <row r="40" spans="2:23" ht="15" customHeight="1">
      <c r="B40" s="252"/>
      <c r="C40" s="703"/>
      <c r="D40" s="703"/>
      <c r="E40" s="703"/>
      <c r="F40" s="703"/>
      <c r="G40" s="703"/>
      <c r="H40" s="703"/>
      <c r="I40" s="703"/>
      <c r="J40" s="703"/>
      <c r="K40" s="703"/>
      <c r="L40" s="703"/>
      <c r="M40" s="252"/>
      <c r="N40" s="252" t="s">
        <v>573</v>
      </c>
      <c r="O40" s="252"/>
      <c r="P40" s="252"/>
      <c r="Q40" s="252"/>
      <c r="R40" s="252"/>
      <c r="S40" s="252"/>
      <c r="T40" s="252"/>
      <c r="U40" s="252"/>
      <c r="V40" s="252"/>
      <c r="W40" s="252"/>
    </row>
    <row r="41" spans="2:23" ht="15" customHeight="1">
      <c r="C41" s="252" t="s">
        <v>574</v>
      </c>
      <c r="N41" s="253" t="s">
        <v>520</v>
      </c>
      <c r="O41" s="253"/>
      <c r="P41" s="253"/>
      <c r="Q41" s="253"/>
      <c r="R41" s="253"/>
      <c r="S41" s="253"/>
      <c r="T41" s="253"/>
      <c r="U41" s="253"/>
      <c r="V41" s="253"/>
    </row>
    <row r="42" spans="2:23" ht="15" customHeight="1">
      <c r="C42" s="252" t="s">
        <v>576</v>
      </c>
      <c r="N42" s="253" t="s">
        <v>575</v>
      </c>
      <c r="O42" s="253"/>
      <c r="P42" s="253"/>
      <c r="Q42" s="253"/>
      <c r="R42" s="253"/>
      <c r="S42" s="253"/>
      <c r="T42" s="253"/>
      <c r="U42" s="253"/>
      <c r="V42" s="253"/>
    </row>
    <row r="43" spans="2:23">
      <c r="C43" s="253" t="s">
        <v>545</v>
      </c>
      <c r="N43" s="253" t="s">
        <v>453</v>
      </c>
      <c r="O43" s="253"/>
      <c r="P43" s="253"/>
      <c r="Q43" s="253"/>
      <c r="R43" s="253"/>
      <c r="S43" s="253"/>
      <c r="T43" s="253"/>
      <c r="U43" s="253"/>
      <c r="V43" s="253"/>
    </row>
    <row r="44" spans="2:23">
      <c r="N44" s="253"/>
    </row>
    <row r="45" spans="2:23">
      <c r="N45" s="25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formula1>INDIRECT(D13)</formula1>
    </dataValidation>
    <dataValidation type="list" allowBlank="1" showInputMessage="1" showErrorMessage="1" sqref="D11:E12 O11:P12 D28:E29 O28:P29">
      <formula1>INDIRECT(D9)</formula1>
    </dataValidation>
    <dataValidation type="list" allowBlank="1" showInputMessage="1" showErrorMessage="1" sqref="E15:E16 E32:E33 P15:P16 P32:P3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'(参考)リスト'!$F$16:$F$21</xm:f>
          </x14:formula1>
          <xm:sqref>E32</xm:sqref>
        </x14:dataValidation>
        <x14:dataValidation type="list" allowBlank="1" showInputMessage="1" showErrorMessage="1">
          <x14:formula1>
            <xm:f>'(参考)リスト'!$D$16:$D$18</xm:f>
          </x14:formula1>
          <xm:sqref>D13:E13 O13:P13 D30:E30 O30:P30</xm:sqref>
        </x14:dataValidation>
        <x14:dataValidation type="list" allowBlank="1" showInputMessage="1" showErrorMessage="1">
          <x14:formula1>
            <xm:f>'(参考)リスト'!$B$16:$B$21</xm:f>
          </x14:formula1>
          <xm:sqref>D9:E10 O9:P10 D26:E27 O26:P27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B1:Y45"/>
  <sheetViews>
    <sheetView showGridLines="0" showZeros="0" view="pageBreakPreview" zoomScaleNormal="100" zoomScaleSheetLayoutView="100" workbookViewId="0">
      <selection activeCell="D13" sqref="D13:E13"/>
    </sheetView>
  </sheetViews>
  <sheetFormatPr defaultColWidth="9" defaultRowHeight="12"/>
  <cols>
    <col min="1" max="1" width="1.5" style="247" customWidth="1"/>
    <col min="2" max="4" width="5.875" style="246" customWidth="1"/>
    <col min="5" max="5" width="9.375" style="246" customWidth="1"/>
    <col min="6" max="12" width="7.625" style="246" customWidth="1"/>
    <col min="13" max="15" width="5.875" style="246" customWidth="1"/>
    <col min="16" max="16" width="9.375" style="246" customWidth="1"/>
    <col min="17" max="23" width="7.625" style="246" customWidth="1"/>
    <col min="24" max="24" width="1.5" style="247" customWidth="1"/>
    <col min="25" max="25" width="0" style="247" hidden="1" customWidth="1"/>
    <col min="26" max="16384" width="9" style="247"/>
  </cols>
  <sheetData>
    <row r="1" spans="2:25" ht="9" customHeight="1"/>
    <row r="2" spans="2:25" s="246" customFormat="1" ht="22.5" customHeight="1">
      <c r="B2" s="753" t="s">
        <v>566</v>
      </c>
      <c r="C2" s="753"/>
      <c r="D2" s="753"/>
      <c r="E2" s="753"/>
      <c r="F2" s="753"/>
      <c r="G2" s="753"/>
      <c r="H2" s="753"/>
      <c r="I2" s="753"/>
      <c r="J2" s="753"/>
      <c r="K2" s="753"/>
      <c r="L2" s="753"/>
      <c r="M2" s="753"/>
      <c r="N2" s="753"/>
      <c r="O2" s="753"/>
      <c r="P2" s="753"/>
      <c r="Q2" s="753"/>
      <c r="R2" s="753"/>
      <c r="S2" s="753"/>
      <c r="T2" s="753"/>
      <c r="U2" s="753"/>
      <c r="V2" s="753"/>
      <c r="W2" s="753"/>
      <c r="Y2" s="232" t="s">
        <v>554</v>
      </c>
    </row>
    <row r="3" spans="2:25" s="246" customFormat="1" ht="20.100000000000001" customHeight="1">
      <c r="B3" s="248" t="s">
        <v>27</v>
      </c>
      <c r="C3" s="248"/>
      <c r="D3" s="754" t="str">
        <f>'様式A-1'!D3</f>
        <v>タカバヤマトンネル</v>
      </c>
      <c r="E3" s="754"/>
      <c r="F3" s="754"/>
      <c r="G3" s="754"/>
      <c r="H3" s="755" t="s">
        <v>28</v>
      </c>
      <c r="I3" s="755"/>
      <c r="J3" s="756" t="str">
        <f>'様式A-1'!J3</f>
        <v>県道6号山口宇部線</v>
      </c>
      <c r="K3" s="756"/>
      <c r="L3" s="756"/>
      <c r="M3" s="757" t="s">
        <v>258</v>
      </c>
      <c r="N3" s="757"/>
      <c r="O3" s="757"/>
      <c r="P3" s="758" t="str">
        <f>'様式B(トンネル様式1P001)'!K5</f>
        <v>基礎地盤コンサルタンツ株式会社</v>
      </c>
      <c r="Q3" s="758"/>
      <c r="R3" s="758"/>
      <c r="S3" s="453" t="s">
        <v>222</v>
      </c>
      <c r="T3" s="455"/>
      <c r="U3" s="759" t="str">
        <f>'様式B(トンネル様式1P001)'!Q5</f>
        <v>2022年7月25日・26日</v>
      </c>
      <c r="V3" s="760"/>
      <c r="W3" s="761"/>
      <c r="Y3" s="232" t="s">
        <v>557</v>
      </c>
    </row>
    <row r="4" spans="2:25" s="246" customFormat="1" ht="20.100000000000001" customHeight="1">
      <c r="B4" s="249" t="s">
        <v>0</v>
      </c>
      <c r="C4" s="249"/>
      <c r="D4" s="765" t="str">
        <f>'様式A-1'!D4</f>
        <v xml:space="preserve">高場山トンネル </v>
      </c>
      <c r="E4" s="765"/>
      <c r="F4" s="765"/>
      <c r="G4" s="765"/>
      <c r="H4" s="426" t="s">
        <v>1</v>
      </c>
      <c r="I4" s="426"/>
      <c r="J4" s="756" t="str">
        <f>'様式A-1'!R3</f>
        <v>防府土木建築事務所</v>
      </c>
      <c r="K4" s="756"/>
      <c r="L4" s="756"/>
      <c r="M4" s="757" t="s">
        <v>259</v>
      </c>
      <c r="N4" s="757"/>
      <c r="O4" s="757"/>
      <c r="P4" s="766" t="str">
        <f>'様式B(トンネル様式1P001)'!K6</f>
        <v>安田　啓吾</v>
      </c>
      <c r="Q4" s="766"/>
      <c r="R4" s="766"/>
      <c r="S4" s="605"/>
      <c r="T4" s="606"/>
      <c r="U4" s="762"/>
      <c r="V4" s="763"/>
      <c r="W4" s="764"/>
      <c r="Y4" s="232" t="s">
        <v>54</v>
      </c>
    </row>
    <row r="5" spans="2:25" s="246" customFormat="1" ht="20.100000000000001" customHeight="1">
      <c r="B5" s="734" t="s">
        <v>567</v>
      </c>
      <c r="C5" s="724" t="s">
        <v>568</v>
      </c>
      <c r="D5" s="726">
        <v>27</v>
      </c>
      <c r="E5" s="727"/>
      <c r="F5" s="730"/>
      <c r="G5" s="731"/>
      <c r="H5" s="731"/>
      <c r="I5" s="731"/>
      <c r="J5" s="731"/>
      <c r="K5" s="731"/>
      <c r="L5" s="731"/>
      <c r="M5" s="752" t="s">
        <v>567</v>
      </c>
      <c r="N5" s="741" t="s">
        <v>568</v>
      </c>
      <c r="O5" s="726">
        <v>27</v>
      </c>
      <c r="P5" s="727"/>
      <c r="Q5" s="749"/>
      <c r="R5" s="750"/>
      <c r="S5" s="750"/>
      <c r="T5" s="750"/>
      <c r="U5" s="750"/>
      <c r="V5" s="750"/>
      <c r="W5" s="751"/>
      <c r="Y5" s="232" t="s">
        <v>55</v>
      </c>
    </row>
    <row r="6" spans="2:25" s="246" customFormat="1" ht="20.100000000000001" customHeight="1">
      <c r="B6" s="734"/>
      <c r="C6" s="725"/>
      <c r="D6" s="728"/>
      <c r="E6" s="729"/>
      <c r="F6" s="730"/>
      <c r="G6" s="731"/>
      <c r="H6" s="731"/>
      <c r="I6" s="731"/>
      <c r="J6" s="731"/>
      <c r="K6" s="731"/>
      <c r="L6" s="731"/>
      <c r="M6" s="734"/>
      <c r="N6" s="725"/>
      <c r="O6" s="728"/>
      <c r="P6" s="729"/>
      <c r="Q6" s="730"/>
      <c r="R6" s="731"/>
      <c r="S6" s="731"/>
      <c r="T6" s="731"/>
      <c r="U6" s="731"/>
      <c r="V6" s="731"/>
      <c r="W6" s="739"/>
    </row>
    <row r="7" spans="2:25" s="246" customFormat="1" ht="20.100000000000001" customHeight="1">
      <c r="B7" s="734"/>
      <c r="C7" s="741" t="s">
        <v>2</v>
      </c>
      <c r="D7" s="742">
        <v>2</v>
      </c>
      <c r="E7" s="743"/>
      <c r="F7" s="730"/>
      <c r="G7" s="731"/>
      <c r="H7" s="731"/>
      <c r="I7" s="731"/>
      <c r="J7" s="731"/>
      <c r="K7" s="731"/>
      <c r="L7" s="731"/>
      <c r="M7" s="734"/>
      <c r="N7" s="741" t="s">
        <v>2</v>
      </c>
      <c r="O7" s="742">
        <v>3</v>
      </c>
      <c r="P7" s="743"/>
      <c r="Q7" s="730"/>
      <c r="R7" s="731"/>
      <c r="S7" s="731"/>
      <c r="T7" s="731"/>
      <c r="U7" s="731"/>
      <c r="V7" s="731"/>
      <c r="W7" s="739"/>
    </row>
    <row r="8" spans="2:25" s="246" customFormat="1" ht="20.100000000000001" customHeight="1">
      <c r="B8" s="735"/>
      <c r="C8" s="725"/>
      <c r="D8" s="720"/>
      <c r="E8" s="721"/>
      <c r="F8" s="730"/>
      <c r="G8" s="731"/>
      <c r="H8" s="731"/>
      <c r="I8" s="731"/>
      <c r="J8" s="731"/>
      <c r="K8" s="731"/>
      <c r="L8" s="731"/>
      <c r="M8" s="735"/>
      <c r="N8" s="725"/>
      <c r="O8" s="720"/>
      <c r="P8" s="721"/>
      <c r="Q8" s="730"/>
      <c r="R8" s="731"/>
      <c r="S8" s="731"/>
      <c r="T8" s="731"/>
      <c r="U8" s="731"/>
      <c r="V8" s="731"/>
      <c r="W8" s="739"/>
    </row>
    <row r="9" spans="2:25" s="246" customFormat="1" ht="17.100000000000001" customHeight="1">
      <c r="B9" s="465" t="s">
        <v>569</v>
      </c>
      <c r="C9" s="465" t="s">
        <v>3</v>
      </c>
      <c r="D9" s="742" t="s">
        <v>684</v>
      </c>
      <c r="E9" s="743"/>
      <c r="F9" s="730"/>
      <c r="G9" s="731"/>
      <c r="H9" s="731"/>
      <c r="I9" s="731"/>
      <c r="J9" s="731"/>
      <c r="K9" s="731"/>
      <c r="L9" s="731"/>
      <c r="M9" s="465" t="s">
        <v>569</v>
      </c>
      <c r="N9" s="465" t="s">
        <v>3</v>
      </c>
      <c r="O9" s="742" t="s">
        <v>688</v>
      </c>
      <c r="P9" s="743"/>
      <c r="Q9" s="730"/>
      <c r="R9" s="731"/>
      <c r="S9" s="731"/>
      <c r="T9" s="731"/>
      <c r="U9" s="731"/>
      <c r="V9" s="731"/>
      <c r="W9" s="739"/>
    </row>
    <row r="10" spans="2:25" s="246" customFormat="1" ht="17.100000000000001" customHeight="1">
      <c r="B10" s="465"/>
      <c r="C10" s="465"/>
      <c r="D10" s="720"/>
      <c r="E10" s="721"/>
      <c r="F10" s="730"/>
      <c r="G10" s="731"/>
      <c r="H10" s="731"/>
      <c r="I10" s="731"/>
      <c r="J10" s="731"/>
      <c r="K10" s="731"/>
      <c r="L10" s="731"/>
      <c r="M10" s="465"/>
      <c r="N10" s="465"/>
      <c r="O10" s="720"/>
      <c r="P10" s="721"/>
      <c r="Q10" s="730"/>
      <c r="R10" s="731"/>
      <c r="S10" s="731"/>
      <c r="T10" s="731"/>
      <c r="U10" s="731"/>
      <c r="V10" s="731"/>
      <c r="W10" s="739"/>
    </row>
    <row r="11" spans="2:25" s="246" customFormat="1" ht="17.100000000000001" customHeight="1">
      <c r="B11" s="465"/>
      <c r="C11" s="465" t="s">
        <v>4</v>
      </c>
      <c r="D11" s="742" t="s">
        <v>703</v>
      </c>
      <c r="E11" s="743"/>
      <c r="F11" s="730"/>
      <c r="G11" s="731"/>
      <c r="H11" s="731"/>
      <c r="I11" s="731"/>
      <c r="J11" s="731"/>
      <c r="K11" s="731"/>
      <c r="L11" s="731"/>
      <c r="M11" s="465"/>
      <c r="N11" s="465" t="s">
        <v>4</v>
      </c>
      <c r="O11" s="742" t="s">
        <v>689</v>
      </c>
      <c r="P11" s="743"/>
      <c r="Q11" s="730"/>
      <c r="R11" s="731"/>
      <c r="S11" s="731"/>
      <c r="T11" s="731"/>
      <c r="U11" s="731"/>
      <c r="V11" s="731"/>
      <c r="W11" s="739"/>
    </row>
    <row r="12" spans="2:25" s="246" customFormat="1" ht="17.100000000000001" customHeight="1">
      <c r="B12" s="465"/>
      <c r="C12" s="465"/>
      <c r="D12" s="720"/>
      <c r="E12" s="721"/>
      <c r="F12" s="730"/>
      <c r="G12" s="731"/>
      <c r="H12" s="731"/>
      <c r="I12" s="731"/>
      <c r="J12" s="731"/>
      <c r="K12" s="731"/>
      <c r="L12" s="731"/>
      <c r="M12" s="465"/>
      <c r="N12" s="465"/>
      <c r="O12" s="720"/>
      <c r="P12" s="721"/>
      <c r="Q12" s="730"/>
      <c r="R12" s="731"/>
      <c r="S12" s="731"/>
      <c r="T12" s="731"/>
      <c r="U12" s="731"/>
      <c r="V12" s="731"/>
      <c r="W12" s="739"/>
    </row>
    <row r="13" spans="2:25" s="246" customFormat="1" ht="17.100000000000001" customHeight="1">
      <c r="B13" s="481" t="s">
        <v>5</v>
      </c>
      <c r="C13" s="483"/>
      <c r="D13" s="718" t="s">
        <v>345</v>
      </c>
      <c r="E13" s="748"/>
      <c r="F13" s="730"/>
      <c r="G13" s="731"/>
      <c r="H13" s="731"/>
      <c r="I13" s="731"/>
      <c r="J13" s="731"/>
      <c r="K13" s="731"/>
      <c r="L13" s="731"/>
      <c r="M13" s="481" t="s">
        <v>5</v>
      </c>
      <c r="N13" s="483"/>
      <c r="O13" s="718" t="s">
        <v>686</v>
      </c>
      <c r="P13" s="748"/>
      <c r="Q13" s="730"/>
      <c r="R13" s="731"/>
      <c r="S13" s="731"/>
      <c r="T13" s="731"/>
      <c r="U13" s="731"/>
      <c r="V13" s="731"/>
      <c r="W13" s="739"/>
    </row>
    <row r="14" spans="2:25" s="246" customFormat="1" ht="17.100000000000001" customHeight="1">
      <c r="B14" s="481" t="s">
        <v>6</v>
      </c>
      <c r="C14" s="483"/>
      <c r="D14" s="720" t="s">
        <v>701</v>
      </c>
      <c r="E14" s="721"/>
      <c r="F14" s="730"/>
      <c r="G14" s="731"/>
      <c r="H14" s="731"/>
      <c r="I14" s="731"/>
      <c r="J14" s="731"/>
      <c r="K14" s="731"/>
      <c r="L14" s="731"/>
      <c r="M14" s="481" t="s">
        <v>6</v>
      </c>
      <c r="N14" s="483"/>
      <c r="O14" s="720" t="s">
        <v>690</v>
      </c>
      <c r="P14" s="721"/>
      <c r="Q14" s="730"/>
      <c r="R14" s="731"/>
      <c r="S14" s="731"/>
      <c r="T14" s="731"/>
      <c r="U14" s="731"/>
      <c r="V14" s="731"/>
      <c r="W14" s="739"/>
    </row>
    <row r="15" spans="2:25" s="246" customFormat="1" ht="17.100000000000001" customHeight="1">
      <c r="B15" s="453" t="s">
        <v>29</v>
      </c>
      <c r="C15" s="722" t="s">
        <v>270</v>
      </c>
      <c r="D15" s="723"/>
      <c r="E15" s="250" t="s">
        <v>589</v>
      </c>
      <c r="F15" s="730"/>
      <c r="G15" s="731"/>
      <c r="H15" s="731"/>
      <c r="I15" s="731"/>
      <c r="J15" s="731"/>
      <c r="K15" s="731"/>
      <c r="L15" s="731"/>
      <c r="M15" s="453" t="s">
        <v>29</v>
      </c>
      <c r="N15" s="722" t="s">
        <v>270</v>
      </c>
      <c r="O15" s="723"/>
      <c r="P15" s="250" t="s">
        <v>589</v>
      </c>
      <c r="Q15" s="730"/>
      <c r="R15" s="731"/>
      <c r="S15" s="731"/>
      <c r="T15" s="731"/>
      <c r="U15" s="731"/>
      <c r="V15" s="731"/>
      <c r="W15" s="739"/>
    </row>
    <row r="16" spans="2:25" s="246" customFormat="1" ht="17.100000000000001" customHeight="1">
      <c r="B16" s="456"/>
      <c r="C16" s="722" t="s">
        <v>271</v>
      </c>
      <c r="D16" s="723"/>
      <c r="E16" s="251" t="s">
        <v>351</v>
      </c>
      <c r="F16" s="732"/>
      <c r="G16" s="733"/>
      <c r="H16" s="733"/>
      <c r="I16" s="733"/>
      <c r="J16" s="733"/>
      <c r="K16" s="733"/>
      <c r="L16" s="733"/>
      <c r="M16" s="456"/>
      <c r="N16" s="722" t="s">
        <v>271</v>
      </c>
      <c r="O16" s="723"/>
      <c r="P16" s="251" t="s">
        <v>351</v>
      </c>
      <c r="Q16" s="732"/>
      <c r="R16" s="733"/>
      <c r="S16" s="733"/>
      <c r="T16" s="733"/>
      <c r="U16" s="733"/>
      <c r="V16" s="733"/>
      <c r="W16" s="740"/>
    </row>
    <row r="17" spans="2:23" s="246" customFormat="1" ht="17.100000000000001" customHeight="1">
      <c r="B17" s="481" t="s">
        <v>7</v>
      </c>
      <c r="C17" s="482"/>
      <c r="D17" s="483"/>
      <c r="E17" s="718" t="s">
        <v>754</v>
      </c>
      <c r="F17" s="716"/>
      <c r="G17" s="716"/>
      <c r="H17" s="716"/>
      <c r="I17" s="716"/>
      <c r="J17" s="716"/>
      <c r="K17" s="716"/>
      <c r="L17" s="717"/>
      <c r="M17" s="481" t="s">
        <v>7</v>
      </c>
      <c r="N17" s="482"/>
      <c r="O17" s="483"/>
      <c r="P17" s="718" t="s">
        <v>704</v>
      </c>
      <c r="Q17" s="716"/>
      <c r="R17" s="716"/>
      <c r="S17" s="716"/>
      <c r="T17" s="716"/>
      <c r="U17" s="716"/>
      <c r="V17" s="716"/>
      <c r="W17" s="717"/>
    </row>
    <row r="18" spans="2:23" s="246" customFormat="1" ht="17.100000000000001" customHeight="1">
      <c r="B18" s="481" t="s">
        <v>46</v>
      </c>
      <c r="C18" s="482"/>
      <c r="D18" s="483"/>
      <c r="E18" s="714" t="s">
        <v>755</v>
      </c>
      <c r="F18" s="715"/>
      <c r="G18" s="715"/>
      <c r="H18" s="715"/>
      <c r="I18" s="715"/>
      <c r="J18" s="715"/>
      <c r="K18" s="715"/>
      <c r="L18" s="715"/>
      <c r="M18" s="481" t="s">
        <v>46</v>
      </c>
      <c r="N18" s="482"/>
      <c r="O18" s="483"/>
      <c r="P18" s="714" t="s">
        <v>705</v>
      </c>
      <c r="Q18" s="715"/>
      <c r="R18" s="715"/>
      <c r="S18" s="715"/>
      <c r="T18" s="715"/>
      <c r="U18" s="715"/>
      <c r="V18" s="715"/>
      <c r="W18" s="719"/>
    </row>
    <row r="19" spans="2:23" s="246" customFormat="1" ht="17.100000000000001" customHeight="1">
      <c r="B19" s="481" t="s">
        <v>273</v>
      </c>
      <c r="C19" s="482"/>
      <c r="D19" s="483"/>
      <c r="E19" s="714" t="s">
        <v>589</v>
      </c>
      <c r="F19" s="715"/>
      <c r="G19" s="715"/>
      <c r="H19" s="716"/>
      <c r="I19" s="716"/>
      <c r="J19" s="716"/>
      <c r="K19" s="716"/>
      <c r="L19" s="717"/>
      <c r="M19" s="481" t="s">
        <v>273</v>
      </c>
      <c r="N19" s="482"/>
      <c r="O19" s="483"/>
      <c r="P19" s="714" t="s">
        <v>589</v>
      </c>
      <c r="Q19" s="715"/>
      <c r="R19" s="715"/>
      <c r="S19" s="716"/>
      <c r="T19" s="716"/>
      <c r="U19" s="716"/>
      <c r="V19" s="716"/>
      <c r="W19" s="717"/>
    </row>
    <row r="20" spans="2:23" s="246" customFormat="1" ht="17.100000000000001" customHeight="1">
      <c r="B20" s="481" t="s">
        <v>292</v>
      </c>
      <c r="C20" s="482"/>
      <c r="D20" s="483"/>
      <c r="E20" s="714" t="s">
        <v>589</v>
      </c>
      <c r="F20" s="715"/>
      <c r="G20" s="715"/>
      <c r="H20" s="704" t="s">
        <v>8</v>
      </c>
      <c r="I20" s="705"/>
      <c r="J20" s="706" t="s">
        <v>589</v>
      </c>
      <c r="K20" s="707"/>
      <c r="L20" s="707"/>
      <c r="M20" s="481" t="s">
        <v>292</v>
      </c>
      <c r="N20" s="482"/>
      <c r="O20" s="483"/>
      <c r="P20" s="714" t="s">
        <v>589</v>
      </c>
      <c r="Q20" s="715"/>
      <c r="R20" s="715"/>
      <c r="S20" s="704" t="s">
        <v>8</v>
      </c>
      <c r="T20" s="705"/>
      <c r="U20" s="706" t="s">
        <v>589</v>
      </c>
      <c r="V20" s="707"/>
      <c r="W20" s="708"/>
    </row>
    <row r="21" spans="2:23" s="246" customFormat="1" ht="17.100000000000001" customHeight="1">
      <c r="B21" s="481" t="s">
        <v>570</v>
      </c>
      <c r="C21" s="482"/>
      <c r="D21" s="709" t="s">
        <v>772</v>
      </c>
      <c r="E21" s="710"/>
      <c r="F21" s="710"/>
      <c r="G21" s="710"/>
      <c r="H21" s="710"/>
      <c r="I21" s="710"/>
      <c r="J21" s="710"/>
      <c r="K21" s="710"/>
      <c r="L21" s="710"/>
      <c r="M21" s="736" t="s">
        <v>570</v>
      </c>
      <c r="N21" s="737"/>
      <c r="O21" s="709" t="s">
        <v>693</v>
      </c>
      <c r="P21" s="710"/>
      <c r="Q21" s="710"/>
      <c r="R21" s="710"/>
      <c r="S21" s="710"/>
      <c r="T21" s="710"/>
      <c r="U21" s="710"/>
      <c r="V21" s="710"/>
      <c r="W21" s="738"/>
    </row>
    <row r="22" spans="2:23" s="246" customFormat="1" ht="20.100000000000001" customHeight="1">
      <c r="B22" s="734" t="s">
        <v>567</v>
      </c>
      <c r="C22" s="724" t="s">
        <v>568</v>
      </c>
      <c r="D22" s="726">
        <v>28</v>
      </c>
      <c r="E22" s="727"/>
      <c r="F22" s="730"/>
      <c r="G22" s="731"/>
      <c r="H22" s="731"/>
      <c r="I22" s="731"/>
      <c r="J22" s="731"/>
      <c r="K22" s="731"/>
      <c r="L22" s="731"/>
      <c r="M22" s="734" t="s">
        <v>567</v>
      </c>
      <c r="N22" s="724" t="s">
        <v>568</v>
      </c>
      <c r="O22" s="726">
        <v>28</v>
      </c>
      <c r="P22" s="727"/>
      <c r="Q22" s="730"/>
      <c r="R22" s="731"/>
      <c r="S22" s="731"/>
      <c r="T22" s="731"/>
      <c r="U22" s="731"/>
      <c r="V22" s="731"/>
      <c r="W22" s="739"/>
    </row>
    <row r="23" spans="2:23" s="246" customFormat="1" ht="20.100000000000001" customHeight="1">
      <c r="B23" s="734"/>
      <c r="C23" s="725"/>
      <c r="D23" s="728"/>
      <c r="E23" s="729"/>
      <c r="F23" s="730"/>
      <c r="G23" s="731"/>
      <c r="H23" s="731"/>
      <c r="I23" s="731"/>
      <c r="J23" s="731"/>
      <c r="K23" s="731"/>
      <c r="L23" s="731"/>
      <c r="M23" s="734"/>
      <c r="N23" s="725"/>
      <c r="O23" s="728"/>
      <c r="P23" s="729"/>
      <c r="Q23" s="730"/>
      <c r="R23" s="731"/>
      <c r="S23" s="731"/>
      <c r="T23" s="731"/>
      <c r="U23" s="731"/>
      <c r="V23" s="731"/>
      <c r="W23" s="739"/>
    </row>
    <row r="24" spans="2:23" s="246" customFormat="1" ht="20.100000000000001" customHeight="1">
      <c r="B24" s="734"/>
      <c r="C24" s="741" t="s">
        <v>2</v>
      </c>
      <c r="D24" s="742">
        <v>1</v>
      </c>
      <c r="E24" s="743"/>
      <c r="F24" s="730"/>
      <c r="G24" s="731"/>
      <c r="H24" s="731"/>
      <c r="I24" s="731"/>
      <c r="J24" s="731"/>
      <c r="K24" s="731"/>
      <c r="L24" s="731"/>
      <c r="M24" s="734"/>
      <c r="N24" s="741" t="s">
        <v>2</v>
      </c>
      <c r="O24" s="742">
        <v>2</v>
      </c>
      <c r="P24" s="743"/>
      <c r="Q24" s="730"/>
      <c r="R24" s="731"/>
      <c r="S24" s="731"/>
      <c r="T24" s="731"/>
      <c r="U24" s="731"/>
      <c r="V24" s="731"/>
      <c r="W24" s="739"/>
    </row>
    <row r="25" spans="2:23" s="246" customFormat="1" ht="20.100000000000001" customHeight="1">
      <c r="B25" s="735"/>
      <c r="C25" s="725"/>
      <c r="D25" s="720"/>
      <c r="E25" s="721"/>
      <c r="F25" s="730"/>
      <c r="G25" s="731"/>
      <c r="H25" s="731"/>
      <c r="I25" s="731"/>
      <c r="J25" s="731"/>
      <c r="K25" s="731"/>
      <c r="L25" s="731"/>
      <c r="M25" s="735"/>
      <c r="N25" s="725"/>
      <c r="O25" s="720"/>
      <c r="P25" s="721"/>
      <c r="Q25" s="730"/>
      <c r="R25" s="731"/>
      <c r="S25" s="731"/>
      <c r="T25" s="731"/>
      <c r="U25" s="731"/>
      <c r="V25" s="731"/>
      <c r="W25" s="739"/>
    </row>
    <row r="26" spans="2:23" s="246" customFormat="1" ht="17.100000000000001" customHeight="1">
      <c r="B26" s="465" t="s">
        <v>569</v>
      </c>
      <c r="C26" s="465" t="s">
        <v>3</v>
      </c>
      <c r="D26" s="742" t="s">
        <v>688</v>
      </c>
      <c r="E26" s="743"/>
      <c r="F26" s="730"/>
      <c r="G26" s="731"/>
      <c r="H26" s="731"/>
      <c r="I26" s="731"/>
      <c r="J26" s="731"/>
      <c r="K26" s="731"/>
      <c r="L26" s="731"/>
      <c r="M26" s="465" t="s">
        <v>569</v>
      </c>
      <c r="N26" s="465" t="s">
        <v>3</v>
      </c>
      <c r="O26" s="742" t="s">
        <v>688</v>
      </c>
      <c r="P26" s="743"/>
      <c r="Q26" s="730"/>
      <c r="R26" s="731"/>
      <c r="S26" s="731"/>
      <c r="T26" s="731"/>
      <c r="U26" s="731"/>
      <c r="V26" s="731"/>
      <c r="W26" s="739"/>
    </row>
    <row r="27" spans="2:23" s="246" customFormat="1" ht="17.100000000000001" customHeight="1">
      <c r="B27" s="465"/>
      <c r="C27" s="465"/>
      <c r="D27" s="720"/>
      <c r="E27" s="721"/>
      <c r="F27" s="730"/>
      <c r="G27" s="731"/>
      <c r="H27" s="731"/>
      <c r="I27" s="731"/>
      <c r="J27" s="731"/>
      <c r="K27" s="731"/>
      <c r="L27" s="731"/>
      <c r="M27" s="465"/>
      <c r="N27" s="465"/>
      <c r="O27" s="720"/>
      <c r="P27" s="721"/>
      <c r="Q27" s="730"/>
      <c r="R27" s="731"/>
      <c r="S27" s="731"/>
      <c r="T27" s="731"/>
      <c r="U27" s="731"/>
      <c r="V27" s="731"/>
      <c r="W27" s="739"/>
    </row>
    <row r="28" spans="2:23" s="246" customFormat="1" ht="17.100000000000001" customHeight="1">
      <c r="B28" s="465"/>
      <c r="C28" s="465" t="s">
        <v>4</v>
      </c>
      <c r="D28" s="742" t="s">
        <v>689</v>
      </c>
      <c r="E28" s="743"/>
      <c r="F28" s="730"/>
      <c r="G28" s="731"/>
      <c r="H28" s="731"/>
      <c r="I28" s="731"/>
      <c r="J28" s="731"/>
      <c r="K28" s="731"/>
      <c r="L28" s="731"/>
      <c r="M28" s="465"/>
      <c r="N28" s="465" t="s">
        <v>4</v>
      </c>
      <c r="O28" s="742" t="s">
        <v>689</v>
      </c>
      <c r="P28" s="743"/>
      <c r="Q28" s="730"/>
      <c r="R28" s="731"/>
      <c r="S28" s="731"/>
      <c r="T28" s="731"/>
      <c r="U28" s="731"/>
      <c r="V28" s="731"/>
      <c r="W28" s="739"/>
    </row>
    <row r="29" spans="2:23" s="246" customFormat="1" ht="17.100000000000001" customHeight="1">
      <c r="B29" s="465"/>
      <c r="C29" s="465"/>
      <c r="D29" s="720"/>
      <c r="E29" s="721"/>
      <c r="F29" s="730"/>
      <c r="G29" s="731"/>
      <c r="H29" s="731"/>
      <c r="I29" s="731"/>
      <c r="J29" s="731"/>
      <c r="K29" s="731"/>
      <c r="L29" s="731"/>
      <c r="M29" s="465"/>
      <c r="N29" s="465"/>
      <c r="O29" s="720"/>
      <c r="P29" s="721"/>
      <c r="Q29" s="730"/>
      <c r="R29" s="731"/>
      <c r="S29" s="731"/>
      <c r="T29" s="731"/>
      <c r="U29" s="731"/>
      <c r="V29" s="731"/>
      <c r="W29" s="739"/>
    </row>
    <row r="30" spans="2:23" s="246" customFormat="1" ht="17.100000000000001" customHeight="1">
      <c r="B30" s="481" t="s">
        <v>5</v>
      </c>
      <c r="C30" s="483"/>
      <c r="D30" s="718" t="s">
        <v>686</v>
      </c>
      <c r="E30" s="748"/>
      <c r="F30" s="730"/>
      <c r="G30" s="731"/>
      <c r="H30" s="731"/>
      <c r="I30" s="731"/>
      <c r="J30" s="731"/>
      <c r="K30" s="731"/>
      <c r="L30" s="731"/>
      <c r="M30" s="481" t="s">
        <v>5</v>
      </c>
      <c r="N30" s="483"/>
      <c r="O30" s="742" t="s">
        <v>686</v>
      </c>
      <c r="P30" s="743"/>
      <c r="Q30" s="730"/>
      <c r="R30" s="731"/>
      <c r="S30" s="731"/>
      <c r="T30" s="731"/>
      <c r="U30" s="731"/>
      <c r="V30" s="731"/>
      <c r="W30" s="739"/>
    </row>
    <row r="31" spans="2:23" s="246" customFormat="1" ht="17.100000000000001" customHeight="1">
      <c r="B31" s="481" t="s">
        <v>6</v>
      </c>
      <c r="C31" s="483"/>
      <c r="D31" s="720" t="s">
        <v>690</v>
      </c>
      <c r="E31" s="721"/>
      <c r="F31" s="730"/>
      <c r="G31" s="731"/>
      <c r="H31" s="731"/>
      <c r="I31" s="731"/>
      <c r="J31" s="731"/>
      <c r="K31" s="731"/>
      <c r="L31" s="731"/>
      <c r="M31" s="481" t="s">
        <v>6</v>
      </c>
      <c r="N31" s="483"/>
      <c r="O31" s="742" t="s">
        <v>690</v>
      </c>
      <c r="P31" s="743"/>
      <c r="Q31" s="730"/>
      <c r="R31" s="731"/>
      <c r="S31" s="731"/>
      <c r="T31" s="731"/>
      <c r="U31" s="731"/>
      <c r="V31" s="731"/>
      <c r="W31" s="739"/>
    </row>
    <row r="32" spans="2:23" s="246" customFormat="1" ht="17.100000000000001" customHeight="1">
      <c r="B32" s="453" t="s">
        <v>29</v>
      </c>
      <c r="C32" s="722" t="s">
        <v>270</v>
      </c>
      <c r="D32" s="723"/>
      <c r="E32" s="250" t="s">
        <v>589</v>
      </c>
      <c r="F32" s="730"/>
      <c r="G32" s="731"/>
      <c r="H32" s="731"/>
      <c r="I32" s="731"/>
      <c r="J32" s="731"/>
      <c r="K32" s="731"/>
      <c r="L32" s="731"/>
      <c r="M32" s="453" t="s">
        <v>29</v>
      </c>
      <c r="N32" s="722" t="s">
        <v>270</v>
      </c>
      <c r="O32" s="723"/>
      <c r="P32" s="251" t="s">
        <v>589</v>
      </c>
      <c r="Q32" s="730"/>
      <c r="R32" s="731"/>
      <c r="S32" s="731"/>
      <c r="T32" s="731"/>
      <c r="U32" s="731"/>
      <c r="V32" s="731"/>
      <c r="W32" s="739"/>
    </row>
    <row r="33" spans="2:23" s="246" customFormat="1" ht="17.100000000000001" customHeight="1">
      <c r="B33" s="456"/>
      <c r="C33" s="722" t="s">
        <v>271</v>
      </c>
      <c r="D33" s="723"/>
      <c r="E33" s="251" t="s">
        <v>351</v>
      </c>
      <c r="F33" s="732"/>
      <c r="G33" s="733"/>
      <c r="H33" s="733"/>
      <c r="I33" s="733"/>
      <c r="J33" s="733"/>
      <c r="K33" s="733"/>
      <c r="L33" s="733"/>
      <c r="M33" s="456"/>
      <c r="N33" s="722" t="s">
        <v>271</v>
      </c>
      <c r="O33" s="723"/>
      <c r="P33" s="251" t="s">
        <v>351</v>
      </c>
      <c r="Q33" s="732"/>
      <c r="R33" s="733"/>
      <c r="S33" s="733"/>
      <c r="T33" s="733"/>
      <c r="U33" s="733"/>
      <c r="V33" s="733"/>
      <c r="W33" s="740"/>
    </row>
    <row r="34" spans="2:23" s="246" customFormat="1" ht="17.100000000000001" customHeight="1">
      <c r="B34" s="481" t="s">
        <v>7</v>
      </c>
      <c r="C34" s="482"/>
      <c r="D34" s="483"/>
      <c r="E34" s="718" t="s">
        <v>706</v>
      </c>
      <c r="F34" s="716"/>
      <c r="G34" s="716"/>
      <c r="H34" s="716"/>
      <c r="I34" s="716"/>
      <c r="J34" s="716"/>
      <c r="K34" s="716"/>
      <c r="L34" s="717"/>
      <c r="M34" s="481" t="s">
        <v>7</v>
      </c>
      <c r="N34" s="482"/>
      <c r="O34" s="483"/>
      <c r="P34" s="718" t="s">
        <v>708</v>
      </c>
      <c r="Q34" s="716"/>
      <c r="R34" s="716"/>
      <c r="S34" s="716"/>
      <c r="T34" s="716"/>
      <c r="U34" s="716"/>
      <c r="V34" s="716"/>
      <c r="W34" s="717"/>
    </row>
    <row r="35" spans="2:23" s="246" customFormat="1" ht="17.100000000000001" customHeight="1">
      <c r="B35" s="481" t="s">
        <v>46</v>
      </c>
      <c r="C35" s="482"/>
      <c r="D35" s="483"/>
      <c r="E35" s="714" t="s">
        <v>707</v>
      </c>
      <c r="F35" s="715"/>
      <c r="G35" s="715"/>
      <c r="H35" s="715"/>
      <c r="I35" s="715"/>
      <c r="J35" s="715"/>
      <c r="K35" s="715"/>
      <c r="L35" s="715"/>
      <c r="M35" s="481" t="s">
        <v>46</v>
      </c>
      <c r="N35" s="482"/>
      <c r="O35" s="483"/>
      <c r="P35" s="714" t="s">
        <v>696</v>
      </c>
      <c r="Q35" s="715"/>
      <c r="R35" s="715"/>
      <c r="S35" s="715"/>
      <c r="T35" s="715"/>
      <c r="U35" s="715"/>
      <c r="V35" s="715"/>
      <c r="W35" s="719"/>
    </row>
    <row r="36" spans="2:23" s="246" customFormat="1" ht="17.100000000000001" customHeight="1">
      <c r="B36" s="481" t="s">
        <v>273</v>
      </c>
      <c r="C36" s="482"/>
      <c r="D36" s="483"/>
      <c r="E36" s="714" t="s">
        <v>589</v>
      </c>
      <c r="F36" s="715"/>
      <c r="G36" s="715"/>
      <c r="H36" s="716"/>
      <c r="I36" s="716"/>
      <c r="J36" s="716"/>
      <c r="K36" s="716"/>
      <c r="L36" s="717"/>
      <c r="M36" s="481" t="s">
        <v>273</v>
      </c>
      <c r="N36" s="482"/>
      <c r="O36" s="483"/>
      <c r="P36" s="714" t="s">
        <v>589</v>
      </c>
      <c r="Q36" s="715"/>
      <c r="R36" s="715"/>
      <c r="S36" s="716"/>
      <c r="T36" s="716"/>
      <c r="U36" s="716"/>
      <c r="V36" s="716"/>
      <c r="W36" s="717"/>
    </row>
    <row r="37" spans="2:23" s="246" customFormat="1" ht="17.100000000000001" customHeight="1">
      <c r="B37" s="481" t="s">
        <v>292</v>
      </c>
      <c r="C37" s="482"/>
      <c r="D37" s="483"/>
      <c r="E37" s="714" t="s">
        <v>589</v>
      </c>
      <c r="F37" s="715"/>
      <c r="G37" s="715"/>
      <c r="H37" s="704" t="s">
        <v>8</v>
      </c>
      <c r="I37" s="705"/>
      <c r="J37" s="706" t="s">
        <v>589</v>
      </c>
      <c r="K37" s="707"/>
      <c r="L37" s="707"/>
      <c r="M37" s="481" t="s">
        <v>292</v>
      </c>
      <c r="N37" s="482"/>
      <c r="O37" s="483"/>
      <c r="P37" s="714" t="s">
        <v>589</v>
      </c>
      <c r="Q37" s="715"/>
      <c r="R37" s="715"/>
      <c r="S37" s="704" t="s">
        <v>8</v>
      </c>
      <c r="T37" s="705"/>
      <c r="U37" s="706" t="s">
        <v>589</v>
      </c>
      <c r="V37" s="707"/>
      <c r="W37" s="708"/>
    </row>
    <row r="38" spans="2:23" s="246" customFormat="1" ht="17.100000000000001" customHeight="1">
      <c r="B38" s="456" t="s">
        <v>570</v>
      </c>
      <c r="C38" s="457"/>
      <c r="D38" s="709" t="s">
        <v>693</v>
      </c>
      <c r="E38" s="710"/>
      <c r="F38" s="710"/>
      <c r="G38" s="710"/>
      <c r="H38" s="710"/>
      <c r="I38" s="710"/>
      <c r="J38" s="710"/>
      <c r="K38" s="710"/>
      <c r="L38" s="710"/>
      <c r="M38" s="456" t="s">
        <v>570</v>
      </c>
      <c r="N38" s="457"/>
      <c r="O38" s="711" t="s">
        <v>693</v>
      </c>
      <c r="P38" s="712"/>
      <c r="Q38" s="712"/>
      <c r="R38" s="712"/>
      <c r="S38" s="712"/>
      <c r="T38" s="712"/>
      <c r="U38" s="712"/>
      <c r="V38" s="712"/>
      <c r="W38" s="713"/>
    </row>
    <row r="39" spans="2:23" ht="15" customHeight="1">
      <c r="B39" s="252"/>
      <c r="C39" s="701" t="s">
        <v>571</v>
      </c>
      <c r="D39" s="702"/>
      <c r="E39" s="702"/>
      <c r="F39" s="702"/>
      <c r="G39" s="702"/>
      <c r="H39" s="702"/>
      <c r="I39" s="702"/>
      <c r="J39" s="702"/>
      <c r="K39" s="702"/>
      <c r="L39" s="702"/>
      <c r="M39" s="252"/>
      <c r="N39" s="252" t="s">
        <v>572</v>
      </c>
      <c r="O39" s="252"/>
      <c r="P39" s="252"/>
      <c r="Q39" s="252"/>
      <c r="R39" s="252"/>
      <c r="S39" s="252"/>
      <c r="T39" s="252"/>
      <c r="U39" s="252"/>
      <c r="V39" s="252"/>
      <c r="W39" s="252"/>
    </row>
    <row r="40" spans="2:23" ht="15" customHeight="1">
      <c r="B40" s="252"/>
      <c r="C40" s="703"/>
      <c r="D40" s="703"/>
      <c r="E40" s="703"/>
      <c r="F40" s="703"/>
      <c r="G40" s="703"/>
      <c r="H40" s="703"/>
      <c r="I40" s="703"/>
      <c r="J40" s="703"/>
      <c r="K40" s="703"/>
      <c r="L40" s="703"/>
      <c r="M40" s="252"/>
      <c r="N40" s="252" t="s">
        <v>573</v>
      </c>
      <c r="O40" s="252"/>
      <c r="P40" s="252"/>
      <c r="Q40" s="252"/>
      <c r="R40" s="252"/>
      <c r="S40" s="252"/>
      <c r="T40" s="252"/>
      <c r="U40" s="252"/>
      <c r="V40" s="252"/>
      <c r="W40" s="252"/>
    </row>
    <row r="41" spans="2:23" ht="15" customHeight="1">
      <c r="C41" s="252" t="s">
        <v>574</v>
      </c>
      <c r="N41" s="253" t="s">
        <v>520</v>
      </c>
      <c r="O41" s="253"/>
      <c r="P41" s="253"/>
      <c r="Q41" s="253"/>
      <c r="R41" s="253"/>
      <c r="S41" s="253"/>
      <c r="T41" s="253"/>
      <c r="U41" s="253"/>
      <c r="V41" s="253"/>
    </row>
    <row r="42" spans="2:23" ht="15" customHeight="1">
      <c r="C42" s="252" t="s">
        <v>576</v>
      </c>
      <c r="N42" s="253" t="s">
        <v>575</v>
      </c>
      <c r="O42" s="253"/>
      <c r="P42" s="253"/>
      <c r="Q42" s="253"/>
      <c r="R42" s="253"/>
      <c r="S42" s="253"/>
      <c r="T42" s="253"/>
      <c r="U42" s="253"/>
      <c r="V42" s="253"/>
    </row>
    <row r="43" spans="2:23">
      <c r="C43" s="253" t="s">
        <v>545</v>
      </c>
      <c r="N43" s="253" t="s">
        <v>453</v>
      </c>
      <c r="O43" s="253"/>
      <c r="P43" s="253"/>
      <c r="Q43" s="253"/>
      <c r="R43" s="253"/>
      <c r="S43" s="253"/>
      <c r="T43" s="253"/>
      <c r="U43" s="253"/>
      <c r="V43" s="253"/>
    </row>
    <row r="44" spans="2:23">
      <c r="N44" s="253"/>
    </row>
    <row r="45" spans="2:23">
      <c r="N45" s="25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E15:E16 E32:E33 P15:P16 P32:P33">
      <formula1>$Y$2:$Y$5</formula1>
    </dataValidation>
    <dataValidation type="list" allowBlank="1" showInputMessage="1" showErrorMessage="1" sqref="D11:E12 O11:P12 D28:E29 O28:P29">
      <formula1>INDIRECT(D9)</formula1>
    </dataValidation>
    <dataValidation type="list" allowBlank="1" showInputMessage="1" showErrorMessage="1" sqref="D14:E14 O14:P14 O31:P31 D31:E31">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'(参考)リスト'!$B$16:$B$21</xm:f>
          </x14:formula1>
          <xm:sqref>D9:E10 O9:P10 D26:E27 O26:P27</xm:sqref>
        </x14:dataValidation>
        <x14:dataValidation type="list" allowBlank="1" showInputMessage="1" showErrorMessage="1">
          <x14:formula1>
            <xm:f>'(参考)リスト'!$D$16:$D$18</xm:f>
          </x14:formula1>
          <xm:sqref>D13:E13 O13:P13 D30:E30 O30:P30</xm:sqref>
        </x14:dataValidation>
        <x14:dataValidation type="list" allowBlank="1" showInputMessage="1" showErrorMessage="1">
          <x14:formula1>
            <xm:f>'(参考)リスト'!$F$16:$F$21</xm:f>
          </x14:formula1>
          <xm:sqref>E32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B1:Y45"/>
  <sheetViews>
    <sheetView showGridLines="0" showZeros="0" view="pageBreakPreview" zoomScaleNormal="100" zoomScaleSheetLayoutView="100" workbookViewId="0"/>
  </sheetViews>
  <sheetFormatPr defaultColWidth="9" defaultRowHeight="12"/>
  <cols>
    <col min="1" max="1" width="1.5" style="247" customWidth="1"/>
    <col min="2" max="4" width="5.875" style="246" customWidth="1"/>
    <col min="5" max="5" width="9.375" style="246" customWidth="1"/>
    <col min="6" max="12" width="7.625" style="246" customWidth="1"/>
    <col min="13" max="15" width="5.875" style="246" customWidth="1"/>
    <col min="16" max="16" width="9.375" style="246" customWidth="1"/>
    <col min="17" max="23" width="7.625" style="246" customWidth="1"/>
    <col min="24" max="24" width="1.5" style="247" customWidth="1"/>
    <col min="25" max="25" width="0" style="247" hidden="1" customWidth="1"/>
    <col min="26" max="16384" width="9" style="247"/>
  </cols>
  <sheetData>
    <row r="1" spans="2:25" ht="9" customHeight="1"/>
    <row r="2" spans="2:25" s="246" customFormat="1" ht="22.5" customHeight="1">
      <c r="B2" s="753" t="s">
        <v>566</v>
      </c>
      <c r="C2" s="753"/>
      <c r="D2" s="753"/>
      <c r="E2" s="753"/>
      <c r="F2" s="753"/>
      <c r="G2" s="753"/>
      <c r="H2" s="753"/>
      <c r="I2" s="753"/>
      <c r="J2" s="753"/>
      <c r="K2" s="753"/>
      <c r="L2" s="753"/>
      <c r="M2" s="753"/>
      <c r="N2" s="753"/>
      <c r="O2" s="753"/>
      <c r="P2" s="753"/>
      <c r="Q2" s="753"/>
      <c r="R2" s="753"/>
      <c r="S2" s="753"/>
      <c r="T2" s="753"/>
      <c r="U2" s="753"/>
      <c r="V2" s="753"/>
      <c r="W2" s="753"/>
      <c r="Y2" s="232" t="s">
        <v>554</v>
      </c>
    </row>
    <row r="3" spans="2:25" s="246" customFormat="1" ht="20.100000000000001" customHeight="1">
      <c r="B3" s="248" t="s">
        <v>27</v>
      </c>
      <c r="C3" s="248"/>
      <c r="D3" s="754" t="str">
        <f>'様式A-1'!D3</f>
        <v>タカバヤマトンネル</v>
      </c>
      <c r="E3" s="754"/>
      <c r="F3" s="754"/>
      <c r="G3" s="754"/>
      <c r="H3" s="755" t="s">
        <v>28</v>
      </c>
      <c r="I3" s="755"/>
      <c r="J3" s="756" t="str">
        <f>'様式A-1'!J3</f>
        <v>県道6号山口宇部線</v>
      </c>
      <c r="K3" s="756"/>
      <c r="L3" s="756"/>
      <c r="M3" s="757" t="s">
        <v>258</v>
      </c>
      <c r="N3" s="757"/>
      <c r="O3" s="757"/>
      <c r="P3" s="758" t="str">
        <f>'様式B(トンネル様式1P001)'!K5</f>
        <v>基礎地盤コンサルタンツ株式会社</v>
      </c>
      <c r="Q3" s="758"/>
      <c r="R3" s="758"/>
      <c r="S3" s="453" t="s">
        <v>222</v>
      </c>
      <c r="T3" s="455"/>
      <c r="U3" s="759" t="str">
        <f>'様式B(トンネル様式1P001)'!Q5</f>
        <v>2022年7月25日・26日</v>
      </c>
      <c r="V3" s="760"/>
      <c r="W3" s="761"/>
      <c r="Y3" s="232" t="s">
        <v>557</v>
      </c>
    </row>
    <row r="4" spans="2:25" s="246" customFormat="1" ht="20.100000000000001" customHeight="1">
      <c r="B4" s="249" t="s">
        <v>0</v>
      </c>
      <c r="C4" s="249"/>
      <c r="D4" s="765" t="str">
        <f>'様式A-1'!D4</f>
        <v xml:space="preserve">高場山トンネル </v>
      </c>
      <c r="E4" s="765"/>
      <c r="F4" s="765"/>
      <c r="G4" s="765"/>
      <c r="H4" s="426" t="s">
        <v>1</v>
      </c>
      <c r="I4" s="426"/>
      <c r="J4" s="756" t="str">
        <f>'様式A-1'!R3</f>
        <v>防府土木建築事務所</v>
      </c>
      <c r="K4" s="756"/>
      <c r="L4" s="756"/>
      <c r="M4" s="757" t="s">
        <v>259</v>
      </c>
      <c r="N4" s="757"/>
      <c r="O4" s="757"/>
      <c r="P4" s="766" t="str">
        <f>'様式B(トンネル様式1P001)'!K6</f>
        <v>安田　啓吾</v>
      </c>
      <c r="Q4" s="766"/>
      <c r="R4" s="766"/>
      <c r="S4" s="605"/>
      <c r="T4" s="606"/>
      <c r="U4" s="762"/>
      <c r="V4" s="763"/>
      <c r="W4" s="764"/>
      <c r="Y4" s="232" t="s">
        <v>54</v>
      </c>
    </row>
    <row r="5" spans="2:25" s="246" customFormat="1" ht="20.100000000000001" customHeight="1">
      <c r="B5" s="734" t="s">
        <v>567</v>
      </c>
      <c r="C5" s="724" t="s">
        <v>568</v>
      </c>
      <c r="D5" s="726">
        <v>28</v>
      </c>
      <c r="E5" s="727"/>
      <c r="F5" s="730"/>
      <c r="G5" s="731"/>
      <c r="H5" s="731"/>
      <c r="I5" s="731"/>
      <c r="J5" s="731"/>
      <c r="K5" s="731"/>
      <c r="L5" s="731"/>
      <c r="M5" s="752" t="s">
        <v>567</v>
      </c>
      <c r="N5" s="741" t="s">
        <v>568</v>
      </c>
      <c r="O5" s="726">
        <v>29</v>
      </c>
      <c r="P5" s="727"/>
      <c r="Q5" s="749"/>
      <c r="R5" s="750"/>
      <c r="S5" s="750"/>
      <c r="T5" s="750"/>
      <c r="U5" s="750"/>
      <c r="V5" s="750"/>
      <c r="W5" s="751"/>
      <c r="Y5" s="232" t="s">
        <v>55</v>
      </c>
    </row>
    <row r="6" spans="2:25" s="246" customFormat="1" ht="20.100000000000001" customHeight="1">
      <c r="B6" s="734"/>
      <c r="C6" s="725"/>
      <c r="D6" s="728"/>
      <c r="E6" s="729"/>
      <c r="F6" s="730"/>
      <c r="G6" s="731"/>
      <c r="H6" s="731"/>
      <c r="I6" s="731"/>
      <c r="J6" s="731"/>
      <c r="K6" s="731"/>
      <c r="L6" s="731"/>
      <c r="M6" s="734"/>
      <c r="N6" s="725"/>
      <c r="O6" s="728"/>
      <c r="P6" s="729"/>
      <c r="Q6" s="730"/>
      <c r="R6" s="731"/>
      <c r="S6" s="731"/>
      <c r="T6" s="731"/>
      <c r="U6" s="731"/>
      <c r="V6" s="731"/>
      <c r="W6" s="739"/>
    </row>
    <row r="7" spans="2:25" s="246" customFormat="1" ht="20.100000000000001" customHeight="1">
      <c r="B7" s="734"/>
      <c r="C7" s="741" t="s">
        <v>2</v>
      </c>
      <c r="D7" s="742">
        <v>3</v>
      </c>
      <c r="E7" s="743"/>
      <c r="F7" s="730"/>
      <c r="G7" s="731"/>
      <c r="H7" s="731"/>
      <c r="I7" s="731"/>
      <c r="J7" s="731"/>
      <c r="K7" s="731"/>
      <c r="L7" s="731"/>
      <c r="M7" s="734"/>
      <c r="N7" s="741" t="s">
        <v>2</v>
      </c>
      <c r="O7" s="742">
        <v>1</v>
      </c>
      <c r="P7" s="743"/>
      <c r="Q7" s="730"/>
      <c r="R7" s="731"/>
      <c r="S7" s="731"/>
      <c r="T7" s="731"/>
      <c r="U7" s="731"/>
      <c r="V7" s="731"/>
      <c r="W7" s="739"/>
    </row>
    <row r="8" spans="2:25" s="246" customFormat="1" ht="20.100000000000001" customHeight="1">
      <c r="B8" s="735"/>
      <c r="C8" s="725"/>
      <c r="D8" s="720"/>
      <c r="E8" s="721"/>
      <c r="F8" s="730"/>
      <c r="G8" s="731"/>
      <c r="H8" s="731"/>
      <c r="I8" s="731"/>
      <c r="J8" s="731"/>
      <c r="K8" s="731"/>
      <c r="L8" s="731"/>
      <c r="M8" s="735"/>
      <c r="N8" s="725"/>
      <c r="O8" s="720"/>
      <c r="P8" s="721"/>
      <c r="Q8" s="730"/>
      <c r="R8" s="731"/>
      <c r="S8" s="731"/>
      <c r="T8" s="731"/>
      <c r="U8" s="731"/>
      <c r="V8" s="731"/>
      <c r="W8" s="739"/>
    </row>
    <row r="9" spans="2:25" s="246" customFormat="1" ht="17.100000000000001" customHeight="1">
      <c r="B9" s="465" t="s">
        <v>569</v>
      </c>
      <c r="C9" s="465" t="s">
        <v>3</v>
      </c>
      <c r="D9" s="742" t="s">
        <v>688</v>
      </c>
      <c r="E9" s="743"/>
      <c r="F9" s="730"/>
      <c r="G9" s="731"/>
      <c r="H9" s="731"/>
      <c r="I9" s="731"/>
      <c r="J9" s="731"/>
      <c r="K9" s="731"/>
      <c r="L9" s="731"/>
      <c r="M9" s="465" t="s">
        <v>569</v>
      </c>
      <c r="N9" s="465" t="s">
        <v>3</v>
      </c>
      <c r="O9" s="742" t="s">
        <v>688</v>
      </c>
      <c r="P9" s="743"/>
      <c r="Q9" s="730"/>
      <c r="R9" s="731"/>
      <c r="S9" s="731"/>
      <c r="T9" s="731"/>
      <c r="U9" s="731"/>
      <c r="V9" s="731"/>
      <c r="W9" s="739"/>
    </row>
    <row r="10" spans="2:25" s="246" customFormat="1" ht="17.100000000000001" customHeight="1">
      <c r="B10" s="465"/>
      <c r="C10" s="465"/>
      <c r="D10" s="720"/>
      <c r="E10" s="721"/>
      <c r="F10" s="730"/>
      <c r="G10" s="731"/>
      <c r="H10" s="731"/>
      <c r="I10" s="731"/>
      <c r="J10" s="731"/>
      <c r="K10" s="731"/>
      <c r="L10" s="731"/>
      <c r="M10" s="465"/>
      <c r="N10" s="465"/>
      <c r="O10" s="720"/>
      <c r="P10" s="721"/>
      <c r="Q10" s="730"/>
      <c r="R10" s="731"/>
      <c r="S10" s="731"/>
      <c r="T10" s="731"/>
      <c r="U10" s="731"/>
      <c r="V10" s="731"/>
      <c r="W10" s="739"/>
    </row>
    <row r="11" spans="2:25" s="246" customFormat="1" ht="17.100000000000001" customHeight="1">
      <c r="B11" s="465"/>
      <c r="C11" s="465" t="s">
        <v>4</v>
      </c>
      <c r="D11" s="742" t="s">
        <v>689</v>
      </c>
      <c r="E11" s="743"/>
      <c r="F11" s="730"/>
      <c r="G11" s="731"/>
      <c r="H11" s="731"/>
      <c r="I11" s="731"/>
      <c r="J11" s="731"/>
      <c r="K11" s="731"/>
      <c r="L11" s="731"/>
      <c r="M11" s="465"/>
      <c r="N11" s="465" t="s">
        <v>4</v>
      </c>
      <c r="O11" s="742" t="s">
        <v>689</v>
      </c>
      <c r="P11" s="743"/>
      <c r="Q11" s="730"/>
      <c r="R11" s="731"/>
      <c r="S11" s="731"/>
      <c r="T11" s="731"/>
      <c r="U11" s="731"/>
      <c r="V11" s="731"/>
      <c r="W11" s="739"/>
    </row>
    <row r="12" spans="2:25" s="246" customFormat="1" ht="17.100000000000001" customHeight="1">
      <c r="B12" s="465"/>
      <c r="C12" s="465"/>
      <c r="D12" s="720"/>
      <c r="E12" s="721"/>
      <c r="F12" s="730"/>
      <c r="G12" s="731"/>
      <c r="H12" s="731"/>
      <c r="I12" s="731"/>
      <c r="J12" s="731"/>
      <c r="K12" s="731"/>
      <c r="L12" s="731"/>
      <c r="M12" s="465"/>
      <c r="N12" s="465"/>
      <c r="O12" s="720"/>
      <c r="P12" s="721"/>
      <c r="Q12" s="730"/>
      <c r="R12" s="731"/>
      <c r="S12" s="731"/>
      <c r="T12" s="731"/>
      <c r="U12" s="731"/>
      <c r="V12" s="731"/>
      <c r="W12" s="739"/>
    </row>
    <row r="13" spans="2:25" s="246" customFormat="1" ht="17.100000000000001" customHeight="1">
      <c r="B13" s="481" t="s">
        <v>5</v>
      </c>
      <c r="C13" s="483"/>
      <c r="D13" s="718" t="s">
        <v>686</v>
      </c>
      <c r="E13" s="748"/>
      <c r="F13" s="730"/>
      <c r="G13" s="731"/>
      <c r="H13" s="731"/>
      <c r="I13" s="731"/>
      <c r="J13" s="731"/>
      <c r="K13" s="731"/>
      <c r="L13" s="731"/>
      <c r="M13" s="481" t="s">
        <v>5</v>
      </c>
      <c r="N13" s="483"/>
      <c r="O13" s="718" t="s">
        <v>686</v>
      </c>
      <c r="P13" s="748"/>
      <c r="Q13" s="730"/>
      <c r="R13" s="731"/>
      <c r="S13" s="731"/>
      <c r="T13" s="731"/>
      <c r="U13" s="731"/>
      <c r="V13" s="731"/>
      <c r="W13" s="739"/>
    </row>
    <row r="14" spans="2:25" s="246" customFormat="1" ht="17.100000000000001" customHeight="1">
      <c r="B14" s="481" t="s">
        <v>6</v>
      </c>
      <c r="C14" s="483"/>
      <c r="D14" s="720" t="s">
        <v>690</v>
      </c>
      <c r="E14" s="721"/>
      <c r="F14" s="730"/>
      <c r="G14" s="731"/>
      <c r="H14" s="731"/>
      <c r="I14" s="731"/>
      <c r="J14" s="731"/>
      <c r="K14" s="731"/>
      <c r="L14" s="731"/>
      <c r="M14" s="481" t="s">
        <v>6</v>
      </c>
      <c r="N14" s="483"/>
      <c r="O14" s="720" t="s">
        <v>690</v>
      </c>
      <c r="P14" s="721"/>
      <c r="Q14" s="730"/>
      <c r="R14" s="731"/>
      <c r="S14" s="731"/>
      <c r="T14" s="731"/>
      <c r="U14" s="731"/>
      <c r="V14" s="731"/>
      <c r="W14" s="739"/>
    </row>
    <row r="15" spans="2:25" s="246" customFormat="1" ht="17.100000000000001" customHeight="1">
      <c r="B15" s="453" t="s">
        <v>29</v>
      </c>
      <c r="C15" s="722" t="s">
        <v>270</v>
      </c>
      <c r="D15" s="723"/>
      <c r="E15" s="250" t="s">
        <v>589</v>
      </c>
      <c r="F15" s="730"/>
      <c r="G15" s="731"/>
      <c r="H15" s="731"/>
      <c r="I15" s="731"/>
      <c r="J15" s="731"/>
      <c r="K15" s="731"/>
      <c r="L15" s="731"/>
      <c r="M15" s="453" t="s">
        <v>29</v>
      </c>
      <c r="N15" s="722" t="s">
        <v>270</v>
      </c>
      <c r="O15" s="723"/>
      <c r="P15" s="250" t="s">
        <v>589</v>
      </c>
      <c r="Q15" s="730"/>
      <c r="R15" s="731"/>
      <c r="S15" s="731"/>
      <c r="T15" s="731"/>
      <c r="U15" s="731"/>
      <c r="V15" s="731"/>
      <c r="W15" s="739"/>
    </row>
    <row r="16" spans="2:25" s="246" customFormat="1" ht="17.100000000000001" customHeight="1">
      <c r="B16" s="456"/>
      <c r="C16" s="722" t="s">
        <v>271</v>
      </c>
      <c r="D16" s="723"/>
      <c r="E16" s="251" t="s">
        <v>351</v>
      </c>
      <c r="F16" s="732"/>
      <c r="G16" s="733"/>
      <c r="H16" s="733"/>
      <c r="I16" s="733"/>
      <c r="J16" s="733"/>
      <c r="K16" s="733"/>
      <c r="L16" s="733"/>
      <c r="M16" s="456"/>
      <c r="N16" s="722" t="s">
        <v>271</v>
      </c>
      <c r="O16" s="723"/>
      <c r="P16" s="251" t="s">
        <v>351</v>
      </c>
      <c r="Q16" s="732"/>
      <c r="R16" s="733"/>
      <c r="S16" s="733"/>
      <c r="T16" s="733"/>
      <c r="U16" s="733"/>
      <c r="V16" s="733"/>
      <c r="W16" s="740"/>
    </row>
    <row r="17" spans="2:23" s="246" customFormat="1" ht="17.100000000000001" customHeight="1">
      <c r="B17" s="481" t="s">
        <v>7</v>
      </c>
      <c r="C17" s="482"/>
      <c r="D17" s="483"/>
      <c r="E17" s="718" t="s">
        <v>709</v>
      </c>
      <c r="F17" s="716"/>
      <c r="G17" s="716"/>
      <c r="H17" s="716"/>
      <c r="I17" s="716"/>
      <c r="J17" s="716"/>
      <c r="K17" s="716"/>
      <c r="L17" s="717"/>
      <c r="M17" s="481" t="s">
        <v>7</v>
      </c>
      <c r="N17" s="482"/>
      <c r="O17" s="483"/>
      <c r="P17" s="718" t="s">
        <v>711</v>
      </c>
      <c r="Q17" s="716"/>
      <c r="R17" s="716"/>
      <c r="S17" s="716"/>
      <c r="T17" s="716"/>
      <c r="U17" s="716"/>
      <c r="V17" s="716"/>
      <c r="W17" s="717"/>
    </row>
    <row r="18" spans="2:23" s="246" customFormat="1" ht="17.100000000000001" customHeight="1">
      <c r="B18" s="481" t="s">
        <v>46</v>
      </c>
      <c r="C18" s="482"/>
      <c r="D18" s="483"/>
      <c r="E18" s="714" t="s">
        <v>710</v>
      </c>
      <c r="F18" s="715"/>
      <c r="G18" s="715"/>
      <c r="H18" s="715"/>
      <c r="I18" s="715"/>
      <c r="J18" s="715"/>
      <c r="K18" s="715"/>
      <c r="L18" s="715"/>
      <c r="M18" s="481" t="s">
        <v>46</v>
      </c>
      <c r="N18" s="482"/>
      <c r="O18" s="483"/>
      <c r="P18" s="714" t="s">
        <v>712</v>
      </c>
      <c r="Q18" s="715"/>
      <c r="R18" s="715"/>
      <c r="S18" s="715"/>
      <c r="T18" s="715"/>
      <c r="U18" s="715"/>
      <c r="V18" s="715"/>
      <c r="W18" s="719"/>
    </row>
    <row r="19" spans="2:23" s="246" customFormat="1" ht="17.100000000000001" customHeight="1">
      <c r="B19" s="481" t="s">
        <v>273</v>
      </c>
      <c r="C19" s="482"/>
      <c r="D19" s="483"/>
      <c r="E19" s="714" t="s">
        <v>589</v>
      </c>
      <c r="F19" s="715"/>
      <c r="G19" s="715"/>
      <c r="H19" s="716"/>
      <c r="I19" s="716"/>
      <c r="J19" s="716"/>
      <c r="K19" s="716"/>
      <c r="L19" s="717"/>
      <c r="M19" s="481" t="s">
        <v>273</v>
      </c>
      <c r="N19" s="482"/>
      <c r="O19" s="483"/>
      <c r="P19" s="714" t="s">
        <v>589</v>
      </c>
      <c r="Q19" s="715"/>
      <c r="R19" s="715"/>
      <c r="S19" s="716"/>
      <c r="T19" s="716"/>
      <c r="U19" s="716"/>
      <c r="V19" s="716"/>
      <c r="W19" s="717"/>
    </row>
    <row r="20" spans="2:23" s="246" customFormat="1" ht="17.100000000000001" customHeight="1">
      <c r="B20" s="481" t="s">
        <v>292</v>
      </c>
      <c r="C20" s="482"/>
      <c r="D20" s="483"/>
      <c r="E20" s="714" t="s">
        <v>589</v>
      </c>
      <c r="F20" s="715"/>
      <c r="G20" s="715"/>
      <c r="H20" s="704" t="s">
        <v>8</v>
      </c>
      <c r="I20" s="705"/>
      <c r="J20" s="706" t="s">
        <v>589</v>
      </c>
      <c r="K20" s="707"/>
      <c r="L20" s="707"/>
      <c r="M20" s="481" t="s">
        <v>292</v>
      </c>
      <c r="N20" s="482"/>
      <c r="O20" s="483"/>
      <c r="P20" s="714" t="s">
        <v>589</v>
      </c>
      <c r="Q20" s="715"/>
      <c r="R20" s="715"/>
      <c r="S20" s="704" t="s">
        <v>8</v>
      </c>
      <c r="T20" s="705"/>
      <c r="U20" s="706" t="s">
        <v>589</v>
      </c>
      <c r="V20" s="707"/>
      <c r="W20" s="708"/>
    </row>
    <row r="21" spans="2:23" s="246" customFormat="1" ht="17.100000000000001" customHeight="1">
      <c r="B21" s="481" t="s">
        <v>570</v>
      </c>
      <c r="C21" s="482"/>
      <c r="D21" s="709" t="s">
        <v>693</v>
      </c>
      <c r="E21" s="710"/>
      <c r="F21" s="710"/>
      <c r="G21" s="710"/>
      <c r="H21" s="710"/>
      <c r="I21" s="710"/>
      <c r="J21" s="710"/>
      <c r="K21" s="710"/>
      <c r="L21" s="710"/>
      <c r="M21" s="736" t="s">
        <v>570</v>
      </c>
      <c r="N21" s="737"/>
      <c r="O21" s="709" t="s">
        <v>693</v>
      </c>
      <c r="P21" s="710"/>
      <c r="Q21" s="710"/>
      <c r="R21" s="710"/>
      <c r="S21" s="710"/>
      <c r="T21" s="710"/>
      <c r="U21" s="710"/>
      <c r="V21" s="710"/>
      <c r="W21" s="738"/>
    </row>
    <row r="22" spans="2:23" s="246" customFormat="1" ht="20.100000000000001" customHeight="1">
      <c r="B22" s="734" t="s">
        <v>567</v>
      </c>
      <c r="C22" s="724" t="s">
        <v>568</v>
      </c>
      <c r="D22" s="726">
        <v>30</v>
      </c>
      <c r="E22" s="727"/>
      <c r="F22" s="730"/>
      <c r="G22" s="731"/>
      <c r="H22" s="731"/>
      <c r="I22" s="731"/>
      <c r="J22" s="731"/>
      <c r="K22" s="731"/>
      <c r="L22" s="731"/>
      <c r="M22" s="734" t="s">
        <v>567</v>
      </c>
      <c r="N22" s="724" t="s">
        <v>568</v>
      </c>
      <c r="O22" s="726">
        <v>30</v>
      </c>
      <c r="P22" s="727"/>
      <c r="Q22" s="730"/>
      <c r="R22" s="731"/>
      <c r="S22" s="731"/>
      <c r="T22" s="731"/>
      <c r="U22" s="731"/>
      <c r="V22" s="731"/>
      <c r="W22" s="739"/>
    </row>
    <row r="23" spans="2:23" s="246" customFormat="1" ht="20.100000000000001" customHeight="1">
      <c r="B23" s="734"/>
      <c r="C23" s="725"/>
      <c r="D23" s="728"/>
      <c r="E23" s="729"/>
      <c r="F23" s="730"/>
      <c r="G23" s="731"/>
      <c r="H23" s="731"/>
      <c r="I23" s="731"/>
      <c r="J23" s="731"/>
      <c r="K23" s="731"/>
      <c r="L23" s="731"/>
      <c r="M23" s="734"/>
      <c r="N23" s="725"/>
      <c r="O23" s="728"/>
      <c r="P23" s="729"/>
      <c r="Q23" s="730"/>
      <c r="R23" s="731"/>
      <c r="S23" s="731"/>
      <c r="T23" s="731"/>
      <c r="U23" s="731"/>
      <c r="V23" s="731"/>
      <c r="W23" s="739"/>
    </row>
    <row r="24" spans="2:23" s="246" customFormat="1" ht="20.100000000000001" customHeight="1">
      <c r="B24" s="734"/>
      <c r="C24" s="741" t="s">
        <v>2</v>
      </c>
      <c r="D24" s="742">
        <v>1</v>
      </c>
      <c r="E24" s="743"/>
      <c r="F24" s="730"/>
      <c r="G24" s="731"/>
      <c r="H24" s="731"/>
      <c r="I24" s="731"/>
      <c r="J24" s="731"/>
      <c r="K24" s="731"/>
      <c r="L24" s="731"/>
      <c r="M24" s="734"/>
      <c r="N24" s="741" t="s">
        <v>2</v>
      </c>
      <c r="O24" s="742">
        <v>2</v>
      </c>
      <c r="P24" s="743"/>
      <c r="Q24" s="730"/>
      <c r="R24" s="731"/>
      <c r="S24" s="731"/>
      <c r="T24" s="731"/>
      <c r="U24" s="731"/>
      <c r="V24" s="731"/>
      <c r="W24" s="739"/>
    </row>
    <row r="25" spans="2:23" s="246" customFormat="1" ht="20.100000000000001" customHeight="1">
      <c r="B25" s="735"/>
      <c r="C25" s="725"/>
      <c r="D25" s="720"/>
      <c r="E25" s="721"/>
      <c r="F25" s="730"/>
      <c r="G25" s="731"/>
      <c r="H25" s="731"/>
      <c r="I25" s="731"/>
      <c r="J25" s="731"/>
      <c r="K25" s="731"/>
      <c r="L25" s="731"/>
      <c r="M25" s="735"/>
      <c r="N25" s="725"/>
      <c r="O25" s="720"/>
      <c r="P25" s="721"/>
      <c r="Q25" s="730"/>
      <c r="R25" s="731"/>
      <c r="S25" s="731"/>
      <c r="T25" s="731"/>
      <c r="U25" s="731"/>
      <c r="V25" s="731"/>
      <c r="W25" s="739"/>
    </row>
    <row r="26" spans="2:23" s="246" customFormat="1" ht="17.100000000000001" customHeight="1">
      <c r="B26" s="465" t="s">
        <v>569</v>
      </c>
      <c r="C26" s="465" t="s">
        <v>3</v>
      </c>
      <c r="D26" s="742" t="s">
        <v>688</v>
      </c>
      <c r="E26" s="743"/>
      <c r="F26" s="730"/>
      <c r="G26" s="731"/>
      <c r="H26" s="731"/>
      <c r="I26" s="731"/>
      <c r="J26" s="731"/>
      <c r="K26" s="731"/>
      <c r="L26" s="731"/>
      <c r="M26" s="465" t="s">
        <v>569</v>
      </c>
      <c r="N26" s="465" t="s">
        <v>3</v>
      </c>
      <c r="O26" s="742" t="s">
        <v>688</v>
      </c>
      <c r="P26" s="743"/>
      <c r="Q26" s="730"/>
      <c r="R26" s="731"/>
      <c r="S26" s="731"/>
      <c r="T26" s="731"/>
      <c r="U26" s="731"/>
      <c r="V26" s="731"/>
      <c r="W26" s="739"/>
    </row>
    <row r="27" spans="2:23" s="246" customFormat="1" ht="17.100000000000001" customHeight="1">
      <c r="B27" s="465"/>
      <c r="C27" s="465"/>
      <c r="D27" s="720"/>
      <c r="E27" s="721"/>
      <c r="F27" s="730"/>
      <c r="G27" s="731"/>
      <c r="H27" s="731"/>
      <c r="I27" s="731"/>
      <c r="J27" s="731"/>
      <c r="K27" s="731"/>
      <c r="L27" s="731"/>
      <c r="M27" s="465"/>
      <c r="N27" s="465"/>
      <c r="O27" s="720"/>
      <c r="P27" s="721"/>
      <c r="Q27" s="730"/>
      <c r="R27" s="731"/>
      <c r="S27" s="731"/>
      <c r="T27" s="731"/>
      <c r="U27" s="731"/>
      <c r="V27" s="731"/>
      <c r="W27" s="739"/>
    </row>
    <row r="28" spans="2:23" s="246" customFormat="1" ht="17.100000000000001" customHeight="1">
      <c r="B28" s="465"/>
      <c r="C28" s="465" t="s">
        <v>4</v>
      </c>
      <c r="D28" s="742" t="s">
        <v>689</v>
      </c>
      <c r="E28" s="743"/>
      <c r="F28" s="730"/>
      <c r="G28" s="731"/>
      <c r="H28" s="731"/>
      <c r="I28" s="731"/>
      <c r="J28" s="731"/>
      <c r="K28" s="731"/>
      <c r="L28" s="731"/>
      <c r="M28" s="465"/>
      <c r="N28" s="465" t="s">
        <v>4</v>
      </c>
      <c r="O28" s="742" t="s">
        <v>689</v>
      </c>
      <c r="P28" s="743"/>
      <c r="Q28" s="730"/>
      <c r="R28" s="731"/>
      <c r="S28" s="731"/>
      <c r="T28" s="731"/>
      <c r="U28" s="731"/>
      <c r="V28" s="731"/>
      <c r="W28" s="739"/>
    </row>
    <row r="29" spans="2:23" s="246" customFormat="1" ht="17.100000000000001" customHeight="1">
      <c r="B29" s="465"/>
      <c r="C29" s="465"/>
      <c r="D29" s="720"/>
      <c r="E29" s="721"/>
      <c r="F29" s="730"/>
      <c r="G29" s="731"/>
      <c r="H29" s="731"/>
      <c r="I29" s="731"/>
      <c r="J29" s="731"/>
      <c r="K29" s="731"/>
      <c r="L29" s="731"/>
      <c r="M29" s="465"/>
      <c r="N29" s="465"/>
      <c r="O29" s="720"/>
      <c r="P29" s="721"/>
      <c r="Q29" s="730"/>
      <c r="R29" s="731"/>
      <c r="S29" s="731"/>
      <c r="T29" s="731"/>
      <c r="U29" s="731"/>
      <c r="V29" s="731"/>
      <c r="W29" s="739"/>
    </row>
    <row r="30" spans="2:23" s="246" customFormat="1" ht="17.100000000000001" customHeight="1">
      <c r="B30" s="481" t="s">
        <v>5</v>
      </c>
      <c r="C30" s="483"/>
      <c r="D30" s="718" t="s">
        <v>686</v>
      </c>
      <c r="E30" s="748"/>
      <c r="F30" s="730"/>
      <c r="G30" s="731"/>
      <c r="H30" s="731"/>
      <c r="I30" s="731"/>
      <c r="J30" s="731"/>
      <c r="K30" s="731"/>
      <c r="L30" s="731"/>
      <c r="M30" s="481" t="s">
        <v>5</v>
      </c>
      <c r="N30" s="483"/>
      <c r="O30" s="742" t="s">
        <v>686</v>
      </c>
      <c r="P30" s="743"/>
      <c r="Q30" s="730"/>
      <c r="R30" s="731"/>
      <c r="S30" s="731"/>
      <c r="T30" s="731"/>
      <c r="U30" s="731"/>
      <c r="V30" s="731"/>
      <c r="W30" s="739"/>
    </row>
    <row r="31" spans="2:23" s="246" customFormat="1" ht="17.100000000000001" customHeight="1">
      <c r="B31" s="481" t="s">
        <v>6</v>
      </c>
      <c r="C31" s="483"/>
      <c r="D31" s="720" t="s">
        <v>690</v>
      </c>
      <c r="E31" s="721"/>
      <c r="F31" s="730"/>
      <c r="G31" s="731"/>
      <c r="H31" s="731"/>
      <c r="I31" s="731"/>
      <c r="J31" s="731"/>
      <c r="K31" s="731"/>
      <c r="L31" s="731"/>
      <c r="M31" s="481" t="s">
        <v>6</v>
      </c>
      <c r="N31" s="483"/>
      <c r="O31" s="742" t="s">
        <v>690</v>
      </c>
      <c r="P31" s="743"/>
      <c r="Q31" s="730"/>
      <c r="R31" s="731"/>
      <c r="S31" s="731"/>
      <c r="T31" s="731"/>
      <c r="U31" s="731"/>
      <c r="V31" s="731"/>
      <c r="W31" s="739"/>
    </row>
    <row r="32" spans="2:23" s="246" customFormat="1" ht="17.100000000000001" customHeight="1">
      <c r="B32" s="453" t="s">
        <v>29</v>
      </c>
      <c r="C32" s="722" t="s">
        <v>270</v>
      </c>
      <c r="D32" s="723"/>
      <c r="E32" s="250" t="s">
        <v>589</v>
      </c>
      <c r="F32" s="730"/>
      <c r="G32" s="731"/>
      <c r="H32" s="731"/>
      <c r="I32" s="731"/>
      <c r="J32" s="731"/>
      <c r="K32" s="731"/>
      <c r="L32" s="731"/>
      <c r="M32" s="453" t="s">
        <v>29</v>
      </c>
      <c r="N32" s="722" t="s">
        <v>270</v>
      </c>
      <c r="O32" s="723"/>
      <c r="P32" s="251" t="s">
        <v>589</v>
      </c>
      <c r="Q32" s="730"/>
      <c r="R32" s="731"/>
      <c r="S32" s="731"/>
      <c r="T32" s="731"/>
      <c r="U32" s="731"/>
      <c r="V32" s="731"/>
      <c r="W32" s="739"/>
    </row>
    <row r="33" spans="2:23" s="246" customFormat="1" ht="17.100000000000001" customHeight="1">
      <c r="B33" s="456"/>
      <c r="C33" s="722" t="s">
        <v>271</v>
      </c>
      <c r="D33" s="723"/>
      <c r="E33" s="251" t="s">
        <v>351</v>
      </c>
      <c r="F33" s="732"/>
      <c r="G33" s="733"/>
      <c r="H33" s="733"/>
      <c r="I33" s="733"/>
      <c r="J33" s="733"/>
      <c r="K33" s="733"/>
      <c r="L33" s="733"/>
      <c r="M33" s="456"/>
      <c r="N33" s="722" t="s">
        <v>271</v>
      </c>
      <c r="O33" s="723"/>
      <c r="P33" s="251" t="s">
        <v>351</v>
      </c>
      <c r="Q33" s="732"/>
      <c r="R33" s="733"/>
      <c r="S33" s="733"/>
      <c r="T33" s="733"/>
      <c r="U33" s="733"/>
      <c r="V33" s="733"/>
      <c r="W33" s="740"/>
    </row>
    <row r="34" spans="2:23" s="246" customFormat="1" ht="17.100000000000001" customHeight="1">
      <c r="B34" s="481" t="s">
        <v>7</v>
      </c>
      <c r="C34" s="482"/>
      <c r="D34" s="483"/>
      <c r="E34" s="718" t="s">
        <v>706</v>
      </c>
      <c r="F34" s="716"/>
      <c r="G34" s="716"/>
      <c r="H34" s="716"/>
      <c r="I34" s="716"/>
      <c r="J34" s="716"/>
      <c r="K34" s="716"/>
      <c r="L34" s="717"/>
      <c r="M34" s="481" t="s">
        <v>7</v>
      </c>
      <c r="N34" s="482"/>
      <c r="O34" s="483"/>
      <c r="P34" s="718" t="s">
        <v>695</v>
      </c>
      <c r="Q34" s="716"/>
      <c r="R34" s="716"/>
      <c r="S34" s="716"/>
      <c r="T34" s="716"/>
      <c r="U34" s="716"/>
      <c r="V34" s="716"/>
      <c r="W34" s="717"/>
    </row>
    <row r="35" spans="2:23" s="246" customFormat="1" ht="17.100000000000001" customHeight="1">
      <c r="B35" s="481" t="s">
        <v>46</v>
      </c>
      <c r="C35" s="482"/>
      <c r="D35" s="483"/>
      <c r="E35" s="714" t="s">
        <v>707</v>
      </c>
      <c r="F35" s="715"/>
      <c r="G35" s="715"/>
      <c r="H35" s="715"/>
      <c r="I35" s="715"/>
      <c r="J35" s="715"/>
      <c r="K35" s="715"/>
      <c r="L35" s="715"/>
      <c r="M35" s="481" t="s">
        <v>46</v>
      </c>
      <c r="N35" s="482"/>
      <c r="O35" s="483"/>
      <c r="P35" s="714" t="s">
        <v>696</v>
      </c>
      <c r="Q35" s="715"/>
      <c r="R35" s="715"/>
      <c r="S35" s="715"/>
      <c r="T35" s="715"/>
      <c r="U35" s="715"/>
      <c r="V35" s="715"/>
      <c r="W35" s="719"/>
    </row>
    <row r="36" spans="2:23" s="246" customFormat="1" ht="17.100000000000001" customHeight="1">
      <c r="B36" s="481" t="s">
        <v>273</v>
      </c>
      <c r="C36" s="482"/>
      <c r="D36" s="483"/>
      <c r="E36" s="714" t="s">
        <v>589</v>
      </c>
      <c r="F36" s="715"/>
      <c r="G36" s="715"/>
      <c r="H36" s="716"/>
      <c r="I36" s="716"/>
      <c r="J36" s="716"/>
      <c r="K36" s="716"/>
      <c r="L36" s="717"/>
      <c r="M36" s="481" t="s">
        <v>273</v>
      </c>
      <c r="N36" s="482"/>
      <c r="O36" s="483"/>
      <c r="P36" s="714" t="s">
        <v>589</v>
      </c>
      <c r="Q36" s="715"/>
      <c r="R36" s="715"/>
      <c r="S36" s="716"/>
      <c r="T36" s="716"/>
      <c r="U36" s="716"/>
      <c r="V36" s="716"/>
      <c r="W36" s="717"/>
    </row>
    <row r="37" spans="2:23" s="246" customFormat="1" ht="17.100000000000001" customHeight="1">
      <c r="B37" s="481" t="s">
        <v>292</v>
      </c>
      <c r="C37" s="482"/>
      <c r="D37" s="483"/>
      <c r="E37" s="714" t="s">
        <v>589</v>
      </c>
      <c r="F37" s="715"/>
      <c r="G37" s="715"/>
      <c r="H37" s="704" t="s">
        <v>8</v>
      </c>
      <c r="I37" s="705"/>
      <c r="J37" s="706" t="s">
        <v>589</v>
      </c>
      <c r="K37" s="707"/>
      <c r="L37" s="707"/>
      <c r="M37" s="481" t="s">
        <v>292</v>
      </c>
      <c r="N37" s="482"/>
      <c r="O37" s="483"/>
      <c r="P37" s="714" t="s">
        <v>589</v>
      </c>
      <c r="Q37" s="715"/>
      <c r="R37" s="715"/>
      <c r="S37" s="704" t="s">
        <v>8</v>
      </c>
      <c r="T37" s="705"/>
      <c r="U37" s="706" t="s">
        <v>589</v>
      </c>
      <c r="V37" s="707"/>
      <c r="W37" s="708"/>
    </row>
    <row r="38" spans="2:23" s="246" customFormat="1" ht="17.100000000000001" customHeight="1">
      <c r="B38" s="456" t="s">
        <v>570</v>
      </c>
      <c r="C38" s="457"/>
      <c r="D38" s="709" t="s">
        <v>693</v>
      </c>
      <c r="E38" s="710"/>
      <c r="F38" s="710"/>
      <c r="G38" s="710"/>
      <c r="H38" s="710"/>
      <c r="I38" s="710"/>
      <c r="J38" s="710"/>
      <c r="K38" s="710"/>
      <c r="L38" s="710"/>
      <c r="M38" s="456" t="s">
        <v>570</v>
      </c>
      <c r="N38" s="457"/>
      <c r="O38" s="711" t="s">
        <v>693</v>
      </c>
      <c r="P38" s="712"/>
      <c r="Q38" s="712"/>
      <c r="R38" s="712"/>
      <c r="S38" s="712"/>
      <c r="T38" s="712"/>
      <c r="U38" s="712"/>
      <c r="V38" s="712"/>
      <c r="W38" s="713"/>
    </row>
    <row r="39" spans="2:23" ht="15" customHeight="1">
      <c r="B39" s="252"/>
      <c r="C39" s="701" t="s">
        <v>571</v>
      </c>
      <c r="D39" s="702"/>
      <c r="E39" s="702"/>
      <c r="F39" s="702"/>
      <c r="G39" s="702"/>
      <c r="H39" s="702"/>
      <c r="I39" s="702"/>
      <c r="J39" s="702"/>
      <c r="K39" s="702"/>
      <c r="L39" s="702"/>
      <c r="M39" s="252"/>
      <c r="N39" s="252" t="s">
        <v>572</v>
      </c>
      <c r="O39" s="252"/>
      <c r="P39" s="252"/>
      <c r="Q39" s="252"/>
      <c r="R39" s="252"/>
      <c r="S39" s="252"/>
      <c r="T39" s="252"/>
      <c r="U39" s="252"/>
      <c r="V39" s="252"/>
      <c r="W39" s="252"/>
    </row>
    <row r="40" spans="2:23" ht="15" customHeight="1">
      <c r="B40" s="252"/>
      <c r="C40" s="703"/>
      <c r="D40" s="703"/>
      <c r="E40" s="703"/>
      <c r="F40" s="703"/>
      <c r="G40" s="703"/>
      <c r="H40" s="703"/>
      <c r="I40" s="703"/>
      <c r="J40" s="703"/>
      <c r="K40" s="703"/>
      <c r="L40" s="703"/>
      <c r="M40" s="252"/>
      <c r="N40" s="252" t="s">
        <v>573</v>
      </c>
      <c r="O40" s="252"/>
      <c r="P40" s="252"/>
      <c r="Q40" s="252"/>
      <c r="R40" s="252"/>
      <c r="S40" s="252"/>
      <c r="T40" s="252"/>
      <c r="U40" s="252"/>
      <c r="V40" s="252"/>
      <c r="W40" s="252"/>
    </row>
    <row r="41" spans="2:23" ht="15" customHeight="1">
      <c r="C41" s="252" t="s">
        <v>574</v>
      </c>
      <c r="N41" s="253" t="s">
        <v>520</v>
      </c>
      <c r="O41" s="253"/>
      <c r="P41" s="253"/>
      <c r="Q41" s="253"/>
      <c r="R41" s="253"/>
      <c r="S41" s="253"/>
      <c r="T41" s="253"/>
      <c r="U41" s="253"/>
      <c r="V41" s="253"/>
    </row>
    <row r="42" spans="2:23" ht="15" customHeight="1">
      <c r="C42" s="252" t="s">
        <v>576</v>
      </c>
      <c r="N42" s="253" t="s">
        <v>575</v>
      </c>
      <c r="O42" s="253"/>
      <c r="P42" s="253"/>
      <c r="Q42" s="253"/>
      <c r="R42" s="253"/>
      <c r="S42" s="253"/>
      <c r="T42" s="253"/>
      <c r="U42" s="253"/>
      <c r="V42" s="253"/>
    </row>
    <row r="43" spans="2:23">
      <c r="C43" s="253" t="s">
        <v>545</v>
      </c>
      <c r="N43" s="253" t="s">
        <v>453</v>
      </c>
      <c r="O43" s="253"/>
      <c r="P43" s="253"/>
      <c r="Q43" s="253"/>
      <c r="R43" s="253"/>
      <c r="S43" s="253"/>
      <c r="T43" s="253"/>
      <c r="U43" s="253"/>
      <c r="V43" s="253"/>
    </row>
    <row r="44" spans="2:23">
      <c r="N44" s="253"/>
    </row>
    <row r="45" spans="2:23">
      <c r="N45" s="25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formula1>INDIRECT(D13)</formula1>
    </dataValidation>
    <dataValidation type="list" allowBlank="1" showInputMessage="1" showErrorMessage="1" sqref="D11:E12 O11:P12 D28:E29 O28:P29">
      <formula1>INDIRECT(D9)</formula1>
    </dataValidation>
    <dataValidation type="list" allowBlank="1" showInputMessage="1" showErrorMessage="1" sqref="E15:E16 E32:E33 P15:P16 P32:P3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'(参考)リスト'!$F$16:$F$21</xm:f>
          </x14:formula1>
          <xm:sqref>E32</xm:sqref>
        </x14:dataValidation>
        <x14:dataValidation type="list" allowBlank="1" showInputMessage="1" showErrorMessage="1">
          <x14:formula1>
            <xm:f>'(参考)リスト'!$D$16:$D$18</xm:f>
          </x14:formula1>
          <xm:sqref>D13:E13 O13:P13 D30:E30 O30:P30</xm:sqref>
        </x14:dataValidation>
        <x14:dataValidation type="list" allowBlank="1" showInputMessage="1" showErrorMessage="1">
          <x14:formula1>
            <xm:f>'(参考)リスト'!$B$16:$B$21</xm:f>
          </x14:formula1>
          <xm:sqref>D9:E10 O9:P10 D26:E27 O26:P27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B1:Y45"/>
  <sheetViews>
    <sheetView showGridLines="0" showZeros="0" view="pageBreakPreview" zoomScale="85" zoomScaleNormal="100" zoomScaleSheetLayoutView="85" workbookViewId="0">
      <selection activeCell="D30" sqref="D30:E30"/>
    </sheetView>
  </sheetViews>
  <sheetFormatPr defaultColWidth="9" defaultRowHeight="12"/>
  <cols>
    <col min="1" max="1" width="1.5" style="247" customWidth="1"/>
    <col min="2" max="4" width="5.875" style="246" customWidth="1"/>
    <col min="5" max="5" width="9.375" style="246" customWidth="1"/>
    <col min="6" max="12" width="7.625" style="246" customWidth="1"/>
    <col min="13" max="15" width="5.875" style="246" customWidth="1"/>
    <col min="16" max="16" width="9.375" style="246" customWidth="1"/>
    <col min="17" max="23" width="7.625" style="246" customWidth="1"/>
    <col min="24" max="24" width="1.5" style="247" customWidth="1"/>
    <col min="25" max="25" width="0" style="247" hidden="1" customWidth="1"/>
    <col min="26" max="16384" width="9" style="247"/>
  </cols>
  <sheetData>
    <row r="1" spans="2:25" ht="9" customHeight="1"/>
    <row r="2" spans="2:25" s="246" customFormat="1" ht="22.5" customHeight="1">
      <c r="B2" s="753" t="s">
        <v>566</v>
      </c>
      <c r="C2" s="753"/>
      <c r="D2" s="753"/>
      <c r="E2" s="753"/>
      <c r="F2" s="753"/>
      <c r="G2" s="753"/>
      <c r="H2" s="753"/>
      <c r="I2" s="753"/>
      <c r="J2" s="753"/>
      <c r="K2" s="753"/>
      <c r="L2" s="753"/>
      <c r="M2" s="753"/>
      <c r="N2" s="753"/>
      <c r="O2" s="753"/>
      <c r="P2" s="753"/>
      <c r="Q2" s="753"/>
      <c r="R2" s="753"/>
      <c r="S2" s="753"/>
      <c r="T2" s="753"/>
      <c r="U2" s="753"/>
      <c r="V2" s="753"/>
      <c r="W2" s="753"/>
      <c r="Y2" s="232" t="s">
        <v>554</v>
      </c>
    </row>
    <row r="3" spans="2:25" s="246" customFormat="1" ht="20.100000000000001" customHeight="1">
      <c r="B3" s="248" t="s">
        <v>27</v>
      </c>
      <c r="C3" s="248"/>
      <c r="D3" s="754" t="str">
        <f>'様式A-1'!D3</f>
        <v>タカバヤマトンネル</v>
      </c>
      <c r="E3" s="754"/>
      <c r="F3" s="754"/>
      <c r="G3" s="754"/>
      <c r="H3" s="755" t="s">
        <v>28</v>
      </c>
      <c r="I3" s="755"/>
      <c r="J3" s="756" t="str">
        <f>'様式A-1'!J3</f>
        <v>県道6号山口宇部線</v>
      </c>
      <c r="K3" s="756"/>
      <c r="L3" s="756"/>
      <c r="M3" s="757" t="s">
        <v>258</v>
      </c>
      <c r="N3" s="757"/>
      <c r="O3" s="757"/>
      <c r="P3" s="758" t="str">
        <f>'様式B(トンネル様式1P001)'!K5</f>
        <v>基礎地盤コンサルタンツ株式会社</v>
      </c>
      <c r="Q3" s="758"/>
      <c r="R3" s="758"/>
      <c r="S3" s="453" t="s">
        <v>222</v>
      </c>
      <c r="T3" s="455"/>
      <c r="U3" s="759" t="str">
        <f>'様式B(トンネル様式1P001)'!Q5</f>
        <v>2022年7月25日・26日</v>
      </c>
      <c r="V3" s="760"/>
      <c r="W3" s="761"/>
      <c r="Y3" s="232" t="s">
        <v>557</v>
      </c>
    </row>
    <row r="4" spans="2:25" s="246" customFormat="1" ht="20.100000000000001" customHeight="1">
      <c r="B4" s="249" t="s">
        <v>0</v>
      </c>
      <c r="C4" s="249"/>
      <c r="D4" s="765" t="str">
        <f>'様式A-1'!D4</f>
        <v xml:space="preserve">高場山トンネル </v>
      </c>
      <c r="E4" s="765"/>
      <c r="F4" s="765"/>
      <c r="G4" s="765"/>
      <c r="H4" s="426" t="s">
        <v>1</v>
      </c>
      <c r="I4" s="426"/>
      <c r="J4" s="756" t="str">
        <f>'様式A-1'!R3</f>
        <v>防府土木建築事務所</v>
      </c>
      <c r="K4" s="756"/>
      <c r="L4" s="756"/>
      <c r="M4" s="757" t="s">
        <v>259</v>
      </c>
      <c r="N4" s="757"/>
      <c r="O4" s="757"/>
      <c r="P4" s="766" t="str">
        <f>'様式B(トンネル様式1P001)'!K6</f>
        <v>安田　啓吾</v>
      </c>
      <c r="Q4" s="766"/>
      <c r="R4" s="766"/>
      <c r="S4" s="605"/>
      <c r="T4" s="606"/>
      <c r="U4" s="762"/>
      <c r="V4" s="763"/>
      <c r="W4" s="764"/>
      <c r="Y4" s="232" t="s">
        <v>54</v>
      </c>
    </row>
    <row r="5" spans="2:25" s="246" customFormat="1" ht="20.100000000000001" customHeight="1">
      <c r="B5" s="734" t="s">
        <v>567</v>
      </c>
      <c r="C5" s="724" t="s">
        <v>568</v>
      </c>
      <c r="D5" s="726">
        <v>33</v>
      </c>
      <c r="E5" s="727"/>
      <c r="F5" s="730"/>
      <c r="G5" s="731"/>
      <c r="H5" s="731"/>
      <c r="I5" s="731"/>
      <c r="J5" s="731"/>
      <c r="K5" s="731"/>
      <c r="L5" s="731"/>
      <c r="M5" s="752" t="s">
        <v>567</v>
      </c>
      <c r="N5" s="741" t="s">
        <v>568</v>
      </c>
      <c r="O5" s="726">
        <v>33</v>
      </c>
      <c r="P5" s="727"/>
      <c r="Q5" s="749"/>
      <c r="R5" s="750"/>
      <c r="S5" s="750"/>
      <c r="T5" s="750"/>
      <c r="U5" s="750"/>
      <c r="V5" s="750"/>
      <c r="W5" s="751"/>
      <c r="Y5" s="232" t="s">
        <v>55</v>
      </c>
    </row>
    <row r="6" spans="2:25" s="246" customFormat="1" ht="20.100000000000001" customHeight="1">
      <c r="B6" s="734"/>
      <c r="C6" s="725"/>
      <c r="D6" s="728"/>
      <c r="E6" s="729"/>
      <c r="F6" s="730"/>
      <c r="G6" s="731"/>
      <c r="H6" s="731"/>
      <c r="I6" s="731"/>
      <c r="J6" s="731"/>
      <c r="K6" s="731"/>
      <c r="L6" s="731"/>
      <c r="M6" s="734"/>
      <c r="N6" s="725"/>
      <c r="O6" s="728"/>
      <c r="P6" s="729"/>
      <c r="Q6" s="730"/>
      <c r="R6" s="731"/>
      <c r="S6" s="731"/>
      <c r="T6" s="731"/>
      <c r="U6" s="731"/>
      <c r="V6" s="731"/>
      <c r="W6" s="739"/>
    </row>
    <row r="7" spans="2:25" s="246" customFormat="1" ht="20.100000000000001" customHeight="1">
      <c r="B7" s="734"/>
      <c r="C7" s="741" t="s">
        <v>2</v>
      </c>
      <c r="D7" s="742">
        <v>1</v>
      </c>
      <c r="E7" s="743"/>
      <c r="F7" s="730"/>
      <c r="G7" s="731"/>
      <c r="H7" s="731"/>
      <c r="I7" s="731"/>
      <c r="J7" s="731"/>
      <c r="K7" s="731"/>
      <c r="L7" s="731"/>
      <c r="M7" s="734"/>
      <c r="N7" s="741" t="s">
        <v>2</v>
      </c>
      <c r="O7" s="742">
        <v>2</v>
      </c>
      <c r="P7" s="743"/>
      <c r="Q7" s="730"/>
      <c r="R7" s="731"/>
      <c r="S7" s="731"/>
      <c r="T7" s="731"/>
      <c r="U7" s="731"/>
      <c r="V7" s="731"/>
      <c r="W7" s="739"/>
    </row>
    <row r="8" spans="2:25" s="246" customFormat="1" ht="20.100000000000001" customHeight="1">
      <c r="B8" s="735"/>
      <c r="C8" s="725"/>
      <c r="D8" s="720"/>
      <c r="E8" s="721"/>
      <c r="F8" s="730"/>
      <c r="G8" s="731"/>
      <c r="H8" s="731"/>
      <c r="I8" s="731"/>
      <c r="J8" s="731"/>
      <c r="K8" s="731"/>
      <c r="L8" s="731"/>
      <c r="M8" s="735"/>
      <c r="N8" s="725"/>
      <c r="O8" s="720"/>
      <c r="P8" s="721"/>
      <c r="Q8" s="730"/>
      <c r="R8" s="731"/>
      <c r="S8" s="731"/>
      <c r="T8" s="731"/>
      <c r="U8" s="731"/>
      <c r="V8" s="731"/>
      <c r="W8" s="739"/>
    </row>
    <row r="9" spans="2:25" s="246" customFormat="1" ht="17.100000000000001" customHeight="1">
      <c r="B9" s="465" t="s">
        <v>569</v>
      </c>
      <c r="C9" s="465" t="s">
        <v>3</v>
      </c>
      <c r="D9" s="742" t="s">
        <v>684</v>
      </c>
      <c r="E9" s="743"/>
      <c r="F9" s="730"/>
      <c r="G9" s="731"/>
      <c r="H9" s="731"/>
      <c r="I9" s="731"/>
      <c r="J9" s="731"/>
      <c r="K9" s="731"/>
      <c r="L9" s="731"/>
      <c r="M9" s="465" t="s">
        <v>569</v>
      </c>
      <c r="N9" s="465" t="s">
        <v>3</v>
      </c>
      <c r="O9" s="742" t="s">
        <v>684</v>
      </c>
      <c r="P9" s="743"/>
      <c r="Q9" s="730"/>
      <c r="R9" s="731"/>
      <c r="S9" s="731"/>
      <c r="T9" s="731"/>
      <c r="U9" s="731"/>
      <c r="V9" s="731"/>
      <c r="W9" s="739"/>
    </row>
    <row r="10" spans="2:25" s="246" customFormat="1" ht="17.100000000000001" customHeight="1">
      <c r="B10" s="465"/>
      <c r="C10" s="465"/>
      <c r="D10" s="720"/>
      <c r="E10" s="721"/>
      <c r="F10" s="730"/>
      <c r="G10" s="731"/>
      <c r="H10" s="731"/>
      <c r="I10" s="731"/>
      <c r="J10" s="731"/>
      <c r="K10" s="731"/>
      <c r="L10" s="731"/>
      <c r="M10" s="465"/>
      <c r="N10" s="465"/>
      <c r="O10" s="720"/>
      <c r="P10" s="721"/>
      <c r="Q10" s="730"/>
      <c r="R10" s="731"/>
      <c r="S10" s="731"/>
      <c r="T10" s="731"/>
      <c r="U10" s="731"/>
      <c r="V10" s="731"/>
      <c r="W10" s="739"/>
    </row>
    <row r="11" spans="2:25" s="246" customFormat="1" ht="17.100000000000001" customHeight="1">
      <c r="B11" s="465"/>
      <c r="C11" s="465" t="s">
        <v>4</v>
      </c>
      <c r="D11" s="742" t="s">
        <v>685</v>
      </c>
      <c r="E11" s="743"/>
      <c r="F11" s="730"/>
      <c r="G11" s="731"/>
      <c r="H11" s="731"/>
      <c r="I11" s="731"/>
      <c r="J11" s="731"/>
      <c r="K11" s="731"/>
      <c r="L11" s="731"/>
      <c r="M11" s="465"/>
      <c r="N11" s="465" t="s">
        <v>4</v>
      </c>
      <c r="O11" s="742" t="s">
        <v>685</v>
      </c>
      <c r="P11" s="743"/>
      <c r="Q11" s="730"/>
      <c r="R11" s="731"/>
      <c r="S11" s="731"/>
      <c r="T11" s="731"/>
      <c r="U11" s="731"/>
      <c r="V11" s="731"/>
      <c r="W11" s="739"/>
    </row>
    <row r="12" spans="2:25" s="246" customFormat="1" ht="17.100000000000001" customHeight="1">
      <c r="B12" s="465"/>
      <c r="C12" s="465"/>
      <c r="D12" s="720"/>
      <c r="E12" s="721"/>
      <c r="F12" s="730"/>
      <c r="G12" s="731"/>
      <c r="H12" s="731"/>
      <c r="I12" s="731"/>
      <c r="J12" s="731"/>
      <c r="K12" s="731"/>
      <c r="L12" s="731"/>
      <c r="M12" s="465"/>
      <c r="N12" s="465"/>
      <c r="O12" s="720"/>
      <c r="P12" s="721"/>
      <c r="Q12" s="730"/>
      <c r="R12" s="731"/>
      <c r="S12" s="731"/>
      <c r="T12" s="731"/>
      <c r="U12" s="731"/>
      <c r="V12" s="731"/>
      <c r="W12" s="739"/>
    </row>
    <row r="13" spans="2:25" s="246" customFormat="1" ht="17.100000000000001" customHeight="1">
      <c r="B13" s="481" t="s">
        <v>5</v>
      </c>
      <c r="C13" s="483"/>
      <c r="D13" s="718" t="s">
        <v>686</v>
      </c>
      <c r="E13" s="748"/>
      <c r="F13" s="730"/>
      <c r="G13" s="731"/>
      <c r="H13" s="731"/>
      <c r="I13" s="731"/>
      <c r="J13" s="731"/>
      <c r="K13" s="731"/>
      <c r="L13" s="731"/>
      <c r="M13" s="481" t="s">
        <v>5</v>
      </c>
      <c r="N13" s="483"/>
      <c r="O13" s="718" t="s">
        <v>686</v>
      </c>
      <c r="P13" s="748"/>
      <c r="Q13" s="730"/>
      <c r="R13" s="731"/>
      <c r="S13" s="731"/>
      <c r="T13" s="731"/>
      <c r="U13" s="731"/>
      <c r="V13" s="731"/>
      <c r="W13" s="739"/>
    </row>
    <row r="14" spans="2:25" s="246" customFormat="1" ht="17.100000000000001" customHeight="1">
      <c r="B14" s="481" t="s">
        <v>6</v>
      </c>
      <c r="C14" s="483"/>
      <c r="D14" s="720" t="s">
        <v>740</v>
      </c>
      <c r="E14" s="721"/>
      <c r="F14" s="730"/>
      <c r="G14" s="731"/>
      <c r="H14" s="731"/>
      <c r="I14" s="731"/>
      <c r="J14" s="731"/>
      <c r="K14" s="731"/>
      <c r="L14" s="731"/>
      <c r="M14" s="481" t="s">
        <v>6</v>
      </c>
      <c r="N14" s="483"/>
      <c r="O14" s="720" t="s">
        <v>687</v>
      </c>
      <c r="P14" s="721"/>
      <c r="Q14" s="730"/>
      <c r="R14" s="731"/>
      <c r="S14" s="731"/>
      <c r="T14" s="731"/>
      <c r="U14" s="731"/>
      <c r="V14" s="731"/>
      <c r="W14" s="739"/>
    </row>
    <row r="15" spans="2:25" s="246" customFormat="1" ht="17.100000000000001" customHeight="1">
      <c r="B15" s="453" t="s">
        <v>29</v>
      </c>
      <c r="C15" s="722" t="s">
        <v>270</v>
      </c>
      <c r="D15" s="723"/>
      <c r="E15" s="250" t="s">
        <v>589</v>
      </c>
      <c r="F15" s="730"/>
      <c r="G15" s="731"/>
      <c r="H15" s="731"/>
      <c r="I15" s="731"/>
      <c r="J15" s="731"/>
      <c r="K15" s="731"/>
      <c r="L15" s="731"/>
      <c r="M15" s="453" t="s">
        <v>29</v>
      </c>
      <c r="N15" s="722" t="s">
        <v>270</v>
      </c>
      <c r="O15" s="723"/>
      <c r="P15" s="250" t="s">
        <v>589</v>
      </c>
      <c r="Q15" s="730"/>
      <c r="R15" s="731"/>
      <c r="S15" s="731"/>
      <c r="T15" s="731"/>
      <c r="U15" s="731"/>
      <c r="V15" s="731"/>
      <c r="W15" s="739"/>
    </row>
    <row r="16" spans="2:25" s="246" customFormat="1" ht="17.100000000000001" customHeight="1">
      <c r="B16" s="456"/>
      <c r="C16" s="722" t="s">
        <v>271</v>
      </c>
      <c r="D16" s="723"/>
      <c r="E16" s="251" t="s">
        <v>351</v>
      </c>
      <c r="F16" s="732"/>
      <c r="G16" s="733"/>
      <c r="H16" s="733"/>
      <c r="I16" s="733"/>
      <c r="J16" s="733"/>
      <c r="K16" s="733"/>
      <c r="L16" s="733"/>
      <c r="M16" s="456"/>
      <c r="N16" s="722" t="s">
        <v>271</v>
      </c>
      <c r="O16" s="723"/>
      <c r="P16" s="251" t="s">
        <v>346</v>
      </c>
      <c r="Q16" s="732"/>
      <c r="R16" s="733"/>
      <c r="S16" s="733"/>
      <c r="T16" s="733"/>
      <c r="U16" s="733"/>
      <c r="V16" s="733"/>
      <c r="W16" s="740"/>
    </row>
    <row r="17" spans="2:23" s="246" customFormat="1" ht="17.100000000000001" customHeight="1">
      <c r="B17" s="481" t="s">
        <v>7</v>
      </c>
      <c r="C17" s="482"/>
      <c r="D17" s="483"/>
      <c r="E17" s="718" t="s">
        <v>753</v>
      </c>
      <c r="F17" s="716"/>
      <c r="G17" s="716"/>
      <c r="H17" s="716"/>
      <c r="I17" s="716"/>
      <c r="J17" s="716"/>
      <c r="K17" s="716"/>
      <c r="L17" s="717"/>
      <c r="M17" s="481" t="s">
        <v>7</v>
      </c>
      <c r="N17" s="482"/>
      <c r="O17" s="483"/>
      <c r="P17" s="718" t="s">
        <v>713</v>
      </c>
      <c r="Q17" s="716"/>
      <c r="R17" s="716"/>
      <c r="S17" s="716"/>
      <c r="T17" s="716"/>
      <c r="U17" s="716"/>
      <c r="V17" s="716"/>
      <c r="W17" s="717"/>
    </row>
    <row r="18" spans="2:23" s="246" customFormat="1" ht="17.100000000000001" customHeight="1">
      <c r="B18" s="481" t="s">
        <v>46</v>
      </c>
      <c r="C18" s="482"/>
      <c r="D18" s="483"/>
      <c r="E18" s="714" t="s">
        <v>773</v>
      </c>
      <c r="F18" s="715"/>
      <c r="G18" s="715"/>
      <c r="H18" s="715"/>
      <c r="I18" s="715"/>
      <c r="J18" s="715"/>
      <c r="K18" s="715"/>
      <c r="L18" s="715"/>
      <c r="M18" s="481" t="s">
        <v>46</v>
      </c>
      <c r="N18" s="482"/>
      <c r="O18" s="483"/>
      <c r="P18" s="714" t="s">
        <v>774</v>
      </c>
      <c r="Q18" s="715"/>
      <c r="R18" s="715"/>
      <c r="S18" s="715"/>
      <c r="T18" s="715"/>
      <c r="U18" s="715"/>
      <c r="V18" s="715"/>
      <c r="W18" s="719"/>
    </row>
    <row r="19" spans="2:23" s="246" customFormat="1" ht="17.100000000000001" customHeight="1">
      <c r="B19" s="481" t="s">
        <v>273</v>
      </c>
      <c r="C19" s="482"/>
      <c r="D19" s="483"/>
      <c r="E19" s="714" t="s">
        <v>589</v>
      </c>
      <c r="F19" s="715"/>
      <c r="G19" s="715"/>
      <c r="H19" s="716"/>
      <c r="I19" s="716"/>
      <c r="J19" s="716"/>
      <c r="K19" s="716"/>
      <c r="L19" s="717"/>
      <c r="M19" s="481" t="s">
        <v>273</v>
      </c>
      <c r="N19" s="482"/>
      <c r="O19" s="483"/>
      <c r="P19" s="714" t="s">
        <v>589</v>
      </c>
      <c r="Q19" s="715"/>
      <c r="R19" s="715"/>
      <c r="S19" s="716"/>
      <c r="T19" s="716"/>
      <c r="U19" s="716"/>
      <c r="V19" s="716"/>
      <c r="W19" s="717"/>
    </row>
    <row r="20" spans="2:23" s="246" customFormat="1" ht="17.100000000000001" customHeight="1">
      <c r="B20" s="481" t="s">
        <v>292</v>
      </c>
      <c r="C20" s="482"/>
      <c r="D20" s="483"/>
      <c r="E20" s="714" t="s">
        <v>589</v>
      </c>
      <c r="F20" s="715"/>
      <c r="G20" s="715"/>
      <c r="H20" s="704" t="s">
        <v>8</v>
      </c>
      <c r="I20" s="705"/>
      <c r="J20" s="706" t="s">
        <v>589</v>
      </c>
      <c r="K20" s="707"/>
      <c r="L20" s="707"/>
      <c r="M20" s="481" t="s">
        <v>292</v>
      </c>
      <c r="N20" s="482"/>
      <c r="O20" s="483"/>
      <c r="P20" s="714" t="s">
        <v>589</v>
      </c>
      <c r="Q20" s="715"/>
      <c r="R20" s="715"/>
      <c r="S20" s="704" t="s">
        <v>8</v>
      </c>
      <c r="T20" s="705"/>
      <c r="U20" s="706" t="s">
        <v>589</v>
      </c>
      <c r="V20" s="707"/>
      <c r="W20" s="708"/>
    </row>
    <row r="21" spans="2:23" s="246" customFormat="1" ht="17.100000000000001" customHeight="1">
      <c r="B21" s="481" t="s">
        <v>570</v>
      </c>
      <c r="C21" s="482"/>
      <c r="D21" s="709" t="s">
        <v>743</v>
      </c>
      <c r="E21" s="710"/>
      <c r="F21" s="710"/>
      <c r="G21" s="710"/>
      <c r="H21" s="710"/>
      <c r="I21" s="710"/>
      <c r="J21" s="710"/>
      <c r="K21" s="710"/>
      <c r="L21" s="710"/>
      <c r="M21" s="736" t="s">
        <v>570</v>
      </c>
      <c r="N21" s="737"/>
      <c r="O21" s="709" t="s">
        <v>771</v>
      </c>
      <c r="P21" s="710"/>
      <c r="Q21" s="710"/>
      <c r="R21" s="710"/>
      <c r="S21" s="710"/>
      <c r="T21" s="710"/>
      <c r="U21" s="710"/>
      <c r="V21" s="710"/>
      <c r="W21" s="738"/>
    </row>
    <row r="22" spans="2:23" s="246" customFormat="1" ht="20.100000000000001" customHeight="1">
      <c r="B22" s="734" t="s">
        <v>567</v>
      </c>
      <c r="C22" s="724" t="s">
        <v>568</v>
      </c>
      <c r="D22" s="726">
        <v>33</v>
      </c>
      <c r="E22" s="727"/>
      <c r="F22" s="730"/>
      <c r="G22" s="731"/>
      <c r="H22" s="731"/>
      <c r="I22" s="731"/>
      <c r="J22" s="731"/>
      <c r="K22" s="731"/>
      <c r="L22" s="731"/>
      <c r="M22" s="734" t="s">
        <v>567</v>
      </c>
      <c r="N22" s="724" t="s">
        <v>568</v>
      </c>
      <c r="O22" s="726">
        <v>33</v>
      </c>
      <c r="P22" s="727"/>
      <c r="Q22" s="730"/>
      <c r="R22" s="731"/>
      <c r="S22" s="731"/>
      <c r="T22" s="731"/>
      <c r="U22" s="731"/>
      <c r="V22" s="731"/>
      <c r="W22" s="739"/>
    </row>
    <row r="23" spans="2:23" s="246" customFormat="1" ht="20.100000000000001" customHeight="1">
      <c r="B23" s="734"/>
      <c r="C23" s="725"/>
      <c r="D23" s="728"/>
      <c r="E23" s="729"/>
      <c r="F23" s="730"/>
      <c r="G23" s="731"/>
      <c r="H23" s="731"/>
      <c r="I23" s="731"/>
      <c r="J23" s="731"/>
      <c r="K23" s="731"/>
      <c r="L23" s="731"/>
      <c r="M23" s="734"/>
      <c r="N23" s="725"/>
      <c r="O23" s="728"/>
      <c r="P23" s="729"/>
      <c r="Q23" s="730"/>
      <c r="R23" s="731"/>
      <c r="S23" s="731"/>
      <c r="T23" s="731"/>
      <c r="U23" s="731"/>
      <c r="V23" s="731"/>
      <c r="W23" s="739"/>
    </row>
    <row r="24" spans="2:23" s="246" customFormat="1" ht="20.100000000000001" customHeight="1">
      <c r="B24" s="734"/>
      <c r="C24" s="741" t="s">
        <v>2</v>
      </c>
      <c r="D24" s="742">
        <v>3</v>
      </c>
      <c r="E24" s="743"/>
      <c r="F24" s="730"/>
      <c r="G24" s="731"/>
      <c r="H24" s="731"/>
      <c r="I24" s="731"/>
      <c r="J24" s="731"/>
      <c r="K24" s="731"/>
      <c r="L24" s="731"/>
      <c r="M24" s="734"/>
      <c r="N24" s="741" t="s">
        <v>2</v>
      </c>
      <c r="O24" s="742">
        <v>4</v>
      </c>
      <c r="P24" s="743"/>
      <c r="Q24" s="730"/>
      <c r="R24" s="731"/>
      <c r="S24" s="731"/>
      <c r="T24" s="731"/>
      <c r="U24" s="731"/>
      <c r="V24" s="731"/>
      <c r="W24" s="739"/>
    </row>
    <row r="25" spans="2:23" s="246" customFormat="1" ht="20.100000000000001" customHeight="1">
      <c r="B25" s="735"/>
      <c r="C25" s="725"/>
      <c r="D25" s="720"/>
      <c r="E25" s="721"/>
      <c r="F25" s="730"/>
      <c r="G25" s="731"/>
      <c r="H25" s="731"/>
      <c r="I25" s="731"/>
      <c r="J25" s="731"/>
      <c r="K25" s="731"/>
      <c r="L25" s="731"/>
      <c r="M25" s="735"/>
      <c r="N25" s="725"/>
      <c r="O25" s="720"/>
      <c r="P25" s="721"/>
      <c r="Q25" s="730"/>
      <c r="R25" s="731"/>
      <c r="S25" s="731"/>
      <c r="T25" s="731"/>
      <c r="U25" s="731"/>
      <c r="V25" s="731"/>
      <c r="W25" s="739"/>
    </row>
    <row r="26" spans="2:23" s="246" customFormat="1" ht="17.100000000000001" customHeight="1">
      <c r="B26" s="465" t="s">
        <v>569</v>
      </c>
      <c r="C26" s="465" t="s">
        <v>3</v>
      </c>
      <c r="D26" s="742" t="s">
        <v>684</v>
      </c>
      <c r="E26" s="743"/>
      <c r="F26" s="730"/>
      <c r="G26" s="731"/>
      <c r="H26" s="731"/>
      <c r="I26" s="731"/>
      <c r="J26" s="731"/>
      <c r="K26" s="731"/>
      <c r="L26" s="731"/>
      <c r="M26" s="465" t="s">
        <v>569</v>
      </c>
      <c r="N26" s="465" t="s">
        <v>3</v>
      </c>
      <c r="O26" s="742" t="s">
        <v>684</v>
      </c>
      <c r="P26" s="743"/>
      <c r="Q26" s="730"/>
      <c r="R26" s="731"/>
      <c r="S26" s="731"/>
      <c r="T26" s="731"/>
      <c r="U26" s="731"/>
      <c r="V26" s="731"/>
      <c r="W26" s="739"/>
    </row>
    <row r="27" spans="2:23" s="246" customFormat="1" ht="17.100000000000001" customHeight="1">
      <c r="B27" s="465"/>
      <c r="C27" s="465"/>
      <c r="D27" s="720"/>
      <c r="E27" s="721"/>
      <c r="F27" s="730"/>
      <c r="G27" s="731"/>
      <c r="H27" s="731"/>
      <c r="I27" s="731"/>
      <c r="J27" s="731"/>
      <c r="K27" s="731"/>
      <c r="L27" s="731"/>
      <c r="M27" s="465"/>
      <c r="N27" s="465"/>
      <c r="O27" s="720"/>
      <c r="P27" s="721"/>
      <c r="Q27" s="730"/>
      <c r="R27" s="731"/>
      <c r="S27" s="731"/>
      <c r="T27" s="731"/>
      <c r="U27" s="731"/>
      <c r="V27" s="731"/>
      <c r="W27" s="739"/>
    </row>
    <row r="28" spans="2:23" s="246" customFormat="1" ht="17.100000000000001" customHeight="1">
      <c r="B28" s="465"/>
      <c r="C28" s="465" t="s">
        <v>4</v>
      </c>
      <c r="D28" s="742" t="s">
        <v>685</v>
      </c>
      <c r="E28" s="743"/>
      <c r="F28" s="730"/>
      <c r="G28" s="731"/>
      <c r="H28" s="731"/>
      <c r="I28" s="731"/>
      <c r="J28" s="731"/>
      <c r="K28" s="731"/>
      <c r="L28" s="731"/>
      <c r="M28" s="465"/>
      <c r="N28" s="465" t="s">
        <v>4</v>
      </c>
      <c r="O28" s="742" t="s">
        <v>694</v>
      </c>
      <c r="P28" s="743"/>
      <c r="Q28" s="730"/>
      <c r="R28" s="731"/>
      <c r="S28" s="731"/>
      <c r="T28" s="731"/>
      <c r="U28" s="731"/>
      <c r="V28" s="731"/>
      <c r="W28" s="739"/>
    </row>
    <row r="29" spans="2:23" s="246" customFormat="1" ht="17.100000000000001" customHeight="1">
      <c r="B29" s="465"/>
      <c r="C29" s="465"/>
      <c r="D29" s="720"/>
      <c r="E29" s="721"/>
      <c r="F29" s="730"/>
      <c r="G29" s="731"/>
      <c r="H29" s="731"/>
      <c r="I29" s="731"/>
      <c r="J29" s="731"/>
      <c r="K29" s="731"/>
      <c r="L29" s="731"/>
      <c r="M29" s="465"/>
      <c r="N29" s="465"/>
      <c r="O29" s="720"/>
      <c r="P29" s="721"/>
      <c r="Q29" s="730"/>
      <c r="R29" s="731"/>
      <c r="S29" s="731"/>
      <c r="T29" s="731"/>
      <c r="U29" s="731"/>
      <c r="V29" s="731"/>
      <c r="W29" s="739"/>
    </row>
    <row r="30" spans="2:23" s="246" customFormat="1" ht="17.100000000000001" customHeight="1">
      <c r="B30" s="481" t="s">
        <v>5</v>
      </c>
      <c r="C30" s="483"/>
      <c r="D30" s="718" t="s">
        <v>345</v>
      </c>
      <c r="E30" s="748"/>
      <c r="F30" s="730"/>
      <c r="G30" s="731"/>
      <c r="H30" s="731"/>
      <c r="I30" s="731"/>
      <c r="J30" s="731"/>
      <c r="K30" s="731"/>
      <c r="L30" s="731"/>
      <c r="M30" s="481" t="s">
        <v>5</v>
      </c>
      <c r="N30" s="483"/>
      <c r="O30" s="742" t="s">
        <v>686</v>
      </c>
      <c r="P30" s="743"/>
      <c r="Q30" s="730"/>
      <c r="R30" s="731"/>
      <c r="S30" s="731"/>
      <c r="T30" s="731"/>
      <c r="U30" s="731"/>
      <c r="V30" s="731"/>
      <c r="W30" s="739"/>
    </row>
    <row r="31" spans="2:23" s="246" customFormat="1" ht="17.100000000000001" customHeight="1">
      <c r="B31" s="481" t="s">
        <v>6</v>
      </c>
      <c r="C31" s="483"/>
      <c r="D31" s="720" t="s">
        <v>701</v>
      </c>
      <c r="E31" s="721"/>
      <c r="F31" s="730"/>
      <c r="G31" s="731"/>
      <c r="H31" s="731"/>
      <c r="I31" s="731"/>
      <c r="J31" s="731"/>
      <c r="K31" s="731"/>
      <c r="L31" s="731"/>
      <c r="M31" s="481" t="s">
        <v>6</v>
      </c>
      <c r="N31" s="483"/>
      <c r="O31" s="742" t="s">
        <v>740</v>
      </c>
      <c r="P31" s="743"/>
      <c r="Q31" s="730"/>
      <c r="R31" s="731"/>
      <c r="S31" s="731"/>
      <c r="T31" s="731"/>
      <c r="U31" s="731"/>
      <c r="V31" s="731"/>
      <c r="W31" s="739"/>
    </row>
    <row r="32" spans="2:23" s="246" customFormat="1" ht="17.100000000000001" customHeight="1">
      <c r="B32" s="453" t="s">
        <v>29</v>
      </c>
      <c r="C32" s="722" t="s">
        <v>270</v>
      </c>
      <c r="D32" s="723"/>
      <c r="E32" s="250" t="s">
        <v>589</v>
      </c>
      <c r="F32" s="730"/>
      <c r="G32" s="731"/>
      <c r="H32" s="731"/>
      <c r="I32" s="731"/>
      <c r="J32" s="731"/>
      <c r="K32" s="731"/>
      <c r="L32" s="731"/>
      <c r="M32" s="453" t="s">
        <v>29</v>
      </c>
      <c r="N32" s="722" t="s">
        <v>270</v>
      </c>
      <c r="O32" s="723"/>
      <c r="P32" s="251" t="s">
        <v>589</v>
      </c>
      <c r="Q32" s="730"/>
      <c r="R32" s="731"/>
      <c r="S32" s="731"/>
      <c r="T32" s="731"/>
      <c r="U32" s="731"/>
      <c r="V32" s="731"/>
      <c r="W32" s="739"/>
    </row>
    <row r="33" spans="2:23" s="246" customFormat="1" ht="17.100000000000001" customHeight="1">
      <c r="B33" s="456"/>
      <c r="C33" s="722" t="s">
        <v>271</v>
      </c>
      <c r="D33" s="723"/>
      <c r="E33" s="251" t="s">
        <v>351</v>
      </c>
      <c r="F33" s="732"/>
      <c r="G33" s="733"/>
      <c r="H33" s="733"/>
      <c r="I33" s="733"/>
      <c r="J33" s="733"/>
      <c r="K33" s="733"/>
      <c r="L33" s="733"/>
      <c r="M33" s="456"/>
      <c r="N33" s="722" t="s">
        <v>271</v>
      </c>
      <c r="O33" s="723"/>
      <c r="P33" s="251" t="s">
        <v>351</v>
      </c>
      <c r="Q33" s="732"/>
      <c r="R33" s="733"/>
      <c r="S33" s="733"/>
      <c r="T33" s="733"/>
      <c r="U33" s="733"/>
      <c r="V33" s="733"/>
      <c r="W33" s="740"/>
    </row>
    <row r="34" spans="2:23" s="246" customFormat="1" ht="17.100000000000001" customHeight="1">
      <c r="B34" s="481" t="s">
        <v>7</v>
      </c>
      <c r="C34" s="482"/>
      <c r="D34" s="483"/>
      <c r="E34" s="718" t="s">
        <v>750</v>
      </c>
      <c r="F34" s="716"/>
      <c r="G34" s="716"/>
      <c r="H34" s="716"/>
      <c r="I34" s="716"/>
      <c r="J34" s="716"/>
      <c r="K34" s="716"/>
      <c r="L34" s="717"/>
      <c r="M34" s="481" t="s">
        <v>7</v>
      </c>
      <c r="N34" s="482"/>
      <c r="O34" s="483"/>
      <c r="P34" s="718" t="s">
        <v>747</v>
      </c>
      <c r="Q34" s="716"/>
      <c r="R34" s="716"/>
      <c r="S34" s="716"/>
      <c r="T34" s="716"/>
      <c r="U34" s="716"/>
      <c r="V34" s="716"/>
      <c r="W34" s="717"/>
    </row>
    <row r="35" spans="2:23" s="246" customFormat="1" ht="17.100000000000001" customHeight="1">
      <c r="B35" s="481" t="s">
        <v>46</v>
      </c>
      <c r="C35" s="482"/>
      <c r="D35" s="483"/>
      <c r="E35" s="714" t="s">
        <v>762</v>
      </c>
      <c r="F35" s="715"/>
      <c r="G35" s="715"/>
      <c r="H35" s="715"/>
      <c r="I35" s="715"/>
      <c r="J35" s="715"/>
      <c r="K35" s="715"/>
      <c r="L35" s="715"/>
      <c r="M35" s="481" t="s">
        <v>46</v>
      </c>
      <c r="N35" s="482"/>
      <c r="O35" s="483"/>
      <c r="P35" s="714" t="s">
        <v>763</v>
      </c>
      <c r="Q35" s="715"/>
      <c r="R35" s="715"/>
      <c r="S35" s="715"/>
      <c r="T35" s="715"/>
      <c r="U35" s="715"/>
      <c r="V35" s="715"/>
      <c r="W35" s="719"/>
    </row>
    <row r="36" spans="2:23" s="246" customFormat="1" ht="17.100000000000001" customHeight="1">
      <c r="B36" s="481" t="s">
        <v>273</v>
      </c>
      <c r="C36" s="482"/>
      <c r="D36" s="483"/>
      <c r="E36" s="714" t="s">
        <v>589</v>
      </c>
      <c r="F36" s="715"/>
      <c r="G36" s="715"/>
      <c r="H36" s="716"/>
      <c r="I36" s="716"/>
      <c r="J36" s="716"/>
      <c r="K36" s="716"/>
      <c r="L36" s="717"/>
      <c r="M36" s="481" t="s">
        <v>273</v>
      </c>
      <c r="N36" s="482"/>
      <c r="O36" s="483"/>
      <c r="P36" s="714" t="s">
        <v>589</v>
      </c>
      <c r="Q36" s="715"/>
      <c r="R36" s="715"/>
      <c r="S36" s="716"/>
      <c r="T36" s="716"/>
      <c r="U36" s="716"/>
      <c r="V36" s="716"/>
      <c r="W36" s="717"/>
    </row>
    <row r="37" spans="2:23" s="246" customFormat="1" ht="17.100000000000001" customHeight="1">
      <c r="B37" s="481" t="s">
        <v>292</v>
      </c>
      <c r="C37" s="482"/>
      <c r="D37" s="483"/>
      <c r="E37" s="714" t="s">
        <v>589</v>
      </c>
      <c r="F37" s="715"/>
      <c r="G37" s="715"/>
      <c r="H37" s="704" t="s">
        <v>8</v>
      </c>
      <c r="I37" s="705"/>
      <c r="J37" s="706" t="s">
        <v>589</v>
      </c>
      <c r="K37" s="707"/>
      <c r="L37" s="707"/>
      <c r="M37" s="481" t="s">
        <v>292</v>
      </c>
      <c r="N37" s="482"/>
      <c r="O37" s="483"/>
      <c r="P37" s="714" t="s">
        <v>589</v>
      </c>
      <c r="Q37" s="715"/>
      <c r="R37" s="715"/>
      <c r="S37" s="704" t="s">
        <v>8</v>
      </c>
      <c r="T37" s="705"/>
      <c r="U37" s="706" t="s">
        <v>589</v>
      </c>
      <c r="V37" s="707"/>
      <c r="W37" s="708"/>
    </row>
    <row r="38" spans="2:23" s="246" customFormat="1" ht="17.100000000000001" customHeight="1">
      <c r="B38" s="456" t="s">
        <v>570</v>
      </c>
      <c r="C38" s="457"/>
      <c r="D38" s="709" t="s">
        <v>746</v>
      </c>
      <c r="E38" s="710"/>
      <c r="F38" s="710"/>
      <c r="G38" s="710"/>
      <c r="H38" s="710"/>
      <c r="I38" s="710"/>
      <c r="J38" s="710"/>
      <c r="K38" s="710"/>
      <c r="L38" s="710"/>
      <c r="M38" s="456" t="s">
        <v>570</v>
      </c>
      <c r="N38" s="457"/>
      <c r="O38" s="711" t="s">
        <v>743</v>
      </c>
      <c r="P38" s="712"/>
      <c r="Q38" s="712"/>
      <c r="R38" s="712"/>
      <c r="S38" s="712"/>
      <c r="T38" s="712"/>
      <c r="U38" s="712"/>
      <c r="V38" s="712"/>
      <c r="W38" s="713"/>
    </row>
    <row r="39" spans="2:23" ht="15" customHeight="1">
      <c r="B39" s="252"/>
      <c r="C39" s="701" t="s">
        <v>571</v>
      </c>
      <c r="D39" s="702"/>
      <c r="E39" s="702"/>
      <c r="F39" s="702"/>
      <c r="G39" s="702"/>
      <c r="H39" s="702"/>
      <c r="I39" s="702"/>
      <c r="J39" s="702"/>
      <c r="K39" s="702"/>
      <c r="L39" s="702"/>
      <c r="M39" s="252"/>
      <c r="N39" s="252" t="s">
        <v>572</v>
      </c>
      <c r="O39" s="252"/>
      <c r="P39" s="252"/>
      <c r="Q39" s="252"/>
      <c r="R39" s="252"/>
      <c r="S39" s="252"/>
      <c r="T39" s="252"/>
      <c r="U39" s="252"/>
      <c r="V39" s="252"/>
      <c r="W39" s="252"/>
    </row>
    <row r="40" spans="2:23" ht="15" customHeight="1">
      <c r="B40" s="252"/>
      <c r="C40" s="703"/>
      <c r="D40" s="703"/>
      <c r="E40" s="703"/>
      <c r="F40" s="703"/>
      <c r="G40" s="703"/>
      <c r="H40" s="703"/>
      <c r="I40" s="703"/>
      <c r="J40" s="703"/>
      <c r="K40" s="703"/>
      <c r="L40" s="703"/>
      <c r="M40" s="252"/>
      <c r="N40" s="252" t="s">
        <v>573</v>
      </c>
      <c r="O40" s="252"/>
      <c r="P40" s="252"/>
      <c r="Q40" s="252"/>
      <c r="R40" s="252"/>
      <c r="S40" s="252"/>
      <c r="T40" s="252"/>
      <c r="U40" s="252"/>
      <c r="V40" s="252"/>
      <c r="W40" s="252"/>
    </row>
    <row r="41" spans="2:23" ht="15" customHeight="1">
      <c r="C41" s="252" t="s">
        <v>574</v>
      </c>
      <c r="N41" s="253" t="s">
        <v>520</v>
      </c>
      <c r="O41" s="253"/>
      <c r="P41" s="253"/>
      <c r="Q41" s="253"/>
      <c r="R41" s="253"/>
      <c r="S41" s="253"/>
      <c r="T41" s="253"/>
      <c r="U41" s="253"/>
      <c r="V41" s="253"/>
    </row>
    <row r="42" spans="2:23" ht="15" customHeight="1">
      <c r="C42" s="252" t="s">
        <v>576</v>
      </c>
      <c r="N42" s="253" t="s">
        <v>575</v>
      </c>
      <c r="O42" s="253"/>
      <c r="P42" s="253"/>
      <c r="Q42" s="253"/>
      <c r="R42" s="253"/>
      <c r="S42" s="253"/>
      <c r="T42" s="253"/>
      <c r="U42" s="253"/>
      <c r="V42" s="253"/>
    </row>
    <row r="43" spans="2:23">
      <c r="C43" s="253" t="s">
        <v>545</v>
      </c>
      <c r="N43" s="253" t="s">
        <v>453</v>
      </c>
      <c r="O43" s="253"/>
      <c r="P43" s="253"/>
      <c r="Q43" s="253"/>
      <c r="R43" s="253"/>
      <c r="S43" s="253"/>
      <c r="T43" s="253"/>
      <c r="U43" s="253"/>
      <c r="V43" s="253"/>
    </row>
    <row r="44" spans="2:23">
      <c r="N44" s="253"/>
    </row>
    <row r="45" spans="2:23">
      <c r="N45" s="25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E15:E16 E32:E33 P15:P16 P32:P33">
      <formula1>$Y$2:$Y$5</formula1>
    </dataValidation>
    <dataValidation type="list" allowBlank="1" showInputMessage="1" showErrorMessage="1" sqref="D11:E12 O11:P12 D28:E29 O28:P29">
      <formula1>INDIRECT(D9)</formula1>
    </dataValidation>
    <dataValidation type="list" allowBlank="1" showInputMessage="1" showErrorMessage="1" sqref="D14:E14 O14:P14 O31:P31 D31:E31">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'(参考)リスト'!$B$16:$B$21</xm:f>
          </x14:formula1>
          <xm:sqref>D9:E10 O9:P10 D26:E27 O26:P27</xm:sqref>
        </x14:dataValidation>
        <x14:dataValidation type="list" allowBlank="1" showInputMessage="1" showErrorMessage="1">
          <x14:formula1>
            <xm:f>'(参考)リスト'!$D$16:$D$18</xm:f>
          </x14:formula1>
          <xm:sqref>D13:E13 O13:P13 D30:E30 O30:P30</xm:sqref>
        </x14:dataValidation>
        <x14:dataValidation type="list" allowBlank="1" showInputMessage="1" showErrorMessage="1">
          <x14:formula1>
            <xm:f>'(参考)リスト'!$F$16:$F$21</xm:f>
          </x14:formula1>
          <xm:sqref>E32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B1:Y45"/>
  <sheetViews>
    <sheetView showGridLines="0" showZeros="0" view="pageBreakPreview" zoomScaleNormal="100" zoomScaleSheetLayoutView="100" workbookViewId="0"/>
  </sheetViews>
  <sheetFormatPr defaultColWidth="9" defaultRowHeight="12"/>
  <cols>
    <col min="1" max="1" width="1.5" style="247" customWidth="1"/>
    <col min="2" max="4" width="5.875" style="246" customWidth="1"/>
    <col min="5" max="5" width="9.375" style="246" customWidth="1"/>
    <col min="6" max="12" width="7.625" style="246" customWidth="1"/>
    <col min="13" max="15" width="5.875" style="246" customWidth="1"/>
    <col min="16" max="16" width="9.375" style="246" customWidth="1"/>
    <col min="17" max="23" width="7.625" style="246" customWidth="1"/>
    <col min="24" max="24" width="1.5" style="247" customWidth="1"/>
    <col min="25" max="25" width="0" style="247" hidden="1" customWidth="1"/>
    <col min="26" max="16384" width="9" style="247"/>
  </cols>
  <sheetData>
    <row r="1" spans="2:25" ht="9" customHeight="1"/>
    <row r="2" spans="2:25" s="246" customFormat="1" ht="22.5" customHeight="1">
      <c r="B2" s="753" t="s">
        <v>566</v>
      </c>
      <c r="C2" s="753"/>
      <c r="D2" s="753"/>
      <c r="E2" s="753"/>
      <c r="F2" s="753"/>
      <c r="G2" s="753"/>
      <c r="H2" s="753"/>
      <c r="I2" s="753"/>
      <c r="J2" s="753"/>
      <c r="K2" s="753"/>
      <c r="L2" s="753"/>
      <c r="M2" s="753"/>
      <c r="N2" s="753"/>
      <c r="O2" s="753"/>
      <c r="P2" s="753"/>
      <c r="Q2" s="753"/>
      <c r="R2" s="753"/>
      <c r="S2" s="753"/>
      <c r="T2" s="753"/>
      <c r="U2" s="753"/>
      <c r="V2" s="753"/>
      <c r="W2" s="753"/>
      <c r="Y2" s="232" t="s">
        <v>554</v>
      </c>
    </row>
    <row r="3" spans="2:25" s="246" customFormat="1" ht="20.100000000000001" customHeight="1">
      <c r="B3" s="248" t="s">
        <v>27</v>
      </c>
      <c r="C3" s="248"/>
      <c r="D3" s="754" t="str">
        <f>'様式A-1'!D3</f>
        <v>タカバヤマトンネル</v>
      </c>
      <c r="E3" s="754"/>
      <c r="F3" s="754"/>
      <c r="G3" s="754"/>
      <c r="H3" s="755" t="s">
        <v>28</v>
      </c>
      <c r="I3" s="755"/>
      <c r="J3" s="756" t="str">
        <f>'様式A-1'!J3</f>
        <v>県道6号山口宇部線</v>
      </c>
      <c r="K3" s="756"/>
      <c r="L3" s="756"/>
      <c r="M3" s="757" t="s">
        <v>258</v>
      </c>
      <c r="N3" s="757"/>
      <c r="O3" s="757"/>
      <c r="P3" s="758" t="str">
        <f>'様式B(トンネル様式1P001)'!K5</f>
        <v>基礎地盤コンサルタンツ株式会社</v>
      </c>
      <c r="Q3" s="758"/>
      <c r="R3" s="758"/>
      <c r="S3" s="453" t="s">
        <v>222</v>
      </c>
      <c r="T3" s="455"/>
      <c r="U3" s="759" t="str">
        <f>'様式B(トンネル様式1P001)'!Q5</f>
        <v>2022年7月25日・26日</v>
      </c>
      <c r="V3" s="760"/>
      <c r="W3" s="761"/>
      <c r="Y3" s="232" t="s">
        <v>557</v>
      </c>
    </row>
    <row r="4" spans="2:25" s="246" customFormat="1" ht="20.100000000000001" customHeight="1">
      <c r="B4" s="249" t="s">
        <v>0</v>
      </c>
      <c r="C4" s="249"/>
      <c r="D4" s="765" t="str">
        <f>'様式A-1'!D4</f>
        <v xml:space="preserve">高場山トンネル </v>
      </c>
      <c r="E4" s="765"/>
      <c r="F4" s="765"/>
      <c r="G4" s="765"/>
      <c r="H4" s="426" t="s">
        <v>1</v>
      </c>
      <c r="I4" s="426"/>
      <c r="J4" s="756" t="str">
        <f>'様式A-1'!R3</f>
        <v>防府土木建築事務所</v>
      </c>
      <c r="K4" s="756"/>
      <c r="L4" s="756"/>
      <c r="M4" s="757" t="s">
        <v>259</v>
      </c>
      <c r="N4" s="757"/>
      <c r="O4" s="757"/>
      <c r="P4" s="766" t="str">
        <f>'様式B(トンネル様式1P001)'!K6</f>
        <v>安田　啓吾</v>
      </c>
      <c r="Q4" s="766"/>
      <c r="R4" s="766"/>
      <c r="S4" s="605"/>
      <c r="T4" s="606"/>
      <c r="U4" s="762"/>
      <c r="V4" s="763"/>
      <c r="W4" s="764"/>
      <c r="Y4" s="232" t="s">
        <v>54</v>
      </c>
    </row>
    <row r="5" spans="2:25" s="246" customFormat="1" ht="20.100000000000001" customHeight="1">
      <c r="B5" s="734" t="s">
        <v>567</v>
      </c>
      <c r="C5" s="724" t="s">
        <v>568</v>
      </c>
      <c r="D5" s="726">
        <v>33</v>
      </c>
      <c r="E5" s="727"/>
      <c r="F5" s="730"/>
      <c r="G5" s="731"/>
      <c r="H5" s="731"/>
      <c r="I5" s="731"/>
      <c r="J5" s="731"/>
      <c r="K5" s="731"/>
      <c r="L5" s="731"/>
      <c r="M5" s="752" t="s">
        <v>567</v>
      </c>
      <c r="N5" s="741" t="s">
        <v>568</v>
      </c>
      <c r="O5" s="726">
        <v>34</v>
      </c>
      <c r="P5" s="727"/>
      <c r="Q5" s="749"/>
      <c r="R5" s="750"/>
      <c r="S5" s="750"/>
      <c r="T5" s="750"/>
      <c r="U5" s="750"/>
      <c r="V5" s="750"/>
      <c r="W5" s="751"/>
      <c r="Y5" s="232" t="s">
        <v>55</v>
      </c>
    </row>
    <row r="6" spans="2:25" s="246" customFormat="1" ht="20.100000000000001" customHeight="1">
      <c r="B6" s="734"/>
      <c r="C6" s="725"/>
      <c r="D6" s="728"/>
      <c r="E6" s="729"/>
      <c r="F6" s="730"/>
      <c r="G6" s="731"/>
      <c r="H6" s="731"/>
      <c r="I6" s="731"/>
      <c r="J6" s="731"/>
      <c r="K6" s="731"/>
      <c r="L6" s="731"/>
      <c r="M6" s="734"/>
      <c r="N6" s="725"/>
      <c r="O6" s="728"/>
      <c r="P6" s="729"/>
      <c r="Q6" s="730"/>
      <c r="R6" s="731"/>
      <c r="S6" s="731"/>
      <c r="T6" s="731"/>
      <c r="U6" s="731"/>
      <c r="V6" s="731"/>
      <c r="W6" s="739"/>
    </row>
    <row r="7" spans="2:25" s="246" customFormat="1" ht="20.100000000000001" customHeight="1">
      <c r="B7" s="734"/>
      <c r="C7" s="741" t="s">
        <v>2</v>
      </c>
      <c r="D7" s="742">
        <v>5</v>
      </c>
      <c r="E7" s="743"/>
      <c r="F7" s="730"/>
      <c r="G7" s="731"/>
      <c r="H7" s="731"/>
      <c r="I7" s="731"/>
      <c r="J7" s="731"/>
      <c r="K7" s="731"/>
      <c r="L7" s="731"/>
      <c r="M7" s="734"/>
      <c r="N7" s="741" t="s">
        <v>2</v>
      </c>
      <c r="O7" s="742">
        <v>1</v>
      </c>
      <c r="P7" s="743"/>
      <c r="Q7" s="730"/>
      <c r="R7" s="731"/>
      <c r="S7" s="731"/>
      <c r="T7" s="731"/>
      <c r="U7" s="731"/>
      <c r="V7" s="731"/>
      <c r="W7" s="739"/>
    </row>
    <row r="8" spans="2:25" s="246" customFormat="1" ht="20.100000000000001" customHeight="1">
      <c r="B8" s="735"/>
      <c r="C8" s="725"/>
      <c r="D8" s="720"/>
      <c r="E8" s="721"/>
      <c r="F8" s="730"/>
      <c r="G8" s="731"/>
      <c r="H8" s="731"/>
      <c r="I8" s="731"/>
      <c r="J8" s="731"/>
      <c r="K8" s="731"/>
      <c r="L8" s="731"/>
      <c r="M8" s="735"/>
      <c r="N8" s="725"/>
      <c r="O8" s="720"/>
      <c r="P8" s="721"/>
      <c r="Q8" s="730"/>
      <c r="R8" s="731"/>
      <c r="S8" s="731"/>
      <c r="T8" s="731"/>
      <c r="U8" s="731"/>
      <c r="V8" s="731"/>
      <c r="W8" s="739"/>
    </row>
    <row r="9" spans="2:25" s="246" customFormat="1" ht="17.100000000000001" customHeight="1">
      <c r="B9" s="465" t="s">
        <v>569</v>
      </c>
      <c r="C9" s="465" t="s">
        <v>3</v>
      </c>
      <c r="D9" s="742" t="s">
        <v>684</v>
      </c>
      <c r="E9" s="743"/>
      <c r="F9" s="730"/>
      <c r="G9" s="731"/>
      <c r="H9" s="731"/>
      <c r="I9" s="731"/>
      <c r="J9" s="731"/>
      <c r="K9" s="731"/>
      <c r="L9" s="731"/>
      <c r="M9" s="465" t="s">
        <v>569</v>
      </c>
      <c r="N9" s="465" t="s">
        <v>3</v>
      </c>
      <c r="O9" s="742" t="s">
        <v>684</v>
      </c>
      <c r="P9" s="743"/>
      <c r="Q9" s="730"/>
      <c r="R9" s="731"/>
      <c r="S9" s="731"/>
      <c r="T9" s="731"/>
      <c r="U9" s="731"/>
      <c r="V9" s="731"/>
      <c r="W9" s="739"/>
    </row>
    <row r="10" spans="2:25" s="246" customFormat="1" ht="17.100000000000001" customHeight="1">
      <c r="B10" s="465"/>
      <c r="C10" s="465"/>
      <c r="D10" s="720"/>
      <c r="E10" s="721"/>
      <c r="F10" s="730"/>
      <c r="G10" s="731"/>
      <c r="H10" s="731"/>
      <c r="I10" s="731"/>
      <c r="J10" s="731"/>
      <c r="K10" s="731"/>
      <c r="L10" s="731"/>
      <c r="M10" s="465"/>
      <c r="N10" s="465"/>
      <c r="O10" s="720"/>
      <c r="P10" s="721"/>
      <c r="Q10" s="730"/>
      <c r="R10" s="731"/>
      <c r="S10" s="731"/>
      <c r="T10" s="731"/>
      <c r="U10" s="731"/>
      <c r="V10" s="731"/>
      <c r="W10" s="739"/>
    </row>
    <row r="11" spans="2:25" s="246" customFormat="1" ht="17.100000000000001" customHeight="1">
      <c r="B11" s="465"/>
      <c r="C11" s="465" t="s">
        <v>4</v>
      </c>
      <c r="D11" s="742" t="s">
        <v>694</v>
      </c>
      <c r="E11" s="743"/>
      <c r="F11" s="730"/>
      <c r="G11" s="731"/>
      <c r="H11" s="731"/>
      <c r="I11" s="731"/>
      <c r="J11" s="731"/>
      <c r="K11" s="731"/>
      <c r="L11" s="731"/>
      <c r="M11" s="465"/>
      <c r="N11" s="465" t="s">
        <v>4</v>
      </c>
      <c r="O11" s="742" t="s">
        <v>685</v>
      </c>
      <c r="P11" s="743"/>
      <c r="Q11" s="730"/>
      <c r="R11" s="731"/>
      <c r="S11" s="731"/>
      <c r="T11" s="731"/>
      <c r="U11" s="731"/>
      <c r="V11" s="731"/>
      <c r="W11" s="739"/>
    </row>
    <row r="12" spans="2:25" s="246" customFormat="1" ht="17.100000000000001" customHeight="1">
      <c r="B12" s="465"/>
      <c r="C12" s="465"/>
      <c r="D12" s="720"/>
      <c r="E12" s="721"/>
      <c r="F12" s="730"/>
      <c r="G12" s="731"/>
      <c r="H12" s="731"/>
      <c r="I12" s="731"/>
      <c r="J12" s="731"/>
      <c r="K12" s="731"/>
      <c r="L12" s="731"/>
      <c r="M12" s="465"/>
      <c r="N12" s="465"/>
      <c r="O12" s="720"/>
      <c r="P12" s="721"/>
      <c r="Q12" s="730"/>
      <c r="R12" s="731"/>
      <c r="S12" s="731"/>
      <c r="T12" s="731"/>
      <c r="U12" s="731"/>
      <c r="V12" s="731"/>
      <c r="W12" s="739"/>
    </row>
    <row r="13" spans="2:25" s="246" customFormat="1" ht="17.100000000000001" customHeight="1">
      <c r="B13" s="481" t="s">
        <v>5</v>
      </c>
      <c r="C13" s="483"/>
      <c r="D13" s="718" t="s">
        <v>686</v>
      </c>
      <c r="E13" s="748"/>
      <c r="F13" s="730"/>
      <c r="G13" s="731"/>
      <c r="H13" s="731"/>
      <c r="I13" s="731"/>
      <c r="J13" s="731"/>
      <c r="K13" s="731"/>
      <c r="L13" s="731"/>
      <c r="M13" s="481" t="s">
        <v>5</v>
      </c>
      <c r="N13" s="483"/>
      <c r="O13" s="718" t="s">
        <v>686</v>
      </c>
      <c r="P13" s="748"/>
      <c r="Q13" s="730"/>
      <c r="R13" s="731"/>
      <c r="S13" s="731"/>
      <c r="T13" s="731"/>
      <c r="U13" s="731"/>
      <c r="V13" s="731"/>
      <c r="W13" s="739"/>
    </row>
    <row r="14" spans="2:25" s="246" customFormat="1" ht="17.100000000000001" customHeight="1">
      <c r="B14" s="481" t="s">
        <v>6</v>
      </c>
      <c r="C14" s="483"/>
      <c r="D14" s="720" t="s">
        <v>740</v>
      </c>
      <c r="E14" s="721"/>
      <c r="F14" s="730"/>
      <c r="G14" s="731"/>
      <c r="H14" s="731"/>
      <c r="I14" s="731"/>
      <c r="J14" s="731"/>
      <c r="K14" s="731"/>
      <c r="L14" s="731"/>
      <c r="M14" s="481" t="s">
        <v>6</v>
      </c>
      <c r="N14" s="483"/>
      <c r="O14" s="720" t="s">
        <v>687</v>
      </c>
      <c r="P14" s="721"/>
      <c r="Q14" s="730"/>
      <c r="R14" s="731"/>
      <c r="S14" s="731"/>
      <c r="T14" s="731"/>
      <c r="U14" s="731"/>
      <c r="V14" s="731"/>
      <c r="W14" s="739"/>
    </row>
    <row r="15" spans="2:25" s="246" customFormat="1" ht="17.100000000000001" customHeight="1">
      <c r="B15" s="453" t="s">
        <v>29</v>
      </c>
      <c r="C15" s="722" t="s">
        <v>270</v>
      </c>
      <c r="D15" s="723"/>
      <c r="E15" s="250" t="s">
        <v>589</v>
      </c>
      <c r="F15" s="730"/>
      <c r="G15" s="731"/>
      <c r="H15" s="731"/>
      <c r="I15" s="731"/>
      <c r="J15" s="731"/>
      <c r="K15" s="731"/>
      <c r="L15" s="731"/>
      <c r="M15" s="453" t="s">
        <v>29</v>
      </c>
      <c r="N15" s="722" t="s">
        <v>270</v>
      </c>
      <c r="O15" s="723"/>
      <c r="P15" s="250" t="s">
        <v>589</v>
      </c>
      <c r="Q15" s="730"/>
      <c r="R15" s="731"/>
      <c r="S15" s="731"/>
      <c r="T15" s="731"/>
      <c r="U15" s="731"/>
      <c r="V15" s="731"/>
      <c r="W15" s="739"/>
    </row>
    <row r="16" spans="2:25" s="246" customFormat="1" ht="17.100000000000001" customHeight="1">
      <c r="B16" s="456"/>
      <c r="C16" s="722" t="s">
        <v>271</v>
      </c>
      <c r="D16" s="723"/>
      <c r="E16" s="251" t="s">
        <v>351</v>
      </c>
      <c r="F16" s="732"/>
      <c r="G16" s="733"/>
      <c r="H16" s="733"/>
      <c r="I16" s="733"/>
      <c r="J16" s="733"/>
      <c r="K16" s="733"/>
      <c r="L16" s="733"/>
      <c r="M16" s="456"/>
      <c r="N16" s="722" t="s">
        <v>271</v>
      </c>
      <c r="O16" s="723"/>
      <c r="P16" s="251" t="s">
        <v>351</v>
      </c>
      <c r="Q16" s="732"/>
      <c r="R16" s="733"/>
      <c r="S16" s="733"/>
      <c r="T16" s="733"/>
      <c r="U16" s="733"/>
      <c r="V16" s="733"/>
      <c r="W16" s="740"/>
    </row>
    <row r="17" spans="2:23" s="246" customFormat="1" ht="17.100000000000001" customHeight="1">
      <c r="B17" s="481" t="s">
        <v>7</v>
      </c>
      <c r="C17" s="482"/>
      <c r="D17" s="483"/>
      <c r="E17" s="718" t="s">
        <v>748</v>
      </c>
      <c r="F17" s="716"/>
      <c r="G17" s="716"/>
      <c r="H17" s="716"/>
      <c r="I17" s="716"/>
      <c r="J17" s="716"/>
      <c r="K17" s="716"/>
      <c r="L17" s="717"/>
      <c r="M17" s="481" t="s">
        <v>7</v>
      </c>
      <c r="N17" s="482"/>
      <c r="O17" s="483"/>
      <c r="P17" s="718" t="s">
        <v>714</v>
      </c>
      <c r="Q17" s="716"/>
      <c r="R17" s="716"/>
      <c r="S17" s="716"/>
      <c r="T17" s="716"/>
      <c r="U17" s="716"/>
      <c r="V17" s="716"/>
      <c r="W17" s="717"/>
    </row>
    <row r="18" spans="2:23" s="246" customFormat="1" ht="17.100000000000001" customHeight="1">
      <c r="B18" s="481" t="s">
        <v>46</v>
      </c>
      <c r="C18" s="482"/>
      <c r="D18" s="483"/>
      <c r="E18" s="714" t="s">
        <v>764</v>
      </c>
      <c r="F18" s="715"/>
      <c r="G18" s="715"/>
      <c r="H18" s="715"/>
      <c r="I18" s="715"/>
      <c r="J18" s="715"/>
      <c r="K18" s="715"/>
      <c r="L18" s="715"/>
      <c r="M18" s="481" t="s">
        <v>46</v>
      </c>
      <c r="N18" s="482"/>
      <c r="O18" s="483"/>
      <c r="P18" s="714" t="s">
        <v>775</v>
      </c>
      <c r="Q18" s="715"/>
      <c r="R18" s="715"/>
      <c r="S18" s="715"/>
      <c r="T18" s="715"/>
      <c r="U18" s="715"/>
      <c r="V18" s="715"/>
      <c r="W18" s="719"/>
    </row>
    <row r="19" spans="2:23" s="246" customFormat="1" ht="17.100000000000001" customHeight="1">
      <c r="B19" s="481" t="s">
        <v>273</v>
      </c>
      <c r="C19" s="482"/>
      <c r="D19" s="483"/>
      <c r="E19" s="714" t="s">
        <v>589</v>
      </c>
      <c r="F19" s="715"/>
      <c r="G19" s="715"/>
      <c r="H19" s="716"/>
      <c r="I19" s="716"/>
      <c r="J19" s="716"/>
      <c r="K19" s="716"/>
      <c r="L19" s="717"/>
      <c r="M19" s="481" t="s">
        <v>273</v>
      </c>
      <c r="N19" s="482"/>
      <c r="O19" s="483"/>
      <c r="P19" s="714" t="s">
        <v>589</v>
      </c>
      <c r="Q19" s="715"/>
      <c r="R19" s="715"/>
      <c r="S19" s="716"/>
      <c r="T19" s="716"/>
      <c r="U19" s="716"/>
      <c r="V19" s="716"/>
      <c r="W19" s="717"/>
    </row>
    <row r="20" spans="2:23" s="246" customFormat="1" ht="17.100000000000001" customHeight="1">
      <c r="B20" s="481" t="s">
        <v>292</v>
      </c>
      <c r="C20" s="482"/>
      <c r="D20" s="483"/>
      <c r="E20" s="714" t="s">
        <v>589</v>
      </c>
      <c r="F20" s="715"/>
      <c r="G20" s="715"/>
      <c r="H20" s="704" t="s">
        <v>8</v>
      </c>
      <c r="I20" s="705"/>
      <c r="J20" s="706" t="s">
        <v>589</v>
      </c>
      <c r="K20" s="707"/>
      <c r="L20" s="707"/>
      <c r="M20" s="481" t="s">
        <v>292</v>
      </c>
      <c r="N20" s="482"/>
      <c r="O20" s="483"/>
      <c r="P20" s="714" t="s">
        <v>589</v>
      </c>
      <c r="Q20" s="715"/>
      <c r="R20" s="715"/>
      <c r="S20" s="704" t="s">
        <v>8</v>
      </c>
      <c r="T20" s="705"/>
      <c r="U20" s="706" t="s">
        <v>589</v>
      </c>
      <c r="V20" s="707"/>
      <c r="W20" s="708"/>
    </row>
    <row r="21" spans="2:23" s="246" customFormat="1" ht="17.100000000000001" customHeight="1">
      <c r="B21" s="481" t="s">
        <v>570</v>
      </c>
      <c r="C21" s="482"/>
      <c r="D21" s="709" t="s">
        <v>743</v>
      </c>
      <c r="E21" s="710"/>
      <c r="F21" s="710"/>
      <c r="G21" s="710"/>
      <c r="H21" s="710"/>
      <c r="I21" s="710"/>
      <c r="J21" s="710"/>
      <c r="K21" s="710"/>
      <c r="L21" s="710"/>
      <c r="M21" s="736" t="s">
        <v>570</v>
      </c>
      <c r="N21" s="737"/>
      <c r="O21" s="709" t="s">
        <v>779</v>
      </c>
      <c r="P21" s="710"/>
      <c r="Q21" s="710"/>
      <c r="R21" s="710"/>
      <c r="S21" s="710"/>
      <c r="T21" s="710"/>
      <c r="U21" s="710"/>
      <c r="V21" s="710"/>
      <c r="W21" s="738"/>
    </row>
    <row r="22" spans="2:23" s="246" customFormat="1" ht="20.100000000000001" customHeight="1">
      <c r="B22" s="734" t="s">
        <v>567</v>
      </c>
      <c r="C22" s="724" t="s">
        <v>568</v>
      </c>
      <c r="D22" s="726">
        <v>35</v>
      </c>
      <c r="E22" s="727"/>
      <c r="F22" s="730"/>
      <c r="G22" s="731"/>
      <c r="H22" s="731"/>
      <c r="I22" s="731"/>
      <c r="J22" s="731"/>
      <c r="K22" s="731"/>
      <c r="L22" s="731"/>
      <c r="M22" s="734" t="s">
        <v>567</v>
      </c>
      <c r="N22" s="724" t="s">
        <v>568</v>
      </c>
      <c r="O22" s="726">
        <v>35</v>
      </c>
      <c r="P22" s="727"/>
      <c r="Q22" s="730"/>
      <c r="R22" s="731"/>
      <c r="S22" s="731"/>
      <c r="T22" s="731"/>
      <c r="U22" s="731"/>
      <c r="V22" s="731"/>
      <c r="W22" s="739"/>
    </row>
    <row r="23" spans="2:23" s="246" customFormat="1" ht="20.100000000000001" customHeight="1">
      <c r="B23" s="734"/>
      <c r="C23" s="725"/>
      <c r="D23" s="728"/>
      <c r="E23" s="729"/>
      <c r="F23" s="730"/>
      <c r="G23" s="731"/>
      <c r="H23" s="731"/>
      <c r="I23" s="731"/>
      <c r="J23" s="731"/>
      <c r="K23" s="731"/>
      <c r="L23" s="731"/>
      <c r="M23" s="734"/>
      <c r="N23" s="725"/>
      <c r="O23" s="728"/>
      <c r="P23" s="729"/>
      <c r="Q23" s="730"/>
      <c r="R23" s="731"/>
      <c r="S23" s="731"/>
      <c r="T23" s="731"/>
      <c r="U23" s="731"/>
      <c r="V23" s="731"/>
      <c r="W23" s="739"/>
    </row>
    <row r="24" spans="2:23" s="246" customFormat="1" ht="20.100000000000001" customHeight="1">
      <c r="B24" s="734"/>
      <c r="C24" s="741" t="s">
        <v>2</v>
      </c>
      <c r="D24" s="742">
        <v>1</v>
      </c>
      <c r="E24" s="743"/>
      <c r="F24" s="730"/>
      <c r="G24" s="731"/>
      <c r="H24" s="731"/>
      <c r="I24" s="731"/>
      <c r="J24" s="731"/>
      <c r="K24" s="731"/>
      <c r="L24" s="731"/>
      <c r="M24" s="734"/>
      <c r="N24" s="741" t="s">
        <v>2</v>
      </c>
      <c r="O24" s="742">
        <v>2</v>
      </c>
      <c r="P24" s="743"/>
      <c r="Q24" s="730"/>
      <c r="R24" s="731"/>
      <c r="S24" s="731"/>
      <c r="T24" s="731"/>
      <c r="U24" s="731"/>
      <c r="V24" s="731"/>
      <c r="W24" s="739"/>
    </row>
    <row r="25" spans="2:23" s="246" customFormat="1" ht="20.100000000000001" customHeight="1">
      <c r="B25" s="735"/>
      <c r="C25" s="725"/>
      <c r="D25" s="720"/>
      <c r="E25" s="721"/>
      <c r="F25" s="730"/>
      <c r="G25" s="731"/>
      <c r="H25" s="731"/>
      <c r="I25" s="731"/>
      <c r="J25" s="731"/>
      <c r="K25" s="731"/>
      <c r="L25" s="731"/>
      <c r="M25" s="735"/>
      <c r="N25" s="725"/>
      <c r="O25" s="720"/>
      <c r="P25" s="721"/>
      <c r="Q25" s="730"/>
      <c r="R25" s="731"/>
      <c r="S25" s="731"/>
      <c r="T25" s="731"/>
      <c r="U25" s="731"/>
      <c r="V25" s="731"/>
      <c r="W25" s="739"/>
    </row>
    <row r="26" spans="2:23" s="246" customFormat="1" ht="17.100000000000001" customHeight="1">
      <c r="B26" s="465" t="s">
        <v>569</v>
      </c>
      <c r="C26" s="465" t="s">
        <v>3</v>
      </c>
      <c r="D26" s="742" t="s">
        <v>684</v>
      </c>
      <c r="E26" s="743"/>
      <c r="F26" s="730"/>
      <c r="G26" s="731"/>
      <c r="H26" s="731"/>
      <c r="I26" s="731"/>
      <c r="J26" s="731"/>
      <c r="K26" s="731"/>
      <c r="L26" s="731"/>
      <c r="M26" s="465" t="s">
        <v>569</v>
      </c>
      <c r="N26" s="465" t="s">
        <v>3</v>
      </c>
      <c r="O26" s="742" t="s">
        <v>684</v>
      </c>
      <c r="P26" s="743"/>
      <c r="Q26" s="730"/>
      <c r="R26" s="731"/>
      <c r="S26" s="731"/>
      <c r="T26" s="731"/>
      <c r="U26" s="731"/>
      <c r="V26" s="731"/>
      <c r="W26" s="739"/>
    </row>
    <row r="27" spans="2:23" s="246" customFormat="1" ht="17.100000000000001" customHeight="1">
      <c r="B27" s="465"/>
      <c r="C27" s="465"/>
      <c r="D27" s="720"/>
      <c r="E27" s="721"/>
      <c r="F27" s="730"/>
      <c r="G27" s="731"/>
      <c r="H27" s="731"/>
      <c r="I27" s="731"/>
      <c r="J27" s="731"/>
      <c r="K27" s="731"/>
      <c r="L27" s="731"/>
      <c r="M27" s="465"/>
      <c r="N27" s="465"/>
      <c r="O27" s="720"/>
      <c r="P27" s="721"/>
      <c r="Q27" s="730"/>
      <c r="R27" s="731"/>
      <c r="S27" s="731"/>
      <c r="T27" s="731"/>
      <c r="U27" s="731"/>
      <c r="V27" s="731"/>
      <c r="W27" s="739"/>
    </row>
    <row r="28" spans="2:23" s="246" customFormat="1" ht="17.100000000000001" customHeight="1">
      <c r="B28" s="465"/>
      <c r="C28" s="465" t="s">
        <v>4</v>
      </c>
      <c r="D28" s="742" t="s">
        <v>685</v>
      </c>
      <c r="E28" s="743"/>
      <c r="F28" s="730"/>
      <c r="G28" s="731"/>
      <c r="H28" s="731"/>
      <c r="I28" s="731"/>
      <c r="J28" s="731"/>
      <c r="K28" s="731"/>
      <c r="L28" s="731"/>
      <c r="M28" s="465"/>
      <c r="N28" s="465" t="s">
        <v>4</v>
      </c>
      <c r="O28" s="742" t="s">
        <v>694</v>
      </c>
      <c r="P28" s="743"/>
      <c r="Q28" s="730"/>
      <c r="R28" s="731"/>
      <c r="S28" s="731"/>
      <c r="T28" s="731"/>
      <c r="U28" s="731"/>
      <c r="V28" s="731"/>
      <c r="W28" s="739"/>
    </row>
    <row r="29" spans="2:23" s="246" customFormat="1" ht="17.100000000000001" customHeight="1">
      <c r="B29" s="465"/>
      <c r="C29" s="465"/>
      <c r="D29" s="720"/>
      <c r="E29" s="721"/>
      <c r="F29" s="730"/>
      <c r="G29" s="731"/>
      <c r="H29" s="731"/>
      <c r="I29" s="731"/>
      <c r="J29" s="731"/>
      <c r="K29" s="731"/>
      <c r="L29" s="731"/>
      <c r="M29" s="465"/>
      <c r="N29" s="465"/>
      <c r="O29" s="720"/>
      <c r="P29" s="721"/>
      <c r="Q29" s="730"/>
      <c r="R29" s="731"/>
      <c r="S29" s="731"/>
      <c r="T29" s="731"/>
      <c r="U29" s="731"/>
      <c r="V29" s="731"/>
      <c r="W29" s="739"/>
    </row>
    <row r="30" spans="2:23" s="246" customFormat="1" ht="17.100000000000001" customHeight="1">
      <c r="B30" s="481" t="s">
        <v>5</v>
      </c>
      <c r="C30" s="483"/>
      <c r="D30" s="718" t="s">
        <v>686</v>
      </c>
      <c r="E30" s="748"/>
      <c r="F30" s="730"/>
      <c r="G30" s="731"/>
      <c r="H30" s="731"/>
      <c r="I30" s="731"/>
      <c r="J30" s="731"/>
      <c r="K30" s="731"/>
      <c r="L30" s="731"/>
      <c r="M30" s="481" t="s">
        <v>5</v>
      </c>
      <c r="N30" s="483"/>
      <c r="O30" s="742" t="s">
        <v>686</v>
      </c>
      <c r="P30" s="743"/>
      <c r="Q30" s="730"/>
      <c r="R30" s="731"/>
      <c r="S30" s="731"/>
      <c r="T30" s="731"/>
      <c r="U30" s="731"/>
      <c r="V30" s="731"/>
      <c r="W30" s="739"/>
    </row>
    <row r="31" spans="2:23" s="246" customFormat="1" ht="17.100000000000001" customHeight="1">
      <c r="B31" s="481" t="s">
        <v>6</v>
      </c>
      <c r="C31" s="483"/>
      <c r="D31" s="720" t="s">
        <v>687</v>
      </c>
      <c r="E31" s="721"/>
      <c r="F31" s="730"/>
      <c r="G31" s="731"/>
      <c r="H31" s="731"/>
      <c r="I31" s="731"/>
      <c r="J31" s="731"/>
      <c r="K31" s="731"/>
      <c r="L31" s="731"/>
      <c r="M31" s="481" t="s">
        <v>6</v>
      </c>
      <c r="N31" s="483"/>
      <c r="O31" s="742" t="s">
        <v>690</v>
      </c>
      <c r="P31" s="743"/>
      <c r="Q31" s="730"/>
      <c r="R31" s="731"/>
      <c r="S31" s="731"/>
      <c r="T31" s="731"/>
      <c r="U31" s="731"/>
      <c r="V31" s="731"/>
      <c r="W31" s="739"/>
    </row>
    <row r="32" spans="2:23" s="246" customFormat="1" ht="17.100000000000001" customHeight="1">
      <c r="B32" s="453" t="s">
        <v>29</v>
      </c>
      <c r="C32" s="722" t="s">
        <v>270</v>
      </c>
      <c r="D32" s="723"/>
      <c r="E32" s="250" t="s">
        <v>589</v>
      </c>
      <c r="F32" s="730"/>
      <c r="G32" s="731"/>
      <c r="H32" s="731"/>
      <c r="I32" s="731"/>
      <c r="J32" s="731"/>
      <c r="K32" s="731"/>
      <c r="L32" s="731"/>
      <c r="M32" s="453" t="s">
        <v>29</v>
      </c>
      <c r="N32" s="722" t="s">
        <v>270</v>
      </c>
      <c r="O32" s="723"/>
      <c r="P32" s="251" t="s">
        <v>589</v>
      </c>
      <c r="Q32" s="730"/>
      <c r="R32" s="731"/>
      <c r="S32" s="731"/>
      <c r="T32" s="731"/>
      <c r="U32" s="731"/>
      <c r="V32" s="731"/>
      <c r="W32" s="739"/>
    </row>
    <row r="33" spans="2:23" s="246" customFormat="1" ht="17.100000000000001" customHeight="1">
      <c r="B33" s="456"/>
      <c r="C33" s="722" t="s">
        <v>271</v>
      </c>
      <c r="D33" s="723"/>
      <c r="E33" s="251" t="s">
        <v>346</v>
      </c>
      <c r="F33" s="732"/>
      <c r="G33" s="733"/>
      <c r="H33" s="733"/>
      <c r="I33" s="733"/>
      <c r="J33" s="733"/>
      <c r="K33" s="733"/>
      <c r="L33" s="733"/>
      <c r="M33" s="456"/>
      <c r="N33" s="722" t="s">
        <v>271</v>
      </c>
      <c r="O33" s="723"/>
      <c r="P33" s="251" t="s">
        <v>351</v>
      </c>
      <c r="Q33" s="732"/>
      <c r="R33" s="733"/>
      <c r="S33" s="733"/>
      <c r="T33" s="733"/>
      <c r="U33" s="733"/>
      <c r="V33" s="733"/>
      <c r="W33" s="740"/>
    </row>
    <row r="34" spans="2:23" s="246" customFormat="1" ht="17.100000000000001" customHeight="1">
      <c r="B34" s="481" t="s">
        <v>7</v>
      </c>
      <c r="C34" s="482"/>
      <c r="D34" s="483"/>
      <c r="E34" s="718" t="s">
        <v>715</v>
      </c>
      <c r="F34" s="716"/>
      <c r="G34" s="716"/>
      <c r="H34" s="716"/>
      <c r="I34" s="716"/>
      <c r="J34" s="716"/>
      <c r="K34" s="716"/>
      <c r="L34" s="717"/>
      <c r="M34" s="481" t="s">
        <v>7</v>
      </c>
      <c r="N34" s="482"/>
      <c r="O34" s="483"/>
      <c r="P34" s="718" t="s">
        <v>717</v>
      </c>
      <c r="Q34" s="716"/>
      <c r="R34" s="716"/>
      <c r="S34" s="716"/>
      <c r="T34" s="716"/>
      <c r="U34" s="716"/>
      <c r="V34" s="716"/>
      <c r="W34" s="717"/>
    </row>
    <row r="35" spans="2:23" s="246" customFormat="1" ht="17.100000000000001" customHeight="1">
      <c r="B35" s="481" t="s">
        <v>46</v>
      </c>
      <c r="C35" s="482"/>
      <c r="D35" s="483"/>
      <c r="E35" s="714" t="s">
        <v>716</v>
      </c>
      <c r="F35" s="715"/>
      <c r="G35" s="715"/>
      <c r="H35" s="715"/>
      <c r="I35" s="715"/>
      <c r="J35" s="715"/>
      <c r="K35" s="715"/>
      <c r="L35" s="715"/>
      <c r="M35" s="481" t="s">
        <v>46</v>
      </c>
      <c r="N35" s="482"/>
      <c r="O35" s="483"/>
      <c r="P35" s="714" t="s">
        <v>718</v>
      </c>
      <c r="Q35" s="715"/>
      <c r="R35" s="715"/>
      <c r="S35" s="715"/>
      <c r="T35" s="715"/>
      <c r="U35" s="715"/>
      <c r="V35" s="715"/>
      <c r="W35" s="719"/>
    </row>
    <row r="36" spans="2:23" s="246" customFormat="1" ht="17.100000000000001" customHeight="1">
      <c r="B36" s="481" t="s">
        <v>273</v>
      </c>
      <c r="C36" s="482"/>
      <c r="D36" s="483"/>
      <c r="E36" s="714" t="s">
        <v>589</v>
      </c>
      <c r="F36" s="715"/>
      <c r="G36" s="715"/>
      <c r="H36" s="716"/>
      <c r="I36" s="716"/>
      <c r="J36" s="716"/>
      <c r="K36" s="716"/>
      <c r="L36" s="717"/>
      <c r="M36" s="481" t="s">
        <v>273</v>
      </c>
      <c r="N36" s="482"/>
      <c r="O36" s="483"/>
      <c r="P36" s="714" t="s">
        <v>589</v>
      </c>
      <c r="Q36" s="715"/>
      <c r="R36" s="715"/>
      <c r="S36" s="716"/>
      <c r="T36" s="716"/>
      <c r="U36" s="716"/>
      <c r="V36" s="716"/>
      <c r="W36" s="717"/>
    </row>
    <row r="37" spans="2:23" s="246" customFormat="1" ht="17.100000000000001" customHeight="1">
      <c r="B37" s="481" t="s">
        <v>292</v>
      </c>
      <c r="C37" s="482"/>
      <c r="D37" s="483"/>
      <c r="E37" s="714" t="s">
        <v>589</v>
      </c>
      <c r="F37" s="715"/>
      <c r="G37" s="715"/>
      <c r="H37" s="704" t="s">
        <v>8</v>
      </c>
      <c r="I37" s="705"/>
      <c r="J37" s="706" t="s">
        <v>589</v>
      </c>
      <c r="K37" s="707"/>
      <c r="L37" s="707"/>
      <c r="M37" s="481" t="s">
        <v>292</v>
      </c>
      <c r="N37" s="482"/>
      <c r="O37" s="483"/>
      <c r="P37" s="714" t="s">
        <v>589</v>
      </c>
      <c r="Q37" s="715"/>
      <c r="R37" s="715"/>
      <c r="S37" s="704" t="s">
        <v>8</v>
      </c>
      <c r="T37" s="705"/>
      <c r="U37" s="706" t="s">
        <v>589</v>
      </c>
      <c r="V37" s="707"/>
      <c r="W37" s="708"/>
    </row>
    <row r="38" spans="2:23" s="246" customFormat="1" ht="17.100000000000001" customHeight="1">
      <c r="B38" s="456" t="s">
        <v>570</v>
      </c>
      <c r="C38" s="457"/>
      <c r="D38" s="709" t="s">
        <v>776</v>
      </c>
      <c r="E38" s="710"/>
      <c r="F38" s="710"/>
      <c r="G38" s="710"/>
      <c r="H38" s="710"/>
      <c r="I38" s="710"/>
      <c r="J38" s="710"/>
      <c r="K38" s="710"/>
      <c r="L38" s="710"/>
      <c r="M38" s="456" t="s">
        <v>570</v>
      </c>
      <c r="N38" s="457"/>
      <c r="O38" s="711" t="s">
        <v>719</v>
      </c>
      <c r="P38" s="712"/>
      <c r="Q38" s="712"/>
      <c r="R38" s="712"/>
      <c r="S38" s="712"/>
      <c r="T38" s="712"/>
      <c r="U38" s="712"/>
      <c r="V38" s="712"/>
      <c r="W38" s="713"/>
    </row>
    <row r="39" spans="2:23" ht="15" customHeight="1">
      <c r="B39" s="252"/>
      <c r="C39" s="701" t="s">
        <v>571</v>
      </c>
      <c r="D39" s="702"/>
      <c r="E39" s="702"/>
      <c r="F39" s="702"/>
      <c r="G39" s="702"/>
      <c r="H39" s="702"/>
      <c r="I39" s="702"/>
      <c r="J39" s="702"/>
      <c r="K39" s="702"/>
      <c r="L39" s="702"/>
      <c r="M39" s="252"/>
      <c r="N39" s="252" t="s">
        <v>572</v>
      </c>
      <c r="O39" s="252"/>
      <c r="P39" s="252"/>
      <c r="Q39" s="252"/>
      <c r="R39" s="252"/>
      <c r="S39" s="252"/>
      <c r="T39" s="252"/>
      <c r="U39" s="252"/>
      <c r="V39" s="252"/>
      <c r="W39" s="252"/>
    </row>
    <row r="40" spans="2:23" ht="15" customHeight="1">
      <c r="B40" s="252"/>
      <c r="C40" s="703"/>
      <c r="D40" s="703"/>
      <c r="E40" s="703"/>
      <c r="F40" s="703"/>
      <c r="G40" s="703"/>
      <c r="H40" s="703"/>
      <c r="I40" s="703"/>
      <c r="J40" s="703"/>
      <c r="K40" s="703"/>
      <c r="L40" s="703"/>
      <c r="M40" s="252"/>
      <c r="N40" s="252" t="s">
        <v>573</v>
      </c>
      <c r="O40" s="252"/>
      <c r="P40" s="252"/>
      <c r="Q40" s="252"/>
      <c r="R40" s="252"/>
      <c r="S40" s="252"/>
      <c r="T40" s="252"/>
      <c r="U40" s="252"/>
      <c r="V40" s="252"/>
      <c r="W40" s="252"/>
    </row>
    <row r="41" spans="2:23" ht="15" customHeight="1">
      <c r="C41" s="252" t="s">
        <v>574</v>
      </c>
      <c r="N41" s="253" t="s">
        <v>520</v>
      </c>
      <c r="O41" s="253"/>
      <c r="P41" s="253"/>
      <c r="Q41" s="253"/>
      <c r="R41" s="253"/>
      <c r="S41" s="253"/>
      <c r="T41" s="253"/>
      <c r="U41" s="253"/>
      <c r="V41" s="253"/>
    </row>
    <row r="42" spans="2:23" ht="15" customHeight="1">
      <c r="C42" s="252" t="s">
        <v>576</v>
      </c>
      <c r="N42" s="253" t="s">
        <v>575</v>
      </c>
      <c r="O42" s="253"/>
      <c r="P42" s="253"/>
      <c r="Q42" s="253"/>
      <c r="R42" s="253"/>
      <c r="S42" s="253"/>
      <c r="T42" s="253"/>
      <c r="U42" s="253"/>
      <c r="V42" s="253"/>
    </row>
    <row r="43" spans="2:23">
      <c r="C43" s="253" t="s">
        <v>545</v>
      </c>
      <c r="N43" s="253" t="s">
        <v>453</v>
      </c>
      <c r="O43" s="253"/>
      <c r="P43" s="253"/>
      <c r="Q43" s="253"/>
      <c r="R43" s="253"/>
      <c r="S43" s="253"/>
      <c r="T43" s="253"/>
      <c r="U43" s="253"/>
      <c r="V43" s="253"/>
    </row>
    <row r="44" spans="2:23">
      <c r="N44" s="253"/>
    </row>
    <row r="45" spans="2:23">
      <c r="N45" s="253"/>
    </row>
  </sheetData>
  <mergeCells count="134">
    <mergeCell ref="B2:W2"/>
    <mergeCell ref="D3:G3"/>
    <mergeCell ref="H3:I3"/>
    <mergeCell ref="J3:L3"/>
    <mergeCell ref="M3:O3"/>
    <mergeCell ref="P3:R3"/>
    <mergeCell ref="S3:T4"/>
    <mergeCell ref="U3:W4"/>
    <mergeCell ref="D4:G4"/>
    <mergeCell ref="H4:I4"/>
    <mergeCell ref="J4:L4"/>
    <mergeCell ref="M4:O4"/>
    <mergeCell ref="P4:R4"/>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B19:D19"/>
    <mergeCell ref="E19:L19"/>
    <mergeCell ref="M19:O19"/>
    <mergeCell ref="P19:W19"/>
    <mergeCell ref="B20:D20"/>
    <mergeCell ref="E20:G20"/>
    <mergeCell ref="H20:I20"/>
    <mergeCell ref="J20:L20"/>
    <mergeCell ref="M20:O20"/>
    <mergeCell ref="P20:R20"/>
    <mergeCell ref="S20:T20"/>
    <mergeCell ref="U20:W20"/>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C22:C23"/>
    <mergeCell ref="D22:E23"/>
    <mergeCell ref="F22:L33"/>
    <mergeCell ref="M22:M25"/>
    <mergeCell ref="N22:N23"/>
    <mergeCell ref="B26:B29"/>
    <mergeCell ref="B31:C31"/>
    <mergeCell ref="D31:E31"/>
    <mergeCell ref="M31:N31"/>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s>
  <phoneticPr fontId="8"/>
  <dataValidations count="3">
    <dataValidation type="list" allowBlank="1" showInputMessage="1" showErrorMessage="1" sqref="D14:E14 O14:P14 O31:P31 D31:E31">
      <formula1>INDIRECT(D13)</formula1>
    </dataValidation>
    <dataValidation type="list" allowBlank="1" showInputMessage="1" showErrorMessage="1" sqref="D11:E12 O11:P12 D28:E29 O28:P29">
      <formula1>INDIRECT(D9)</formula1>
    </dataValidation>
    <dataValidation type="list" allowBlank="1" showInputMessage="1" showErrorMessage="1" sqref="E15:E16 E32:E33 P15:P16 P32:P3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'(参考)リスト'!$F$16:$F$21</xm:f>
          </x14:formula1>
          <xm:sqref>E32</xm:sqref>
        </x14:dataValidation>
        <x14:dataValidation type="list" allowBlank="1" showInputMessage="1" showErrorMessage="1">
          <x14:formula1>
            <xm:f>'(参考)リスト'!$D$16:$D$18</xm:f>
          </x14:formula1>
          <xm:sqref>D13:E13 O13:P13 D30:E30 O30:P30</xm:sqref>
        </x14:dataValidation>
        <x14:dataValidation type="list" allowBlank="1" showInputMessage="1" showErrorMessage="1">
          <x14:formula1>
            <xm:f>'(参考)リスト'!$B$16:$B$21</xm:f>
          </x14:formula1>
          <xm:sqref>D9:E10 O9:P10 D26:E27 O26:P27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B1:Z59"/>
  <sheetViews>
    <sheetView showGridLines="0" showZeros="0" view="pageBreakPreview" zoomScaleNormal="100" zoomScaleSheetLayoutView="100" workbookViewId="0"/>
  </sheetViews>
  <sheetFormatPr defaultColWidth="7.625" defaultRowHeight="27.95" customHeight="1"/>
  <cols>
    <col min="1" max="1" width="7" style="23" customWidth="1"/>
    <col min="2" max="2" width="7.375" style="23" customWidth="1"/>
    <col min="3" max="3" width="5.875" style="23" customWidth="1"/>
    <col min="4" max="6" width="6.875" style="23" customWidth="1"/>
    <col min="7" max="8" width="5.875" style="23" customWidth="1"/>
    <col min="9" max="9" width="8.875" style="23" customWidth="1"/>
    <col min="10" max="10" width="7.375" style="23" customWidth="1"/>
    <col min="11" max="11" width="5.875" style="23" customWidth="1"/>
    <col min="12" max="14" width="6.75" style="23" customWidth="1"/>
    <col min="15" max="16" width="5.875" style="23" customWidth="1"/>
    <col min="17" max="17" width="8.875" style="23" customWidth="1"/>
    <col min="18" max="18" width="7.375" style="23" customWidth="1"/>
    <col min="19" max="19" width="5.875" style="23" customWidth="1"/>
    <col min="20" max="22" width="6.75" style="23" customWidth="1"/>
    <col min="23" max="24" width="5.875" style="23" customWidth="1"/>
    <col min="25" max="25" width="8.875" style="23" customWidth="1"/>
    <col min="26" max="16384" width="7.625" style="23"/>
  </cols>
  <sheetData>
    <row r="1" spans="2:25" ht="9" customHeight="1"/>
    <row r="2" spans="2:25" ht="18" customHeight="1">
      <c r="B2" s="115" t="s">
        <v>328</v>
      </c>
      <c r="C2" s="102"/>
      <c r="D2" s="102"/>
      <c r="E2" s="102"/>
      <c r="F2" s="102"/>
      <c r="G2" s="102"/>
      <c r="H2" s="102"/>
      <c r="I2" s="102"/>
      <c r="J2" s="102"/>
      <c r="K2" s="102"/>
      <c r="L2" s="102"/>
      <c r="M2" s="102"/>
      <c r="N2" s="102"/>
      <c r="O2" s="102"/>
      <c r="P2" s="102"/>
      <c r="Q2" s="102"/>
      <c r="R2" s="102"/>
      <c r="S2" s="102"/>
      <c r="T2" s="102"/>
      <c r="U2" s="102"/>
      <c r="V2" s="102"/>
      <c r="W2" s="102"/>
      <c r="X2" s="102"/>
      <c r="Y2" s="102"/>
    </row>
    <row r="3" spans="2:25" ht="15" customHeight="1">
      <c r="B3" s="787" t="s">
        <v>45</v>
      </c>
      <c r="C3" s="787"/>
      <c r="D3" s="787"/>
      <c r="E3" s="796" t="str">
        <f>'様式A-1'!D3</f>
        <v>タカバヤマトンネル</v>
      </c>
      <c r="F3" s="796"/>
      <c r="G3" s="796"/>
      <c r="H3" s="796"/>
      <c r="I3" s="767" t="s">
        <v>40</v>
      </c>
      <c r="J3" s="768"/>
      <c r="K3" s="769"/>
      <c r="L3" s="793" t="str">
        <f>'様式A-1'!J3</f>
        <v>県道6号山口宇部線</v>
      </c>
      <c r="M3" s="794"/>
      <c r="N3" s="795"/>
      <c r="O3" s="780" t="s">
        <v>258</v>
      </c>
      <c r="P3" s="780"/>
      <c r="Q3" s="780"/>
      <c r="R3" s="790" t="str">
        <f>'様式B(トンネル様式1P001)'!K5</f>
        <v>基礎地盤コンサルタンツ株式会社</v>
      </c>
      <c r="S3" s="791"/>
      <c r="T3" s="792"/>
      <c r="U3" s="797" t="s">
        <v>262</v>
      </c>
      <c r="V3" s="798"/>
      <c r="W3" s="781" t="str">
        <f>'様式B(トンネル様式1P001)'!Q5</f>
        <v>2022年7月25日・26日</v>
      </c>
      <c r="X3" s="782"/>
      <c r="Y3" s="783"/>
    </row>
    <row r="4" spans="2:25" ht="15" customHeight="1">
      <c r="B4" s="788" t="s">
        <v>41</v>
      </c>
      <c r="C4" s="788"/>
      <c r="D4" s="788"/>
      <c r="E4" s="789" t="str">
        <f>'様式A-1'!D4</f>
        <v xml:space="preserve">高場山トンネル </v>
      </c>
      <c r="F4" s="789"/>
      <c r="G4" s="789"/>
      <c r="H4" s="789"/>
      <c r="I4" s="767" t="s">
        <v>44</v>
      </c>
      <c r="J4" s="768"/>
      <c r="K4" s="769"/>
      <c r="L4" s="793" t="str">
        <f>'様式A-1'!R3</f>
        <v>防府土木建築事務所</v>
      </c>
      <c r="M4" s="794"/>
      <c r="N4" s="795"/>
      <c r="O4" s="780" t="s">
        <v>259</v>
      </c>
      <c r="P4" s="780"/>
      <c r="Q4" s="780"/>
      <c r="R4" s="790" t="str">
        <f>'様式B(トンネル様式1P001)'!K6</f>
        <v>安田　啓吾</v>
      </c>
      <c r="S4" s="791"/>
      <c r="T4" s="792"/>
      <c r="U4" s="596"/>
      <c r="V4" s="799"/>
      <c r="W4" s="784"/>
      <c r="X4" s="785"/>
      <c r="Y4" s="786"/>
    </row>
    <row r="5" spans="2:25" ht="15" customHeight="1">
      <c r="B5" s="767" t="s">
        <v>237</v>
      </c>
      <c r="C5" s="768"/>
      <c r="D5" s="769"/>
      <c r="E5" s="107">
        <v>22</v>
      </c>
      <c r="F5" s="767" t="s">
        <v>236</v>
      </c>
      <c r="G5" s="768"/>
      <c r="H5" s="769"/>
      <c r="I5" s="190">
        <v>101</v>
      </c>
      <c r="J5" s="767" t="s">
        <v>237</v>
      </c>
      <c r="K5" s="768"/>
      <c r="L5" s="769"/>
      <c r="M5" s="107"/>
      <c r="N5" s="767" t="s">
        <v>236</v>
      </c>
      <c r="O5" s="768"/>
      <c r="P5" s="769"/>
      <c r="Q5" s="190"/>
      <c r="R5" s="767" t="s">
        <v>237</v>
      </c>
      <c r="S5" s="768"/>
      <c r="T5" s="769"/>
      <c r="U5" s="107"/>
      <c r="V5" s="767" t="s">
        <v>236</v>
      </c>
      <c r="W5" s="768"/>
      <c r="X5" s="769"/>
      <c r="Y5" s="190"/>
    </row>
    <row r="6" spans="2:25" ht="15" customHeight="1">
      <c r="B6" s="767" t="s">
        <v>235</v>
      </c>
      <c r="C6" s="768"/>
      <c r="D6" s="208" t="s">
        <v>483</v>
      </c>
      <c r="E6" s="777" t="s">
        <v>413</v>
      </c>
      <c r="F6" s="779"/>
      <c r="G6" s="767" t="s">
        <v>234</v>
      </c>
      <c r="H6" s="769"/>
      <c r="I6" s="263" t="s">
        <v>677</v>
      </c>
      <c r="J6" s="767" t="s">
        <v>235</v>
      </c>
      <c r="K6" s="768"/>
      <c r="L6" s="208"/>
      <c r="M6" s="777"/>
      <c r="N6" s="779"/>
      <c r="O6" s="767" t="s">
        <v>234</v>
      </c>
      <c r="P6" s="769"/>
      <c r="Q6" s="190"/>
      <c r="R6" s="767" t="s">
        <v>235</v>
      </c>
      <c r="S6" s="768"/>
      <c r="T6" s="208"/>
      <c r="U6" s="777"/>
      <c r="V6" s="779"/>
      <c r="W6" s="767" t="s">
        <v>234</v>
      </c>
      <c r="X6" s="769"/>
      <c r="Y6" s="190"/>
    </row>
    <row r="7" spans="2:25" ht="15" customHeight="1">
      <c r="B7" s="767" t="s">
        <v>233</v>
      </c>
      <c r="C7" s="768"/>
      <c r="D7" s="777" t="s">
        <v>736</v>
      </c>
      <c r="E7" s="778"/>
      <c r="F7" s="778"/>
      <c r="G7" s="778"/>
      <c r="H7" s="778"/>
      <c r="I7" s="779"/>
      <c r="J7" s="767" t="s">
        <v>233</v>
      </c>
      <c r="K7" s="768"/>
      <c r="L7" s="777"/>
      <c r="M7" s="778"/>
      <c r="N7" s="778"/>
      <c r="O7" s="778"/>
      <c r="P7" s="778"/>
      <c r="Q7" s="779"/>
      <c r="R7" s="767" t="s">
        <v>233</v>
      </c>
      <c r="S7" s="768"/>
      <c r="T7" s="777"/>
      <c r="U7" s="778"/>
      <c r="V7" s="778"/>
      <c r="W7" s="778"/>
      <c r="X7" s="778"/>
      <c r="Y7" s="779"/>
    </row>
    <row r="8" spans="2:25" ht="15" customHeight="1">
      <c r="B8" s="775" t="s">
        <v>245</v>
      </c>
      <c r="C8" s="775"/>
      <c r="D8" s="209" t="s">
        <v>678</v>
      </c>
      <c r="E8" s="169" t="s">
        <v>232</v>
      </c>
      <c r="F8" s="776" t="s">
        <v>737</v>
      </c>
      <c r="G8" s="776"/>
      <c r="H8" s="776"/>
      <c r="I8" s="776"/>
      <c r="J8" s="775" t="s">
        <v>245</v>
      </c>
      <c r="K8" s="775"/>
      <c r="L8" s="209"/>
      <c r="M8" s="191" t="s">
        <v>231</v>
      </c>
      <c r="N8" s="776"/>
      <c r="O8" s="776"/>
      <c r="P8" s="776"/>
      <c r="Q8" s="776"/>
      <c r="R8" s="775" t="s">
        <v>245</v>
      </c>
      <c r="S8" s="775"/>
      <c r="T8" s="209"/>
      <c r="U8" s="191" t="s">
        <v>231</v>
      </c>
      <c r="V8" s="776"/>
      <c r="W8" s="776"/>
      <c r="X8" s="776"/>
      <c r="Y8" s="776"/>
    </row>
    <row r="9" spans="2:25" s="24" customFormat="1" ht="14.1" customHeight="1">
      <c r="B9" s="770"/>
      <c r="C9" s="770"/>
      <c r="D9" s="770"/>
      <c r="E9" s="770"/>
      <c r="F9" s="770"/>
      <c r="G9" s="770"/>
      <c r="H9" s="770"/>
      <c r="I9" s="770"/>
      <c r="J9" s="772"/>
      <c r="K9" s="772"/>
      <c r="L9" s="772"/>
      <c r="M9" s="772"/>
      <c r="N9" s="772"/>
      <c r="O9" s="772"/>
      <c r="P9" s="772"/>
      <c r="Q9" s="772"/>
      <c r="R9" s="773"/>
      <c r="S9" s="773"/>
      <c r="T9" s="773"/>
      <c r="U9" s="773"/>
      <c r="V9" s="773"/>
      <c r="W9" s="773"/>
      <c r="X9" s="773"/>
      <c r="Y9" s="774"/>
    </row>
    <row r="10" spans="2:25" s="24" customFormat="1" ht="14.1" customHeight="1">
      <c r="B10" s="771"/>
      <c r="C10" s="771"/>
      <c r="D10" s="771"/>
      <c r="E10" s="771"/>
      <c r="F10" s="771"/>
      <c r="G10" s="771"/>
      <c r="H10" s="771"/>
      <c r="I10" s="771"/>
      <c r="J10" s="772"/>
      <c r="K10" s="772"/>
      <c r="L10" s="772"/>
      <c r="M10" s="772"/>
      <c r="N10" s="772"/>
      <c r="O10" s="772"/>
      <c r="P10" s="772"/>
      <c r="Q10" s="772"/>
      <c r="R10" s="773"/>
      <c r="S10" s="773"/>
      <c r="T10" s="773"/>
      <c r="U10" s="773"/>
      <c r="V10" s="773"/>
      <c r="W10" s="773"/>
      <c r="X10" s="773"/>
      <c r="Y10" s="774"/>
    </row>
    <row r="11" spans="2:25" s="24" customFormat="1" ht="14.1" customHeight="1">
      <c r="B11" s="771"/>
      <c r="C11" s="771"/>
      <c r="D11" s="771"/>
      <c r="E11" s="771"/>
      <c r="F11" s="771"/>
      <c r="G11" s="771"/>
      <c r="H11" s="771"/>
      <c r="I11" s="771"/>
      <c r="J11" s="772"/>
      <c r="K11" s="772"/>
      <c r="L11" s="772"/>
      <c r="M11" s="772"/>
      <c r="N11" s="772"/>
      <c r="O11" s="772"/>
      <c r="P11" s="772"/>
      <c r="Q11" s="772"/>
      <c r="R11" s="773"/>
      <c r="S11" s="773"/>
      <c r="T11" s="773"/>
      <c r="U11" s="773"/>
      <c r="V11" s="773"/>
      <c r="W11" s="773"/>
      <c r="X11" s="773"/>
      <c r="Y11" s="774"/>
    </row>
    <row r="12" spans="2:25" s="24" customFormat="1" ht="14.1" customHeight="1">
      <c r="B12" s="771"/>
      <c r="C12" s="771"/>
      <c r="D12" s="771"/>
      <c r="E12" s="771"/>
      <c r="F12" s="771"/>
      <c r="G12" s="771"/>
      <c r="H12" s="771"/>
      <c r="I12" s="771"/>
      <c r="J12" s="772"/>
      <c r="K12" s="772"/>
      <c r="L12" s="772"/>
      <c r="M12" s="772"/>
      <c r="N12" s="772"/>
      <c r="O12" s="772"/>
      <c r="P12" s="772"/>
      <c r="Q12" s="772"/>
      <c r="R12" s="773"/>
      <c r="S12" s="773"/>
      <c r="T12" s="773"/>
      <c r="U12" s="773"/>
      <c r="V12" s="773"/>
      <c r="W12" s="773"/>
      <c r="X12" s="773"/>
      <c r="Y12" s="774"/>
    </row>
    <row r="13" spans="2:25" s="24" customFormat="1" ht="14.1" customHeight="1">
      <c r="B13" s="771"/>
      <c r="C13" s="771"/>
      <c r="D13" s="771"/>
      <c r="E13" s="771"/>
      <c r="F13" s="771"/>
      <c r="G13" s="771"/>
      <c r="H13" s="771"/>
      <c r="I13" s="771"/>
      <c r="J13" s="772"/>
      <c r="K13" s="772"/>
      <c r="L13" s="772"/>
      <c r="M13" s="772"/>
      <c r="N13" s="772"/>
      <c r="O13" s="772"/>
      <c r="P13" s="772"/>
      <c r="Q13" s="772"/>
      <c r="R13" s="773"/>
      <c r="S13" s="773"/>
      <c r="T13" s="773"/>
      <c r="U13" s="773"/>
      <c r="V13" s="773"/>
      <c r="W13" s="773"/>
      <c r="X13" s="773"/>
      <c r="Y13" s="774"/>
    </row>
    <row r="14" spans="2:25" s="24" customFormat="1" ht="14.1" customHeight="1">
      <c r="B14" s="771"/>
      <c r="C14" s="771"/>
      <c r="D14" s="771"/>
      <c r="E14" s="771"/>
      <c r="F14" s="771"/>
      <c r="G14" s="771"/>
      <c r="H14" s="771"/>
      <c r="I14" s="771"/>
      <c r="J14" s="772"/>
      <c r="K14" s="772"/>
      <c r="L14" s="772"/>
      <c r="M14" s="772"/>
      <c r="N14" s="772"/>
      <c r="O14" s="772"/>
      <c r="P14" s="772"/>
      <c r="Q14" s="772"/>
      <c r="R14" s="773"/>
      <c r="S14" s="773"/>
      <c r="T14" s="773"/>
      <c r="U14" s="773"/>
      <c r="V14" s="773"/>
      <c r="W14" s="773"/>
      <c r="X14" s="773"/>
      <c r="Y14" s="774"/>
    </row>
    <row r="15" spans="2:25" s="24" customFormat="1" ht="14.1" customHeight="1">
      <c r="B15" s="771"/>
      <c r="C15" s="771"/>
      <c r="D15" s="771"/>
      <c r="E15" s="771"/>
      <c r="F15" s="771"/>
      <c r="G15" s="771"/>
      <c r="H15" s="771"/>
      <c r="I15" s="771"/>
      <c r="J15" s="772"/>
      <c r="K15" s="772"/>
      <c r="L15" s="772"/>
      <c r="M15" s="772"/>
      <c r="N15" s="772"/>
      <c r="O15" s="772"/>
      <c r="P15" s="772"/>
      <c r="Q15" s="772"/>
      <c r="R15" s="773"/>
      <c r="S15" s="773"/>
      <c r="T15" s="773"/>
      <c r="U15" s="773"/>
      <c r="V15" s="773"/>
      <c r="W15" s="773"/>
      <c r="X15" s="773"/>
      <c r="Y15" s="774"/>
    </row>
    <row r="16" spans="2:25" s="24" customFormat="1" ht="14.1" customHeight="1">
      <c r="B16" s="771"/>
      <c r="C16" s="771"/>
      <c r="D16" s="771"/>
      <c r="E16" s="771"/>
      <c r="F16" s="771"/>
      <c r="G16" s="771"/>
      <c r="H16" s="771"/>
      <c r="I16" s="771"/>
      <c r="J16" s="772"/>
      <c r="K16" s="772"/>
      <c r="L16" s="772"/>
      <c r="M16" s="772"/>
      <c r="N16" s="772"/>
      <c r="O16" s="772"/>
      <c r="P16" s="772"/>
      <c r="Q16" s="772"/>
      <c r="R16" s="773"/>
      <c r="S16" s="773"/>
      <c r="T16" s="773"/>
      <c r="U16" s="773"/>
      <c r="V16" s="773"/>
      <c r="W16" s="773"/>
      <c r="X16" s="773"/>
      <c r="Y16" s="774"/>
    </row>
    <row r="17" spans="2:25" s="24" customFormat="1" ht="14.1" customHeight="1">
      <c r="B17" s="771"/>
      <c r="C17" s="771"/>
      <c r="D17" s="771"/>
      <c r="E17" s="771"/>
      <c r="F17" s="771"/>
      <c r="G17" s="771"/>
      <c r="H17" s="771"/>
      <c r="I17" s="771"/>
      <c r="J17" s="772"/>
      <c r="K17" s="772"/>
      <c r="L17" s="772"/>
      <c r="M17" s="772"/>
      <c r="N17" s="772"/>
      <c r="O17" s="772"/>
      <c r="P17" s="772"/>
      <c r="Q17" s="772"/>
      <c r="R17" s="773"/>
      <c r="S17" s="773"/>
      <c r="T17" s="773"/>
      <c r="U17" s="773"/>
      <c r="V17" s="773"/>
      <c r="W17" s="773"/>
      <c r="X17" s="773"/>
      <c r="Y17" s="774"/>
    </row>
    <row r="18" spans="2:25" s="24" customFormat="1" ht="14.1" customHeight="1">
      <c r="B18" s="771"/>
      <c r="C18" s="771"/>
      <c r="D18" s="771"/>
      <c r="E18" s="771"/>
      <c r="F18" s="771"/>
      <c r="G18" s="771"/>
      <c r="H18" s="771"/>
      <c r="I18" s="771"/>
      <c r="J18" s="772"/>
      <c r="K18" s="772"/>
      <c r="L18" s="772"/>
      <c r="M18" s="772"/>
      <c r="N18" s="772"/>
      <c r="O18" s="772"/>
      <c r="P18" s="772"/>
      <c r="Q18" s="772"/>
      <c r="R18" s="773"/>
      <c r="S18" s="773"/>
      <c r="T18" s="773"/>
      <c r="U18" s="773"/>
      <c r="V18" s="773"/>
      <c r="W18" s="773"/>
      <c r="X18" s="773"/>
      <c r="Y18" s="774"/>
    </row>
    <row r="19" spans="2:25" s="24" customFormat="1" ht="14.1" customHeight="1">
      <c r="B19" s="771"/>
      <c r="C19" s="771"/>
      <c r="D19" s="771"/>
      <c r="E19" s="771"/>
      <c r="F19" s="771"/>
      <c r="G19" s="771"/>
      <c r="H19" s="771"/>
      <c r="I19" s="771"/>
      <c r="J19" s="772"/>
      <c r="K19" s="772"/>
      <c r="L19" s="772"/>
      <c r="M19" s="772"/>
      <c r="N19" s="772"/>
      <c r="O19" s="772"/>
      <c r="P19" s="772"/>
      <c r="Q19" s="772"/>
      <c r="R19" s="773"/>
      <c r="S19" s="773"/>
      <c r="T19" s="773"/>
      <c r="U19" s="773"/>
      <c r="V19" s="773"/>
      <c r="W19" s="773"/>
      <c r="X19" s="773"/>
      <c r="Y19" s="774"/>
    </row>
    <row r="20" spans="2:25" s="24" customFormat="1" ht="14.1" customHeight="1">
      <c r="B20" s="771"/>
      <c r="C20" s="771"/>
      <c r="D20" s="771"/>
      <c r="E20" s="771"/>
      <c r="F20" s="771"/>
      <c r="G20" s="771"/>
      <c r="H20" s="771"/>
      <c r="I20" s="771"/>
      <c r="J20" s="772"/>
      <c r="K20" s="772"/>
      <c r="L20" s="772"/>
      <c r="M20" s="772"/>
      <c r="N20" s="772"/>
      <c r="O20" s="772"/>
      <c r="P20" s="772"/>
      <c r="Q20" s="772"/>
      <c r="R20" s="773"/>
      <c r="S20" s="773"/>
      <c r="T20" s="773"/>
      <c r="U20" s="773"/>
      <c r="V20" s="773"/>
      <c r="W20" s="773"/>
      <c r="X20" s="773"/>
      <c r="Y20" s="774"/>
    </row>
    <row r="21" spans="2:25" s="24" customFormat="1" ht="14.1" customHeight="1">
      <c r="B21" s="771"/>
      <c r="C21" s="771"/>
      <c r="D21" s="771"/>
      <c r="E21" s="771"/>
      <c r="F21" s="771"/>
      <c r="G21" s="771"/>
      <c r="H21" s="771"/>
      <c r="I21" s="771"/>
      <c r="J21" s="772"/>
      <c r="K21" s="772"/>
      <c r="L21" s="772"/>
      <c r="M21" s="772"/>
      <c r="N21" s="772"/>
      <c r="O21" s="772"/>
      <c r="P21" s="772"/>
      <c r="Q21" s="772"/>
      <c r="R21" s="773"/>
      <c r="S21" s="773"/>
      <c r="T21" s="773"/>
      <c r="U21" s="773"/>
      <c r="V21" s="773"/>
      <c r="W21" s="773"/>
      <c r="X21" s="773"/>
      <c r="Y21" s="774"/>
    </row>
    <row r="22" spans="2:25" ht="15" customHeight="1">
      <c r="B22" s="767" t="s">
        <v>237</v>
      </c>
      <c r="C22" s="768"/>
      <c r="D22" s="769"/>
      <c r="E22" s="107"/>
      <c r="F22" s="767" t="s">
        <v>236</v>
      </c>
      <c r="G22" s="768"/>
      <c r="H22" s="769"/>
      <c r="I22" s="190"/>
      <c r="J22" s="767" t="s">
        <v>237</v>
      </c>
      <c r="K22" s="768"/>
      <c r="L22" s="769"/>
      <c r="M22" s="107"/>
      <c r="N22" s="767" t="s">
        <v>236</v>
      </c>
      <c r="O22" s="768"/>
      <c r="P22" s="769"/>
      <c r="Q22" s="190"/>
      <c r="R22" s="767" t="s">
        <v>237</v>
      </c>
      <c r="S22" s="768"/>
      <c r="T22" s="769"/>
      <c r="U22" s="107"/>
      <c r="V22" s="767" t="s">
        <v>236</v>
      </c>
      <c r="W22" s="768"/>
      <c r="X22" s="769"/>
      <c r="Y22" s="190"/>
    </row>
    <row r="23" spans="2:25" ht="15" customHeight="1">
      <c r="B23" s="767" t="s">
        <v>235</v>
      </c>
      <c r="C23" s="768"/>
      <c r="D23" s="208"/>
      <c r="E23" s="777"/>
      <c r="F23" s="779"/>
      <c r="G23" s="767" t="s">
        <v>234</v>
      </c>
      <c r="H23" s="769"/>
      <c r="I23" s="190"/>
      <c r="J23" s="767" t="s">
        <v>235</v>
      </c>
      <c r="K23" s="768"/>
      <c r="L23" s="208"/>
      <c r="M23" s="777"/>
      <c r="N23" s="779"/>
      <c r="O23" s="767" t="s">
        <v>234</v>
      </c>
      <c r="P23" s="769"/>
      <c r="Q23" s="190"/>
      <c r="R23" s="767" t="s">
        <v>235</v>
      </c>
      <c r="S23" s="768"/>
      <c r="T23" s="208"/>
      <c r="U23" s="777"/>
      <c r="V23" s="779"/>
      <c r="W23" s="767" t="s">
        <v>234</v>
      </c>
      <c r="X23" s="769"/>
      <c r="Y23" s="190"/>
    </row>
    <row r="24" spans="2:25" ht="15" customHeight="1">
      <c r="B24" s="767" t="s">
        <v>233</v>
      </c>
      <c r="C24" s="768"/>
      <c r="D24" s="777"/>
      <c r="E24" s="778"/>
      <c r="F24" s="778"/>
      <c r="G24" s="778"/>
      <c r="H24" s="778"/>
      <c r="I24" s="779"/>
      <c r="J24" s="767" t="s">
        <v>233</v>
      </c>
      <c r="K24" s="768"/>
      <c r="L24" s="777"/>
      <c r="M24" s="778"/>
      <c r="N24" s="778"/>
      <c r="O24" s="778"/>
      <c r="P24" s="778"/>
      <c r="Q24" s="779"/>
      <c r="R24" s="767" t="s">
        <v>233</v>
      </c>
      <c r="S24" s="768"/>
      <c r="T24" s="777"/>
      <c r="U24" s="778"/>
      <c r="V24" s="778"/>
      <c r="W24" s="778"/>
      <c r="X24" s="778"/>
      <c r="Y24" s="779"/>
    </row>
    <row r="25" spans="2:25" ht="15" customHeight="1">
      <c r="B25" s="775" t="s">
        <v>245</v>
      </c>
      <c r="C25" s="775"/>
      <c r="D25" s="209"/>
      <c r="E25" s="191" t="s">
        <v>231</v>
      </c>
      <c r="F25" s="776"/>
      <c r="G25" s="776"/>
      <c r="H25" s="776"/>
      <c r="I25" s="776"/>
      <c r="J25" s="775" t="s">
        <v>245</v>
      </c>
      <c r="K25" s="775"/>
      <c r="L25" s="209"/>
      <c r="M25" s="191" t="s">
        <v>231</v>
      </c>
      <c r="N25" s="776"/>
      <c r="O25" s="776"/>
      <c r="P25" s="776"/>
      <c r="Q25" s="776"/>
      <c r="R25" s="775" t="s">
        <v>245</v>
      </c>
      <c r="S25" s="775"/>
      <c r="T25" s="209"/>
      <c r="U25" s="191" t="s">
        <v>231</v>
      </c>
      <c r="V25" s="776"/>
      <c r="W25" s="776"/>
      <c r="X25" s="776"/>
      <c r="Y25" s="776"/>
    </row>
    <row r="26" spans="2:25" s="24" customFormat="1" ht="14.1" customHeight="1">
      <c r="B26" s="770"/>
      <c r="C26" s="770"/>
      <c r="D26" s="770"/>
      <c r="E26" s="770"/>
      <c r="F26" s="770"/>
      <c r="G26" s="770"/>
      <c r="H26" s="770"/>
      <c r="I26" s="770"/>
      <c r="J26" s="772"/>
      <c r="K26" s="772"/>
      <c r="L26" s="772"/>
      <c r="M26" s="772"/>
      <c r="N26" s="772"/>
      <c r="O26" s="772"/>
      <c r="P26" s="772"/>
      <c r="Q26" s="772"/>
      <c r="R26" s="773"/>
      <c r="S26" s="773"/>
      <c r="T26" s="773"/>
      <c r="U26" s="773"/>
      <c r="V26" s="773"/>
      <c r="W26" s="773"/>
      <c r="X26" s="773"/>
      <c r="Y26" s="774"/>
    </row>
    <row r="27" spans="2:25" s="24" customFormat="1" ht="14.1" customHeight="1">
      <c r="B27" s="771"/>
      <c r="C27" s="771"/>
      <c r="D27" s="771"/>
      <c r="E27" s="771"/>
      <c r="F27" s="771"/>
      <c r="G27" s="771"/>
      <c r="H27" s="771"/>
      <c r="I27" s="771"/>
      <c r="J27" s="772"/>
      <c r="K27" s="772"/>
      <c r="L27" s="772"/>
      <c r="M27" s="772"/>
      <c r="N27" s="772"/>
      <c r="O27" s="772"/>
      <c r="P27" s="772"/>
      <c r="Q27" s="772"/>
      <c r="R27" s="773"/>
      <c r="S27" s="773"/>
      <c r="T27" s="773"/>
      <c r="U27" s="773"/>
      <c r="V27" s="773"/>
      <c r="W27" s="773"/>
      <c r="X27" s="773"/>
      <c r="Y27" s="774"/>
    </row>
    <row r="28" spans="2:25" s="24" customFormat="1" ht="14.1" customHeight="1">
      <c r="B28" s="771"/>
      <c r="C28" s="771"/>
      <c r="D28" s="771"/>
      <c r="E28" s="771"/>
      <c r="F28" s="771"/>
      <c r="G28" s="771"/>
      <c r="H28" s="771"/>
      <c r="I28" s="771"/>
      <c r="J28" s="772"/>
      <c r="K28" s="772"/>
      <c r="L28" s="772"/>
      <c r="M28" s="772"/>
      <c r="N28" s="772"/>
      <c r="O28" s="772"/>
      <c r="P28" s="772"/>
      <c r="Q28" s="772"/>
      <c r="R28" s="773"/>
      <c r="S28" s="773"/>
      <c r="T28" s="773"/>
      <c r="U28" s="773"/>
      <c r="V28" s="773"/>
      <c r="W28" s="773"/>
      <c r="X28" s="773"/>
      <c r="Y28" s="774"/>
    </row>
    <row r="29" spans="2:25" s="24" customFormat="1" ht="14.1" customHeight="1">
      <c r="B29" s="771"/>
      <c r="C29" s="771"/>
      <c r="D29" s="771"/>
      <c r="E29" s="771"/>
      <c r="F29" s="771"/>
      <c r="G29" s="771"/>
      <c r="H29" s="771"/>
      <c r="I29" s="771"/>
      <c r="J29" s="772"/>
      <c r="K29" s="772"/>
      <c r="L29" s="772"/>
      <c r="M29" s="772"/>
      <c r="N29" s="772"/>
      <c r="O29" s="772"/>
      <c r="P29" s="772"/>
      <c r="Q29" s="772"/>
      <c r="R29" s="773"/>
      <c r="S29" s="773"/>
      <c r="T29" s="773"/>
      <c r="U29" s="773"/>
      <c r="V29" s="773"/>
      <c r="W29" s="773"/>
      <c r="X29" s="773"/>
      <c r="Y29" s="774"/>
    </row>
    <row r="30" spans="2:25" s="24" customFormat="1" ht="14.1" customHeight="1">
      <c r="B30" s="771"/>
      <c r="C30" s="771"/>
      <c r="D30" s="771"/>
      <c r="E30" s="771"/>
      <c r="F30" s="771"/>
      <c r="G30" s="771"/>
      <c r="H30" s="771"/>
      <c r="I30" s="771"/>
      <c r="J30" s="772"/>
      <c r="K30" s="772"/>
      <c r="L30" s="772"/>
      <c r="M30" s="772"/>
      <c r="N30" s="772"/>
      <c r="O30" s="772"/>
      <c r="P30" s="772"/>
      <c r="Q30" s="772"/>
      <c r="R30" s="773"/>
      <c r="S30" s="773"/>
      <c r="T30" s="773"/>
      <c r="U30" s="773"/>
      <c r="V30" s="773"/>
      <c r="W30" s="773"/>
      <c r="X30" s="773"/>
      <c r="Y30" s="774"/>
    </row>
    <row r="31" spans="2:25" s="24" customFormat="1" ht="14.1" customHeight="1">
      <c r="B31" s="771"/>
      <c r="C31" s="771"/>
      <c r="D31" s="771"/>
      <c r="E31" s="771"/>
      <c r="F31" s="771"/>
      <c r="G31" s="771"/>
      <c r="H31" s="771"/>
      <c r="I31" s="771"/>
      <c r="J31" s="772"/>
      <c r="K31" s="772"/>
      <c r="L31" s="772"/>
      <c r="M31" s="772"/>
      <c r="N31" s="772"/>
      <c r="O31" s="772"/>
      <c r="P31" s="772"/>
      <c r="Q31" s="772"/>
      <c r="R31" s="773"/>
      <c r="S31" s="773"/>
      <c r="T31" s="773"/>
      <c r="U31" s="773"/>
      <c r="V31" s="773"/>
      <c r="W31" s="773"/>
      <c r="X31" s="773"/>
      <c r="Y31" s="774"/>
    </row>
    <row r="32" spans="2:25" s="24" customFormat="1" ht="14.1" customHeight="1">
      <c r="B32" s="771"/>
      <c r="C32" s="771"/>
      <c r="D32" s="771"/>
      <c r="E32" s="771"/>
      <c r="F32" s="771"/>
      <c r="G32" s="771"/>
      <c r="H32" s="771"/>
      <c r="I32" s="771"/>
      <c r="J32" s="772"/>
      <c r="K32" s="772"/>
      <c r="L32" s="772"/>
      <c r="M32" s="772"/>
      <c r="N32" s="772"/>
      <c r="O32" s="772"/>
      <c r="P32" s="772"/>
      <c r="Q32" s="772"/>
      <c r="R32" s="773"/>
      <c r="S32" s="773"/>
      <c r="T32" s="773"/>
      <c r="U32" s="773"/>
      <c r="V32" s="773"/>
      <c r="W32" s="773"/>
      <c r="X32" s="773"/>
      <c r="Y32" s="774"/>
    </row>
    <row r="33" spans="2:25" s="24" customFormat="1" ht="14.1" customHeight="1">
      <c r="B33" s="771"/>
      <c r="C33" s="771"/>
      <c r="D33" s="771"/>
      <c r="E33" s="771"/>
      <c r="F33" s="771"/>
      <c r="G33" s="771"/>
      <c r="H33" s="771"/>
      <c r="I33" s="771"/>
      <c r="J33" s="772"/>
      <c r="K33" s="772"/>
      <c r="L33" s="772"/>
      <c r="M33" s="772"/>
      <c r="N33" s="772"/>
      <c r="O33" s="772"/>
      <c r="P33" s="772"/>
      <c r="Q33" s="772"/>
      <c r="R33" s="773"/>
      <c r="S33" s="773"/>
      <c r="T33" s="773"/>
      <c r="U33" s="773"/>
      <c r="V33" s="773"/>
      <c r="W33" s="773"/>
      <c r="X33" s="773"/>
      <c r="Y33" s="774"/>
    </row>
    <row r="34" spans="2:25" s="24" customFormat="1" ht="14.1" customHeight="1">
      <c r="B34" s="771"/>
      <c r="C34" s="771"/>
      <c r="D34" s="771"/>
      <c r="E34" s="771"/>
      <c r="F34" s="771"/>
      <c r="G34" s="771"/>
      <c r="H34" s="771"/>
      <c r="I34" s="771"/>
      <c r="J34" s="772"/>
      <c r="K34" s="772"/>
      <c r="L34" s="772"/>
      <c r="M34" s="772"/>
      <c r="N34" s="772"/>
      <c r="O34" s="772"/>
      <c r="P34" s="772"/>
      <c r="Q34" s="772"/>
      <c r="R34" s="773"/>
      <c r="S34" s="773"/>
      <c r="T34" s="773"/>
      <c r="U34" s="773"/>
      <c r="V34" s="773"/>
      <c r="W34" s="773"/>
      <c r="X34" s="773"/>
      <c r="Y34" s="774"/>
    </row>
    <row r="35" spans="2:25" s="24" customFormat="1" ht="14.1" customHeight="1">
      <c r="B35" s="771"/>
      <c r="C35" s="771"/>
      <c r="D35" s="771"/>
      <c r="E35" s="771"/>
      <c r="F35" s="771"/>
      <c r="G35" s="771"/>
      <c r="H35" s="771"/>
      <c r="I35" s="771"/>
      <c r="J35" s="772"/>
      <c r="K35" s="772"/>
      <c r="L35" s="772"/>
      <c r="M35" s="772"/>
      <c r="N35" s="772"/>
      <c r="O35" s="772"/>
      <c r="P35" s="772"/>
      <c r="Q35" s="772"/>
      <c r="R35" s="773"/>
      <c r="S35" s="773"/>
      <c r="T35" s="773"/>
      <c r="U35" s="773"/>
      <c r="V35" s="773"/>
      <c r="W35" s="773"/>
      <c r="X35" s="773"/>
      <c r="Y35" s="774"/>
    </row>
    <row r="36" spans="2:25" s="24" customFormat="1" ht="14.1" customHeight="1">
      <c r="B36" s="771"/>
      <c r="C36" s="771"/>
      <c r="D36" s="771"/>
      <c r="E36" s="771"/>
      <c r="F36" s="771"/>
      <c r="G36" s="771"/>
      <c r="H36" s="771"/>
      <c r="I36" s="771"/>
      <c r="J36" s="772"/>
      <c r="K36" s="772"/>
      <c r="L36" s="772"/>
      <c r="M36" s="772"/>
      <c r="N36" s="772"/>
      <c r="O36" s="772"/>
      <c r="P36" s="772"/>
      <c r="Q36" s="772"/>
      <c r="R36" s="773"/>
      <c r="S36" s="773"/>
      <c r="T36" s="773"/>
      <c r="U36" s="773"/>
      <c r="V36" s="773"/>
      <c r="W36" s="773"/>
      <c r="X36" s="773"/>
      <c r="Y36" s="774"/>
    </row>
    <row r="37" spans="2:25" s="24" customFormat="1" ht="14.1" customHeight="1">
      <c r="B37" s="771"/>
      <c r="C37" s="771"/>
      <c r="D37" s="771"/>
      <c r="E37" s="771"/>
      <c r="F37" s="771"/>
      <c r="G37" s="771"/>
      <c r="H37" s="771"/>
      <c r="I37" s="771"/>
      <c r="J37" s="772"/>
      <c r="K37" s="772"/>
      <c r="L37" s="772"/>
      <c r="M37" s="772"/>
      <c r="N37" s="772"/>
      <c r="O37" s="772"/>
      <c r="P37" s="772"/>
      <c r="Q37" s="772"/>
      <c r="R37" s="773"/>
      <c r="S37" s="773"/>
      <c r="T37" s="773"/>
      <c r="U37" s="773"/>
      <c r="V37" s="773"/>
      <c r="W37" s="773"/>
      <c r="X37" s="773"/>
      <c r="Y37" s="774"/>
    </row>
    <row r="38" spans="2:25" s="24" customFormat="1" ht="14.1" customHeight="1">
      <c r="B38" s="771"/>
      <c r="C38" s="771"/>
      <c r="D38" s="771"/>
      <c r="E38" s="771"/>
      <c r="F38" s="771"/>
      <c r="G38" s="771"/>
      <c r="H38" s="771"/>
      <c r="I38" s="771"/>
      <c r="J38" s="772"/>
      <c r="K38" s="772"/>
      <c r="L38" s="772"/>
      <c r="M38" s="772"/>
      <c r="N38" s="772"/>
      <c r="O38" s="772"/>
      <c r="P38" s="772"/>
      <c r="Q38" s="772"/>
      <c r="R38" s="773"/>
      <c r="S38" s="773"/>
      <c r="T38" s="773"/>
      <c r="U38" s="773"/>
      <c r="V38" s="773"/>
      <c r="W38" s="773"/>
      <c r="X38" s="773"/>
      <c r="Y38" s="774"/>
    </row>
    <row r="39" spans="2:25" ht="15" customHeight="1">
      <c r="B39" s="767" t="s">
        <v>237</v>
      </c>
      <c r="C39" s="768"/>
      <c r="D39" s="769"/>
      <c r="E39" s="107"/>
      <c r="F39" s="767" t="s">
        <v>236</v>
      </c>
      <c r="G39" s="768"/>
      <c r="H39" s="769"/>
      <c r="I39" s="190"/>
      <c r="J39" s="767" t="s">
        <v>237</v>
      </c>
      <c r="K39" s="768"/>
      <c r="L39" s="769"/>
      <c r="M39" s="107"/>
      <c r="N39" s="767" t="s">
        <v>236</v>
      </c>
      <c r="O39" s="768"/>
      <c r="P39" s="769"/>
      <c r="Q39" s="190"/>
      <c r="R39" s="767" t="s">
        <v>237</v>
      </c>
      <c r="S39" s="768"/>
      <c r="T39" s="769"/>
      <c r="U39" s="107"/>
      <c r="V39" s="767" t="s">
        <v>236</v>
      </c>
      <c r="W39" s="768"/>
      <c r="X39" s="769"/>
      <c r="Y39" s="190"/>
    </row>
    <row r="40" spans="2:25" ht="15" customHeight="1">
      <c r="B40" s="767" t="s">
        <v>235</v>
      </c>
      <c r="C40" s="768"/>
      <c r="D40" s="208"/>
      <c r="E40" s="777"/>
      <c r="F40" s="779"/>
      <c r="G40" s="767" t="s">
        <v>234</v>
      </c>
      <c r="H40" s="769"/>
      <c r="I40" s="190"/>
      <c r="J40" s="767" t="s">
        <v>235</v>
      </c>
      <c r="K40" s="768"/>
      <c r="L40" s="208"/>
      <c r="M40" s="777"/>
      <c r="N40" s="779"/>
      <c r="O40" s="767" t="s">
        <v>234</v>
      </c>
      <c r="P40" s="769"/>
      <c r="Q40" s="190"/>
      <c r="R40" s="767" t="s">
        <v>235</v>
      </c>
      <c r="S40" s="768"/>
      <c r="T40" s="208"/>
      <c r="U40" s="777"/>
      <c r="V40" s="779"/>
      <c r="W40" s="767" t="s">
        <v>234</v>
      </c>
      <c r="X40" s="769"/>
      <c r="Y40" s="190"/>
    </row>
    <row r="41" spans="2:25" ht="15" customHeight="1">
      <c r="B41" s="767" t="s">
        <v>233</v>
      </c>
      <c r="C41" s="768"/>
      <c r="D41" s="777"/>
      <c r="E41" s="778"/>
      <c r="F41" s="778"/>
      <c r="G41" s="778"/>
      <c r="H41" s="778"/>
      <c r="I41" s="779"/>
      <c r="J41" s="767" t="s">
        <v>233</v>
      </c>
      <c r="K41" s="768"/>
      <c r="L41" s="777"/>
      <c r="M41" s="778"/>
      <c r="N41" s="778"/>
      <c r="O41" s="778"/>
      <c r="P41" s="778"/>
      <c r="Q41" s="779"/>
      <c r="R41" s="767" t="s">
        <v>233</v>
      </c>
      <c r="S41" s="768"/>
      <c r="T41" s="777"/>
      <c r="U41" s="778"/>
      <c r="V41" s="778"/>
      <c r="W41" s="778"/>
      <c r="X41" s="778"/>
      <c r="Y41" s="779"/>
    </row>
    <row r="42" spans="2:25" ht="15" customHeight="1">
      <c r="B42" s="775" t="s">
        <v>245</v>
      </c>
      <c r="C42" s="775"/>
      <c r="D42" s="209"/>
      <c r="E42" s="191" t="s">
        <v>231</v>
      </c>
      <c r="F42" s="776"/>
      <c r="G42" s="776"/>
      <c r="H42" s="776"/>
      <c r="I42" s="776"/>
      <c r="J42" s="775" t="s">
        <v>245</v>
      </c>
      <c r="K42" s="775"/>
      <c r="L42" s="209"/>
      <c r="M42" s="191" t="s">
        <v>231</v>
      </c>
      <c r="N42" s="776"/>
      <c r="O42" s="776"/>
      <c r="P42" s="776"/>
      <c r="Q42" s="776"/>
      <c r="R42" s="775" t="s">
        <v>245</v>
      </c>
      <c r="S42" s="775"/>
      <c r="T42" s="209"/>
      <c r="U42" s="191" t="s">
        <v>231</v>
      </c>
      <c r="V42" s="776"/>
      <c r="W42" s="776"/>
      <c r="X42" s="776"/>
      <c r="Y42" s="776"/>
    </row>
    <row r="43" spans="2:25" s="24" customFormat="1" ht="14.1" customHeight="1">
      <c r="B43" s="771"/>
      <c r="C43" s="771"/>
      <c r="D43" s="771"/>
      <c r="E43" s="771"/>
      <c r="F43" s="771"/>
      <c r="G43" s="771"/>
      <c r="H43" s="771"/>
      <c r="I43" s="771"/>
      <c r="J43" s="772"/>
      <c r="K43" s="772"/>
      <c r="L43" s="772"/>
      <c r="M43" s="772"/>
      <c r="N43" s="772"/>
      <c r="O43" s="772"/>
      <c r="P43" s="772"/>
      <c r="Q43" s="772"/>
      <c r="R43" s="800"/>
      <c r="S43" s="800"/>
      <c r="T43" s="800"/>
      <c r="U43" s="800"/>
      <c r="V43" s="800"/>
      <c r="W43" s="800"/>
      <c r="X43" s="800"/>
      <c r="Y43" s="800"/>
    </row>
    <row r="44" spans="2:25" s="24" customFormat="1" ht="14.1" customHeight="1">
      <c r="B44" s="771"/>
      <c r="C44" s="771"/>
      <c r="D44" s="771"/>
      <c r="E44" s="771"/>
      <c r="F44" s="771"/>
      <c r="G44" s="771"/>
      <c r="H44" s="771"/>
      <c r="I44" s="771"/>
      <c r="J44" s="772"/>
      <c r="K44" s="772"/>
      <c r="L44" s="772"/>
      <c r="M44" s="772"/>
      <c r="N44" s="772"/>
      <c r="O44" s="772"/>
      <c r="P44" s="772"/>
      <c r="Q44" s="772"/>
      <c r="R44" s="800"/>
      <c r="S44" s="800"/>
      <c r="T44" s="800"/>
      <c r="U44" s="800"/>
      <c r="V44" s="800"/>
      <c r="W44" s="800"/>
      <c r="X44" s="800"/>
      <c r="Y44" s="800"/>
    </row>
    <row r="45" spans="2:25" s="24" customFormat="1" ht="14.1" customHeight="1">
      <c r="B45" s="771"/>
      <c r="C45" s="771"/>
      <c r="D45" s="771"/>
      <c r="E45" s="771"/>
      <c r="F45" s="771"/>
      <c r="G45" s="771"/>
      <c r="H45" s="771"/>
      <c r="I45" s="771"/>
      <c r="J45" s="772"/>
      <c r="K45" s="772"/>
      <c r="L45" s="772"/>
      <c r="M45" s="772"/>
      <c r="N45" s="772"/>
      <c r="O45" s="772"/>
      <c r="P45" s="772"/>
      <c r="Q45" s="772"/>
      <c r="R45" s="800"/>
      <c r="S45" s="800"/>
      <c r="T45" s="800"/>
      <c r="U45" s="800"/>
      <c r="V45" s="800"/>
      <c r="W45" s="800"/>
      <c r="X45" s="800"/>
      <c r="Y45" s="800"/>
    </row>
    <row r="46" spans="2:25" s="24" customFormat="1" ht="14.1" customHeight="1">
      <c r="B46" s="771"/>
      <c r="C46" s="771"/>
      <c r="D46" s="771"/>
      <c r="E46" s="771"/>
      <c r="F46" s="771"/>
      <c r="G46" s="771"/>
      <c r="H46" s="771"/>
      <c r="I46" s="771"/>
      <c r="J46" s="772"/>
      <c r="K46" s="772"/>
      <c r="L46" s="772"/>
      <c r="M46" s="772"/>
      <c r="N46" s="772"/>
      <c r="O46" s="772"/>
      <c r="P46" s="772"/>
      <c r="Q46" s="772"/>
      <c r="R46" s="800"/>
      <c r="S46" s="800"/>
      <c r="T46" s="800"/>
      <c r="U46" s="800"/>
      <c r="V46" s="800"/>
      <c r="W46" s="800"/>
      <c r="X46" s="800"/>
      <c r="Y46" s="800"/>
    </row>
    <row r="47" spans="2:25" s="24" customFormat="1" ht="14.1" customHeight="1">
      <c r="B47" s="771"/>
      <c r="C47" s="771"/>
      <c r="D47" s="771"/>
      <c r="E47" s="771"/>
      <c r="F47" s="771"/>
      <c r="G47" s="771"/>
      <c r="H47" s="771"/>
      <c r="I47" s="771"/>
      <c r="J47" s="772"/>
      <c r="K47" s="772"/>
      <c r="L47" s="772"/>
      <c r="M47" s="772"/>
      <c r="N47" s="772"/>
      <c r="O47" s="772"/>
      <c r="P47" s="772"/>
      <c r="Q47" s="772"/>
      <c r="R47" s="800"/>
      <c r="S47" s="800"/>
      <c r="T47" s="800"/>
      <c r="U47" s="800"/>
      <c r="V47" s="800"/>
      <c r="W47" s="800"/>
      <c r="X47" s="800"/>
      <c r="Y47" s="800"/>
    </row>
    <row r="48" spans="2:25" s="24" customFormat="1" ht="14.1" customHeight="1">
      <c r="B48" s="771"/>
      <c r="C48" s="771"/>
      <c r="D48" s="771"/>
      <c r="E48" s="771"/>
      <c r="F48" s="771"/>
      <c r="G48" s="771"/>
      <c r="H48" s="771"/>
      <c r="I48" s="771"/>
      <c r="J48" s="772"/>
      <c r="K48" s="772"/>
      <c r="L48" s="772"/>
      <c r="M48" s="772"/>
      <c r="N48" s="772"/>
      <c r="O48" s="772"/>
      <c r="P48" s="772"/>
      <c r="Q48" s="772"/>
      <c r="R48" s="800"/>
      <c r="S48" s="800"/>
      <c r="T48" s="800"/>
      <c r="U48" s="800"/>
      <c r="V48" s="800"/>
      <c r="W48" s="800"/>
      <c r="X48" s="800"/>
      <c r="Y48" s="800"/>
    </row>
    <row r="49" spans="2:26" s="24" customFormat="1" ht="14.1" customHeight="1">
      <c r="B49" s="771"/>
      <c r="C49" s="771"/>
      <c r="D49" s="771"/>
      <c r="E49" s="771"/>
      <c r="F49" s="771"/>
      <c r="G49" s="771"/>
      <c r="H49" s="771"/>
      <c r="I49" s="771"/>
      <c r="J49" s="772"/>
      <c r="K49" s="772"/>
      <c r="L49" s="772"/>
      <c r="M49" s="772"/>
      <c r="N49" s="772"/>
      <c r="O49" s="772"/>
      <c r="P49" s="772"/>
      <c r="Q49" s="772"/>
      <c r="R49" s="800"/>
      <c r="S49" s="800"/>
      <c r="T49" s="800"/>
      <c r="U49" s="800"/>
      <c r="V49" s="800"/>
      <c r="W49" s="800"/>
      <c r="X49" s="800"/>
      <c r="Y49" s="800"/>
    </row>
    <row r="50" spans="2:26" s="24" customFormat="1" ht="14.1" customHeight="1">
      <c r="B50" s="771"/>
      <c r="C50" s="771"/>
      <c r="D50" s="771"/>
      <c r="E50" s="771"/>
      <c r="F50" s="771"/>
      <c r="G50" s="771"/>
      <c r="H50" s="771"/>
      <c r="I50" s="771"/>
      <c r="J50" s="772"/>
      <c r="K50" s="772"/>
      <c r="L50" s="772"/>
      <c r="M50" s="772"/>
      <c r="N50" s="772"/>
      <c r="O50" s="772"/>
      <c r="P50" s="772"/>
      <c r="Q50" s="772"/>
      <c r="R50" s="800"/>
      <c r="S50" s="800"/>
      <c r="T50" s="800"/>
      <c r="U50" s="800"/>
      <c r="V50" s="800"/>
      <c r="W50" s="800"/>
      <c r="X50" s="800"/>
      <c r="Y50" s="800"/>
    </row>
    <row r="51" spans="2:26" s="24" customFormat="1" ht="14.1" customHeight="1">
      <c r="B51" s="771"/>
      <c r="C51" s="771"/>
      <c r="D51" s="771"/>
      <c r="E51" s="771"/>
      <c r="F51" s="771"/>
      <c r="G51" s="771"/>
      <c r="H51" s="771"/>
      <c r="I51" s="771"/>
      <c r="J51" s="772"/>
      <c r="K51" s="772"/>
      <c r="L51" s="772"/>
      <c r="M51" s="772"/>
      <c r="N51" s="772"/>
      <c r="O51" s="772"/>
      <c r="P51" s="772"/>
      <c r="Q51" s="772"/>
      <c r="R51" s="800"/>
      <c r="S51" s="800"/>
      <c r="T51" s="800"/>
      <c r="U51" s="800"/>
      <c r="V51" s="800"/>
      <c r="W51" s="800"/>
      <c r="X51" s="800"/>
      <c r="Y51" s="800"/>
    </row>
    <row r="52" spans="2:26" s="24" customFormat="1" ht="14.1" customHeight="1">
      <c r="B52" s="771"/>
      <c r="C52" s="771"/>
      <c r="D52" s="771"/>
      <c r="E52" s="771"/>
      <c r="F52" s="771"/>
      <c r="G52" s="771"/>
      <c r="H52" s="771"/>
      <c r="I52" s="771"/>
      <c r="J52" s="772"/>
      <c r="K52" s="772"/>
      <c r="L52" s="772"/>
      <c r="M52" s="772"/>
      <c r="N52" s="772"/>
      <c r="O52" s="772"/>
      <c r="P52" s="772"/>
      <c r="Q52" s="772"/>
      <c r="R52" s="800"/>
      <c r="S52" s="800"/>
      <c r="T52" s="800"/>
      <c r="U52" s="800"/>
      <c r="V52" s="800"/>
      <c r="W52" s="800"/>
      <c r="X52" s="800"/>
      <c r="Y52" s="800"/>
    </row>
    <row r="53" spans="2:26" s="24" customFormat="1" ht="14.1" customHeight="1">
      <c r="B53" s="771"/>
      <c r="C53" s="771"/>
      <c r="D53" s="771"/>
      <c r="E53" s="771"/>
      <c r="F53" s="771"/>
      <c r="G53" s="771"/>
      <c r="H53" s="771"/>
      <c r="I53" s="771"/>
      <c r="J53" s="772"/>
      <c r="K53" s="772"/>
      <c r="L53" s="772"/>
      <c r="M53" s="772"/>
      <c r="N53" s="772"/>
      <c r="O53" s="772"/>
      <c r="P53" s="772"/>
      <c r="Q53" s="772"/>
      <c r="R53" s="800"/>
      <c r="S53" s="800"/>
      <c r="T53" s="800"/>
      <c r="U53" s="800"/>
      <c r="V53" s="800"/>
      <c r="W53" s="800"/>
      <c r="X53" s="800"/>
      <c r="Y53" s="800"/>
    </row>
    <row r="54" spans="2:26" s="24" customFormat="1" ht="14.1" customHeight="1">
      <c r="B54" s="771"/>
      <c r="C54" s="771"/>
      <c r="D54" s="771"/>
      <c r="E54" s="771"/>
      <c r="F54" s="771"/>
      <c r="G54" s="771"/>
      <c r="H54" s="771"/>
      <c r="I54" s="771"/>
      <c r="J54" s="772"/>
      <c r="K54" s="772"/>
      <c r="L54" s="772"/>
      <c r="M54" s="772"/>
      <c r="N54" s="772"/>
      <c r="O54" s="772"/>
      <c r="P54" s="772"/>
      <c r="Q54" s="772"/>
      <c r="R54" s="800"/>
      <c r="S54" s="800"/>
      <c r="T54" s="800"/>
      <c r="U54" s="800"/>
      <c r="V54" s="800"/>
      <c r="W54" s="800"/>
      <c r="X54" s="800"/>
      <c r="Y54" s="800"/>
    </row>
    <row r="55" spans="2:26" s="24" customFormat="1" ht="14.1" customHeight="1">
      <c r="B55" s="771"/>
      <c r="C55" s="771"/>
      <c r="D55" s="771"/>
      <c r="E55" s="771"/>
      <c r="F55" s="771"/>
      <c r="G55" s="771"/>
      <c r="H55" s="771"/>
      <c r="I55" s="771"/>
      <c r="J55" s="772"/>
      <c r="K55" s="772"/>
      <c r="L55" s="772"/>
      <c r="M55" s="772"/>
      <c r="N55" s="772"/>
      <c r="O55" s="772"/>
      <c r="P55" s="772"/>
      <c r="Q55" s="772"/>
      <c r="R55" s="800"/>
      <c r="S55" s="800"/>
      <c r="T55" s="800"/>
      <c r="U55" s="800"/>
      <c r="V55" s="800"/>
      <c r="W55" s="800"/>
      <c r="X55" s="800"/>
      <c r="Y55" s="800"/>
    </row>
    <row r="56" spans="2:26" s="24" customFormat="1" ht="14.1" customHeight="1">
      <c r="B56" s="108"/>
      <c r="C56" s="108"/>
      <c r="D56" s="111" t="s">
        <v>274</v>
      </c>
      <c r="E56" s="108"/>
      <c r="F56" s="108"/>
      <c r="G56" s="108"/>
      <c r="H56" s="108"/>
      <c r="I56" s="108"/>
      <c r="J56" s="104"/>
      <c r="K56" s="104"/>
      <c r="L56" s="104"/>
      <c r="M56" s="104"/>
      <c r="N56" s="104"/>
      <c r="O56" s="104"/>
      <c r="P56" s="104"/>
      <c r="Q56" s="104"/>
      <c r="R56" s="109"/>
      <c r="S56" s="109"/>
      <c r="T56" s="109"/>
      <c r="U56" s="109"/>
      <c r="V56" s="109"/>
      <c r="W56" s="109"/>
      <c r="X56" s="109"/>
      <c r="Y56" s="109"/>
    </row>
    <row r="57" spans="2:26" s="24" customFormat="1" ht="15" customHeight="1">
      <c r="B57" s="103"/>
      <c r="C57" s="103"/>
      <c r="D57" s="110" t="s">
        <v>254</v>
      </c>
      <c r="E57" s="106"/>
      <c r="F57" s="106"/>
      <c r="G57" s="106"/>
      <c r="H57" s="106"/>
      <c r="I57" s="106"/>
      <c r="J57" s="106"/>
      <c r="K57" s="106"/>
      <c r="L57" s="106"/>
      <c r="M57" s="106"/>
      <c r="N57" s="106"/>
      <c r="O57" s="103"/>
      <c r="P57" s="110"/>
      <c r="Q57" s="106"/>
      <c r="R57" s="106"/>
      <c r="S57" s="106"/>
      <c r="T57" s="106"/>
      <c r="U57" s="106"/>
      <c r="V57" s="106"/>
      <c r="W57" s="106"/>
      <c r="X57" s="106"/>
      <c r="Y57" s="106"/>
    </row>
    <row r="58" spans="2:26" ht="15" customHeight="1">
      <c r="D58" s="225" t="s">
        <v>442</v>
      </c>
      <c r="E58" s="225"/>
      <c r="F58" s="226"/>
      <c r="G58" s="27"/>
      <c r="H58" s="27"/>
      <c r="I58" s="27"/>
      <c r="J58" s="27"/>
      <c r="K58" s="27"/>
      <c r="L58" s="227" t="s">
        <v>545</v>
      </c>
      <c r="M58" s="27"/>
      <c r="N58" s="27"/>
      <c r="O58" s="27"/>
      <c r="P58" s="226"/>
      <c r="Q58" s="225"/>
      <c r="R58" s="226"/>
      <c r="S58" s="27"/>
      <c r="T58" s="27"/>
      <c r="U58" s="27"/>
      <c r="V58" s="27"/>
      <c r="W58" s="27"/>
      <c r="X58" s="27"/>
      <c r="Y58" s="27"/>
      <c r="Z58" s="27"/>
    </row>
    <row r="59" spans="2:26" ht="27.95" customHeight="1">
      <c r="D59" s="25"/>
      <c r="E59" s="26"/>
      <c r="F59" s="28"/>
      <c r="G59" s="28"/>
      <c r="H59" s="28"/>
      <c r="I59" s="28"/>
      <c r="J59" s="28"/>
      <c r="K59" s="28"/>
      <c r="L59" s="28"/>
      <c r="M59" s="28"/>
      <c r="N59" s="28"/>
      <c r="O59" s="28"/>
      <c r="P59" s="25"/>
      <c r="Q59" s="26"/>
      <c r="R59" s="28"/>
      <c r="S59" s="28"/>
      <c r="T59" s="28"/>
      <c r="U59" s="28"/>
      <c r="V59" s="28"/>
      <c r="W59" s="28"/>
      <c r="X59" s="28"/>
      <c r="Y59" s="28"/>
      <c r="Z59" s="28"/>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dataValidations count="1">
    <dataValidation type="list" allowBlank="1" showInputMessage="1" showErrorMessage="1" sqref="E6:F6 M6:N6 U6:V6 E23:F23 M23:N23 U23:V23 E40:F40 M40:N40 U40:V40">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'(参考)リスト'!$B$51:$B$54</xm:f>
          </x14:formula1>
          <xm:sqref>D6 L6 T6 D23 L23 T23 D40 L40 T40</xm:sqref>
        </x14:dataValidation>
        <x14:dataValidation type="list" allowBlank="1" showInputMessage="1" showErrorMessage="1">
          <x14:formula1>
            <xm:f>'(参考)リスト'!$F$51:$F$52</xm:f>
          </x14:formula1>
          <xm:sqref>D8 L8 T8 D25 L25 T25 D42 L42 T42</xm:sqref>
        </x14:dataValidation>
        <x14:dataValidation type="list" allowBlank="1" showInputMessage="1" showErrorMessage="1">
          <x14:formula1>
            <xm:f>'(参考)リスト'!$D$51:$D$53</xm:f>
          </x14:formula1>
          <xm:sqref>I6 Q6 Y6 I23 Q23 Y23 I40 Q40 Y40</xm:sqref>
        </x14:dataValidation>
        <x14:dataValidation type="list" allowBlank="1" showInputMessage="1" showErrorMessage="1">
          <x14:formula1>
            <xm:f>'(参考)リスト'!$E$51:$E$56</xm:f>
          </x14:formula1>
          <xm:sqref>D7:I7 L7:Q7 T7:Y7 D24:I24 L24:Q24 T24:Y24 D41:I41 L41:Q41 T41:Y41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B2:AI103"/>
  <sheetViews>
    <sheetView showGridLines="0" showZeros="0" view="pageBreakPreview" zoomScale="70" zoomScaleNormal="100" zoomScaleSheetLayoutView="70" workbookViewId="0"/>
  </sheetViews>
  <sheetFormatPr defaultColWidth="9" defaultRowHeight="12"/>
  <cols>
    <col min="1" max="1" width="1.625" style="9" customWidth="1"/>
    <col min="2" max="2" width="3.25" style="9" customWidth="1"/>
    <col min="3" max="35" width="4.125" style="9" customWidth="1"/>
    <col min="36" max="36" width="1.375" style="9" customWidth="1"/>
    <col min="37" max="16384" width="9" style="9"/>
  </cols>
  <sheetData>
    <row r="2" spans="2:35" ht="8.25" customHeight="1">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row>
    <row r="3" spans="2:35" ht="24.95" customHeight="1">
      <c r="B3" s="410" t="s">
        <v>329</v>
      </c>
      <c r="C3" s="410"/>
      <c r="D3" s="410"/>
      <c r="E3" s="813"/>
      <c r="F3" s="813"/>
      <c r="G3" s="813"/>
      <c r="H3" s="813"/>
      <c r="I3" s="813"/>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row>
    <row r="4" spans="2:35" ht="20.100000000000001" customHeight="1">
      <c r="B4" s="411" t="s">
        <v>27</v>
      </c>
      <c r="C4" s="411"/>
      <c r="D4" s="814"/>
      <c r="E4" s="412" t="str">
        <f>'様式A-1'!D3</f>
        <v>タカバヤマトンネル</v>
      </c>
      <c r="F4" s="413"/>
      <c r="G4" s="413"/>
      <c r="H4" s="413"/>
      <c r="I4" s="414"/>
      <c r="J4" s="815" t="s">
        <v>28</v>
      </c>
      <c r="K4" s="415"/>
      <c r="L4" s="415"/>
      <c r="M4" s="810" t="str">
        <f>'様式A-1'!J3</f>
        <v>県道6号山口宇部線</v>
      </c>
      <c r="N4" s="811"/>
      <c r="O4" s="811"/>
      <c r="P4" s="811"/>
      <c r="Q4" s="811"/>
      <c r="R4" s="811"/>
      <c r="S4" s="424" t="s">
        <v>260</v>
      </c>
      <c r="T4" s="424"/>
      <c r="U4" s="424"/>
      <c r="V4" s="424"/>
      <c r="W4" s="810" t="str">
        <f>'様式B(トンネル様式1P001)'!K5</f>
        <v>基礎地盤コンサルタンツ株式会社</v>
      </c>
      <c r="X4" s="810"/>
      <c r="Y4" s="810"/>
      <c r="Z4" s="810"/>
      <c r="AA4" s="810"/>
      <c r="AB4" s="810"/>
      <c r="AC4" s="816" t="s">
        <v>222</v>
      </c>
      <c r="AD4" s="817"/>
      <c r="AE4" s="818"/>
      <c r="AF4" s="820" t="str">
        <f>'様式B(トンネル様式1P001)'!Q5</f>
        <v>2022年7月25日・26日</v>
      </c>
      <c r="AG4" s="821"/>
      <c r="AH4" s="821"/>
      <c r="AI4" s="822"/>
    </row>
    <row r="5" spans="2:35" ht="20.100000000000001" customHeight="1">
      <c r="B5" s="419" t="s">
        <v>0</v>
      </c>
      <c r="C5" s="419"/>
      <c r="D5" s="808"/>
      <c r="E5" s="420" t="str">
        <f>'様式A-1'!D4</f>
        <v xml:space="preserve">高場山トンネル </v>
      </c>
      <c r="F5" s="421"/>
      <c r="G5" s="421"/>
      <c r="H5" s="421"/>
      <c r="I5" s="422"/>
      <c r="J5" s="809" t="s">
        <v>1</v>
      </c>
      <c r="K5" s="423"/>
      <c r="L5" s="423"/>
      <c r="M5" s="810" t="str">
        <f>'様式A-1'!R3</f>
        <v>防府土木建築事務所</v>
      </c>
      <c r="N5" s="811"/>
      <c r="O5" s="811"/>
      <c r="P5" s="811"/>
      <c r="Q5" s="811"/>
      <c r="R5" s="811"/>
      <c r="S5" s="424" t="s">
        <v>261</v>
      </c>
      <c r="T5" s="424"/>
      <c r="U5" s="424"/>
      <c r="V5" s="424"/>
      <c r="W5" s="812" t="str">
        <f>'様式B(トンネル様式1P001)'!K6</f>
        <v>安田　啓吾</v>
      </c>
      <c r="X5" s="812"/>
      <c r="Y5" s="812"/>
      <c r="Z5" s="812"/>
      <c r="AA5" s="812"/>
      <c r="AB5" s="812"/>
      <c r="AC5" s="596"/>
      <c r="AD5" s="819"/>
      <c r="AE5" s="799"/>
      <c r="AF5" s="823"/>
      <c r="AG5" s="824"/>
      <c r="AH5" s="824"/>
      <c r="AI5" s="825"/>
    </row>
    <row r="6" spans="2:35" ht="26.25" customHeight="1">
      <c r="B6" s="801" t="s">
        <v>31</v>
      </c>
      <c r="C6" s="803" t="s">
        <v>30</v>
      </c>
      <c r="D6" s="804"/>
      <c r="E6" s="804"/>
      <c r="F6" s="804"/>
      <c r="G6" s="804"/>
      <c r="H6" s="804"/>
      <c r="I6" s="804"/>
      <c r="J6" s="804"/>
      <c r="K6" s="804"/>
      <c r="L6" s="804"/>
      <c r="M6" s="804"/>
      <c r="N6" s="804"/>
      <c r="O6" s="804"/>
      <c r="P6" s="804"/>
      <c r="Q6" s="804"/>
      <c r="R6" s="804"/>
      <c r="S6" s="804"/>
      <c r="T6" s="804"/>
      <c r="U6" s="804"/>
      <c r="V6" s="804"/>
      <c r="W6" s="804"/>
      <c r="X6" s="804"/>
      <c r="Y6" s="804"/>
      <c r="Z6" s="804"/>
      <c r="AA6" s="804"/>
      <c r="AB6" s="804"/>
      <c r="AC6" s="804"/>
      <c r="AD6" s="804"/>
      <c r="AE6" s="804"/>
      <c r="AF6" s="804"/>
      <c r="AG6" s="804"/>
      <c r="AH6" s="804"/>
      <c r="AI6" s="805"/>
    </row>
    <row r="7" spans="2:35" ht="35.450000000000003" customHeight="1">
      <c r="B7" s="801"/>
      <c r="C7" s="7"/>
      <c r="D7" s="7"/>
      <c r="E7" s="7"/>
      <c r="F7" s="7"/>
      <c r="G7" s="7"/>
      <c r="H7" s="7"/>
      <c r="I7" s="17"/>
      <c r="J7" s="7"/>
      <c r="K7" s="7"/>
      <c r="L7" s="7"/>
      <c r="M7" s="7"/>
      <c r="N7" s="7"/>
      <c r="O7" s="7"/>
      <c r="P7" s="7"/>
      <c r="Q7" s="21"/>
      <c r="R7" s="17"/>
      <c r="S7" s="7"/>
      <c r="T7" s="7"/>
      <c r="U7" s="7"/>
      <c r="V7" s="7"/>
      <c r="W7" s="17"/>
      <c r="X7" s="17"/>
      <c r="Y7" s="17"/>
      <c r="Z7" s="17"/>
      <c r="AA7" s="17"/>
      <c r="AB7" s="7"/>
      <c r="AC7" s="7"/>
      <c r="AD7" s="7"/>
      <c r="AE7" s="7"/>
      <c r="AF7" s="7"/>
      <c r="AG7" s="7"/>
      <c r="AH7" s="7"/>
      <c r="AI7" s="20"/>
    </row>
    <row r="8" spans="2:35" ht="35.450000000000003" customHeight="1">
      <c r="B8" s="801"/>
      <c r="C8" s="7"/>
      <c r="D8" s="7"/>
      <c r="E8" s="7"/>
      <c r="F8" s="7"/>
      <c r="G8" s="7"/>
      <c r="H8" s="7"/>
      <c r="I8" s="17"/>
      <c r="J8" s="7"/>
      <c r="K8" s="7"/>
      <c r="L8" s="7"/>
      <c r="M8" s="7"/>
      <c r="N8" s="7"/>
      <c r="O8" s="7"/>
      <c r="P8" s="7"/>
      <c r="Q8" s="21"/>
      <c r="R8" s="17"/>
      <c r="S8" s="7"/>
      <c r="T8" s="7"/>
      <c r="U8" s="7"/>
      <c r="V8" s="7"/>
      <c r="W8" s="17"/>
      <c r="X8" s="17"/>
      <c r="Y8" s="17"/>
      <c r="Z8" s="17"/>
      <c r="AA8" s="17"/>
      <c r="AB8" s="7"/>
      <c r="AC8" s="7"/>
      <c r="AD8" s="7"/>
      <c r="AE8" s="7"/>
      <c r="AF8" s="7"/>
      <c r="AG8" s="7"/>
      <c r="AH8" s="7"/>
      <c r="AI8" s="20"/>
    </row>
    <row r="9" spans="2:35" ht="35.450000000000003" customHeight="1">
      <c r="B9" s="801"/>
      <c r="C9" s="7"/>
      <c r="D9" s="7"/>
      <c r="E9" s="7"/>
      <c r="F9" s="7"/>
      <c r="G9" s="7"/>
      <c r="H9" s="7"/>
      <c r="I9" s="17"/>
      <c r="J9" s="7"/>
      <c r="K9" s="7"/>
      <c r="L9" s="7"/>
      <c r="M9" s="7"/>
      <c r="N9" s="7"/>
      <c r="O9" s="7"/>
      <c r="P9" s="7"/>
      <c r="Q9" s="21"/>
      <c r="R9" s="17"/>
      <c r="S9" s="7"/>
      <c r="T9" s="7"/>
      <c r="U9" s="7"/>
      <c r="V9" s="7"/>
      <c r="W9" s="17"/>
      <c r="X9" s="17"/>
      <c r="Y9" s="17"/>
      <c r="Z9" s="17"/>
      <c r="AA9" s="17"/>
      <c r="AB9" s="7"/>
      <c r="AC9" s="7"/>
      <c r="AD9" s="7"/>
      <c r="AE9" s="7"/>
      <c r="AF9" s="7"/>
      <c r="AG9" s="7"/>
      <c r="AH9" s="7"/>
      <c r="AI9" s="20"/>
    </row>
    <row r="10" spans="2:35" ht="35.450000000000003" customHeight="1">
      <c r="B10" s="801"/>
      <c r="C10" s="7"/>
      <c r="D10" s="7"/>
      <c r="E10" s="7"/>
      <c r="F10" s="7"/>
      <c r="G10" s="7"/>
      <c r="H10" s="7"/>
      <c r="I10" s="17"/>
      <c r="J10" s="7"/>
      <c r="K10" s="7"/>
      <c r="L10" s="7"/>
      <c r="M10" s="7"/>
      <c r="N10" s="7"/>
      <c r="O10" s="7"/>
      <c r="P10" s="7"/>
      <c r="Q10" s="21"/>
      <c r="R10" s="17"/>
      <c r="S10" s="7"/>
      <c r="T10" s="7"/>
      <c r="U10" s="7"/>
      <c r="V10" s="7"/>
      <c r="W10" s="17"/>
      <c r="X10" s="17"/>
      <c r="Y10" s="17"/>
      <c r="Z10" s="17"/>
      <c r="AA10" s="17"/>
      <c r="AB10" s="7"/>
      <c r="AC10" s="7"/>
      <c r="AD10" s="7"/>
      <c r="AE10" s="7"/>
      <c r="AF10" s="7"/>
      <c r="AG10" s="7"/>
      <c r="AH10" s="7"/>
      <c r="AI10" s="20"/>
    </row>
    <row r="11" spans="2:35" ht="35.450000000000003" customHeight="1">
      <c r="B11" s="801"/>
      <c r="C11" s="7"/>
      <c r="D11" s="7"/>
      <c r="E11" s="7"/>
      <c r="F11" s="7"/>
      <c r="G11" s="7"/>
      <c r="H11" s="7"/>
      <c r="I11" s="17"/>
      <c r="J11" s="7"/>
      <c r="K11" s="7"/>
      <c r="L11" s="7"/>
      <c r="M11" s="7"/>
      <c r="N11" s="7"/>
      <c r="O11" s="7"/>
      <c r="P11" s="7"/>
      <c r="Q11" s="17"/>
      <c r="R11" s="17"/>
      <c r="S11" s="7"/>
      <c r="T11" s="7"/>
      <c r="U11" s="7"/>
      <c r="V11" s="7"/>
      <c r="W11" s="17"/>
      <c r="X11" s="17"/>
      <c r="Y11" s="17"/>
      <c r="Z11" s="17"/>
      <c r="AA11" s="17"/>
      <c r="AB11" s="7"/>
      <c r="AC11" s="7"/>
      <c r="AD11" s="7"/>
      <c r="AE11" s="7"/>
      <c r="AF11" s="7"/>
      <c r="AG11" s="7"/>
      <c r="AH11" s="7"/>
      <c r="AI11" s="20"/>
    </row>
    <row r="12" spans="2:35" ht="35.450000000000003" customHeight="1">
      <c r="B12" s="801"/>
      <c r="C12" s="7"/>
      <c r="D12" s="7"/>
      <c r="E12" s="7"/>
      <c r="F12" s="17"/>
      <c r="G12" s="17"/>
      <c r="H12" s="7"/>
      <c r="I12" s="7"/>
      <c r="J12" s="7"/>
      <c r="K12" s="7"/>
      <c r="L12" s="7"/>
      <c r="M12" s="7"/>
      <c r="N12" s="7"/>
      <c r="O12" s="7"/>
      <c r="P12" s="7"/>
      <c r="Q12" s="17"/>
      <c r="R12" s="7"/>
      <c r="S12" s="7"/>
      <c r="T12" s="7"/>
      <c r="U12" s="7"/>
      <c r="V12" s="7"/>
      <c r="W12" s="17"/>
      <c r="X12" s="17"/>
      <c r="Y12" s="17"/>
      <c r="Z12" s="17"/>
      <c r="AA12" s="17"/>
      <c r="AB12" s="7"/>
      <c r="AC12" s="7"/>
      <c r="AD12" s="7"/>
      <c r="AE12" s="7"/>
      <c r="AF12" s="7"/>
      <c r="AG12" s="7"/>
      <c r="AH12" s="7"/>
      <c r="AI12" s="20"/>
    </row>
    <row r="13" spans="2:35" ht="35.450000000000003" customHeight="1">
      <c r="B13" s="801"/>
      <c r="C13" s="7"/>
      <c r="D13" s="7"/>
      <c r="E13" s="7"/>
      <c r="F13" s="17"/>
      <c r="G13" s="17"/>
      <c r="H13" s="17"/>
      <c r="I13" s="7"/>
      <c r="J13" s="7"/>
      <c r="K13" s="7"/>
      <c r="L13" s="7"/>
      <c r="M13" s="7"/>
      <c r="N13" s="7"/>
      <c r="O13" s="7"/>
      <c r="P13" s="7"/>
      <c r="Q13" s="17"/>
      <c r="R13" s="7"/>
      <c r="S13" s="7"/>
      <c r="T13" s="7"/>
      <c r="U13" s="7"/>
      <c r="V13" s="7"/>
      <c r="W13" s="17"/>
      <c r="X13" s="17"/>
      <c r="Y13" s="17"/>
      <c r="Z13" s="17"/>
      <c r="AA13" s="17"/>
      <c r="AB13" s="7"/>
      <c r="AC13" s="7"/>
      <c r="AD13" s="7"/>
      <c r="AE13" s="7"/>
      <c r="AF13" s="7"/>
      <c r="AG13" s="7"/>
      <c r="AH13" s="7"/>
      <c r="AI13" s="20"/>
    </row>
    <row r="14" spans="2:35" ht="35.450000000000003" customHeight="1">
      <c r="B14" s="801"/>
      <c r="C14" s="17"/>
      <c r="D14" s="7"/>
      <c r="E14" s="7"/>
      <c r="F14" s="17"/>
      <c r="G14" s="17"/>
      <c r="H14" s="17"/>
      <c r="I14" s="7"/>
      <c r="J14" s="7"/>
      <c r="K14" s="7"/>
      <c r="L14" s="7"/>
      <c r="M14" s="7"/>
      <c r="N14" s="7"/>
      <c r="O14" s="7"/>
      <c r="P14" s="7"/>
      <c r="Q14" s="17"/>
      <c r="R14" s="17"/>
      <c r="S14" s="7"/>
      <c r="T14" s="7"/>
      <c r="U14" s="7"/>
      <c r="V14" s="7"/>
      <c r="W14" s="17"/>
      <c r="X14" s="17"/>
      <c r="Y14" s="17"/>
      <c r="Z14" s="17"/>
      <c r="AA14" s="17"/>
      <c r="AB14" s="7"/>
      <c r="AC14" s="7"/>
      <c r="AD14" s="7"/>
      <c r="AE14" s="7"/>
      <c r="AF14" s="7"/>
      <c r="AG14" s="7"/>
      <c r="AH14" s="7"/>
      <c r="AI14" s="20"/>
    </row>
    <row r="15" spans="2:35" ht="35.450000000000003" customHeight="1">
      <c r="B15" s="801"/>
      <c r="C15" s="17"/>
      <c r="D15" s="7"/>
      <c r="E15" s="7"/>
      <c r="F15" s="17"/>
      <c r="G15" s="17"/>
      <c r="H15" s="17"/>
      <c r="I15" s="7"/>
      <c r="J15" s="7"/>
      <c r="K15" s="7"/>
      <c r="L15" s="7"/>
      <c r="M15" s="7"/>
      <c r="N15" s="7"/>
      <c r="O15" s="7"/>
      <c r="P15" s="7"/>
      <c r="Q15" s="17"/>
      <c r="R15" s="17"/>
      <c r="S15" s="7"/>
      <c r="T15" s="7"/>
      <c r="U15" s="7"/>
      <c r="V15" s="7"/>
      <c r="W15" s="17"/>
      <c r="X15" s="17"/>
      <c r="Y15" s="17"/>
      <c r="Z15" s="17"/>
      <c r="AA15" s="17"/>
      <c r="AB15" s="7"/>
      <c r="AC15" s="7"/>
      <c r="AD15" s="7"/>
      <c r="AE15" s="7"/>
      <c r="AF15" s="7"/>
      <c r="AG15" s="7"/>
      <c r="AH15" s="7"/>
      <c r="AI15" s="20"/>
    </row>
    <row r="16" spans="2:35" ht="35.450000000000003" customHeight="1">
      <c r="B16" s="801"/>
      <c r="C16" s="17"/>
      <c r="D16" s="7"/>
      <c r="E16" s="7"/>
      <c r="F16" s="17"/>
      <c r="G16" s="17"/>
      <c r="H16" s="17"/>
      <c r="I16" s="7"/>
      <c r="J16" s="7"/>
      <c r="K16" s="7"/>
      <c r="L16" s="7"/>
      <c r="M16" s="7"/>
      <c r="N16" s="7"/>
      <c r="O16" s="7"/>
      <c r="P16" s="7"/>
      <c r="Q16" s="17"/>
      <c r="R16" s="17"/>
      <c r="S16" s="7"/>
      <c r="T16" s="7"/>
      <c r="U16" s="7"/>
      <c r="V16" s="7"/>
      <c r="W16" s="17"/>
      <c r="X16" s="17"/>
      <c r="Y16" s="17"/>
      <c r="Z16" s="17"/>
      <c r="AA16" s="17"/>
      <c r="AB16" s="7"/>
      <c r="AC16" s="7"/>
      <c r="AD16" s="7"/>
      <c r="AE16" s="7"/>
      <c r="AF16" s="7"/>
      <c r="AG16" s="7"/>
      <c r="AH16" s="7"/>
      <c r="AI16" s="20"/>
    </row>
    <row r="17" spans="2:35" ht="22.5" customHeight="1">
      <c r="B17" s="801"/>
      <c r="C17" s="17"/>
      <c r="D17" s="7"/>
      <c r="E17" s="19"/>
      <c r="F17" s="16"/>
      <c r="G17" s="16"/>
      <c r="H17" s="18"/>
      <c r="I17" s="18"/>
      <c r="J17" s="18"/>
      <c r="K17" s="18"/>
      <c r="L17" s="18"/>
      <c r="M17" s="7"/>
      <c r="N17" s="7"/>
      <c r="O17" s="7"/>
      <c r="P17" s="7"/>
      <c r="Q17" s="17"/>
      <c r="R17" s="17"/>
      <c r="S17" s="7"/>
      <c r="T17" s="7"/>
      <c r="U17" s="7"/>
      <c r="V17" s="7"/>
      <c r="W17" s="17"/>
      <c r="X17" s="17"/>
      <c r="Y17" s="17"/>
      <c r="Z17" s="17"/>
      <c r="AA17" s="17"/>
      <c r="AB17" s="16"/>
      <c r="AC17" s="16"/>
      <c r="AD17" s="16"/>
      <c r="AE17" s="16"/>
      <c r="AF17" s="16"/>
      <c r="AG17" s="16"/>
      <c r="AH17" s="16"/>
      <c r="AI17" s="15"/>
    </row>
    <row r="18" spans="2:35" ht="71.25" customHeight="1">
      <c r="B18" s="802"/>
      <c r="C18" s="14"/>
      <c r="D18" s="11"/>
      <c r="E18" s="13"/>
      <c r="F18" s="12"/>
      <c r="G18" s="12"/>
      <c r="H18" s="11"/>
      <c r="I18" s="11"/>
      <c r="J18" s="11"/>
      <c r="K18" s="11"/>
      <c r="L18" s="11"/>
      <c r="M18" s="11"/>
      <c r="N18" s="11"/>
      <c r="O18" s="11"/>
      <c r="P18" s="11"/>
      <c r="Q18" s="11"/>
      <c r="R18" s="11"/>
      <c r="S18" s="10"/>
      <c r="T18" s="10"/>
      <c r="U18" s="10"/>
      <c r="V18" s="806" t="s">
        <v>525</v>
      </c>
      <c r="W18" s="806"/>
      <c r="X18" s="806"/>
      <c r="Y18" s="806"/>
      <c r="Z18" s="806"/>
      <c r="AA18" s="806"/>
      <c r="AB18" s="806"/>
      <c r="AC18" s="806"/>
      <c r="AD18" s="806"/>
      <c r="AE18" s="806"/>
      <c r="AF18" s="806"/>
      <c r="AG18" s="806"/>
      <c r="AH18" s="806"/>
      <c r="AI18" s="807"/>
    </row>
    <row r="19" spans="2:35" ht="15" customHeight="1"/>
    <row r="20" spans="2:35" ht="26.25" customHeight="1">
      <c r="B20" s="801" t="s">
        <v>31</v>
      </c>
      <c r="C20" s="803" t="s">
        <v>30</v>
      </c>
      <c r="D20" s="804"/>
      <c r="E20" s="804"/>
      <c r="F20" s="804"/>
      <c r="G20" s="804"/>
      <c r="H20" s="804"/>
      <c r="I20" s="804"/>
      <c r="J20" s="804"/>
      <c r="K20" s="804"/>
      <c r="L20" s="804"/>
      <c r="M20" s="804"/>
      <c r="N20" s="804"/>
      <c r="O20" s="804"/>
      <c r="P20" s="804"/>
      <c r="Q20" s="804"/>
      <c r="R20" s="804"/>
      <c r="S20" s="804"/>
      <c r="T20" s="804"/>
      <c r="U20" s="804"/>
      <c r="V20" s="804"/>
      <c r="W20" s="804"/>
      <c r="X20" s="804"/>
      <c r="Y20" s="804"/>
      <c r="Z20" s="804"/>
      <c r="AA20" s="804"/>
      <c r="AB20" s="804"/>
      <c r="AC20" s="804"/>
      <c r="AD20" s="804"/>
      <c r="AE20" s="804"/>
      <c r="AF20" s="804"/>
      <c r="AG20" s="804"/>
      <c r="AH20" s="804"/>
      <c r="AI20" s="805"/>
    </row>
    <row r="21" spans="2:35" ht="35.450000000000003" customHeight="1">
      <c r="B21" s="801"/>
      <c r="C21" s="7"/>
      <c r="D21" s="7"/>
      <c r="E21" s="7"/>
      <c r="F21" s="7"/>
      <c r="G21" s="7"/>
      <c r="H21" s="7"/>
      <c r="I21" s="17"/>
      <c r="J21" s="7"/>
      <c r="K21" s="7"/>
      <c r="L21" s="7"/>
      <c r="M21" s="7"/>
      <c r="N21" s="7"/>
      <c r="O21" s="7"/>
      <c r="P21" s="7"/>
      <c r="Q21" s="21"/>
      <c r="R21" s="17"/>
      <c r="S21" s="7"/>
      <c r="T21" s="7"/>
      <c r="U21" s="7"/>
      <c r="V21" s="7"/>
      <c r="W21" s="17"/>
      <c r="X21" s="17"/>
      <c r="Y21" s="17"/>
      <c r="Z21" s="17"/>
      <c r="AA21" s="17"/>
      <c r="AB21" s="7"/>
      <c r="AC21" s="7"/>
      <c r="AD21" s="7"/>
      <c r="AE21" s="7"/>
      <c r="AF21" s="7"/>
      <c r="AG21" s="7"/>
      <c r="AH21" s="7"/>
      <c r="AI21" s="20"/>
    </row>
    <row r="22" spans="2:35" ht="35.450000000000003" customHeight="1">
      <c r="B22" s="801"/>
      <c r="C22" s="7"/>
      <c r="D22" s="7"/>
      <c r="E22" s="7"/>
      <c r="F22" s="7"/>
      <c r="G22" s="7"/>
      <c r="H22" s="7"/>
      <c r="I22" s="17"/>
      <c r="J22" s="7"/>
      <c r="K22" s="7"/>
      <c r="L22" s="7"/>
      <c r="M22" s="7"/>
      <c r="N22" s="7"/>
      <c r="O22" s="7"/>
      <c r="P22" s="7"/>
      <c r="Q22" s="21"/>
      <c r="R22" s="17"/>
      <c r="S22" s="7"/>
      <c r="T22" s="7"/>
      <c r="U22" s="7"/>
      <c r="V22" s="7"/>
      <c r="W22" s="17"/>
      <c r="X22" s="17"/>
      <c r="Y22" s="17"/>
      <c r="Z22" s="17"/>
      <c r="AA22" s="17"/>
      <c r="AB22" s="7"/>
      <c r="AC22" s="7"/>
      <c r="AD22" s="7"/>
      <c r="AE22" s="7"/>
      <c r="AF22" s="7"/>
      <c r="AG22" s="7"/>
      <c r="AH22" s="7"/>
      <c r="AI22" s="20"/>
    </row>
    <row r="23" spans="2:35" ht="35.450000000000003" customHeight="1">
      <c r="B23" s="801"/>
      <c r="C23" s="7"/>
      <c r="D23" s="7"/>
      <c r="E23" s="7"/>
      <c r="F23" s="7"/>
      <c r="G23" s="7"/>
      <c r="H23" s="7"/>
      <c r="I23" s="17"/>
      <c r="J23" s="7"/>
      <c r="K23" s="7"/>
      <c r="L23" s="7"/>
      <c r="M23" s="7"/>
      <c r="N23" s="7"/>
      <c r="O23" s="7"/>
      <c r="P23" s="7"/>
      <c r="Q23" s="21"/>
      <c r="R23" s="17"/>
      <c r="S23" s="7"/>
      <c r="T23" s="7"/>
      <c r="U23" s="7"/>
      <c r="V23" s="7"/>
      <c r="W23" s="17"/>
      <c r="X23" s="17"/>
      <c r="Y23" s="17"/>
      <c r="Z23" s="17"/>
      <c r="AA23" s="17"/>
      <c r="AB23" s="7"/>
      <c r="AC23" s="7"/>
      <c r="AD23" s="7"/>
      <c r="AE23" s="7"/>
      <c r="AF23" s="7"/>
      <c r="AG23" s="7"/>
      <c r="AH23" s="7"/>
      <c r="AI23" s="20"/>
    </row>
    <row r="24" spans="2:35" ht="35.450000000000003" customHeight="1">
      <c r="B24" s="801"/>
      <c r="C24" s="7"/>
      <c r="D24" s="7"/>
      <c r="E24" s="7"/>
      <c r="F24" s="7"/>
      <c r="G24" s="7"/>
      <c r="H24" s="7"/>
      <c r="I24" s="17"/>
      <c r="J24" s="7"/>
      <c r="K24" s="7"/>
      <c r="L24" s="7"/>
      <c r="M24" s="7"/>
      <c r="N24" s="7"/>
      <c r="O24" s="7"/>
      <c r="P24" s="7"/>
      <c r="Q24" s="21"/>
      <c r="R24" s="17"/>
      <c r="S24" s="7"/>
      <c r="T24" s="7"/>
      <c r="U24" s="7"/>
      <c r="V24" s="7"/>
      <c r="W24" s="17"/>
      <c r="X24" s="17"/>
      <c r="Y24" s="17"/>
      <c r="Z24" s="17"/>
      <c r="AA24" s="17"/>
      <c r="AB24" s="7"/>
      <c r="AC24" s="7"/>
      <c r="AD24" s="7"/>
      <c r="AE24" s="7"/>
      <c r="AF24" s="7"/>
      <c r="AG24" s="7"/>
      <c r="AH24" s="7"/>
      <c r="AI24" s="20"/>
    </row>
    <row r="25" spans="2:35" ht="35.450000000000003" customHeight="1">
      <c r="B25" s="801"/>
      <c r="C25" s="7"/>
      <c r="D25" s="7"/>
      <c r="E25" s="7"/>
      <c r="F25" s="7"/>
      <c r="G25" s="7"/>
      <c r="H25" s="7"/>
      <c r="I25" s="17"/>
      <c r="J25" s="7"/>
      <c r="K25" s="7"/>
      <c r="L25" s="7"/>
      <c r="M25" s="7"/>
      <c r="N25" s="7"/>
      <c r="O25" s="7"/>
      <c r="P25" s="7"/>
      <c r="Q25" s="17"/>
      <c r="R25" s="17"/>
      <c r="S25" s="7"/>
      <c r="T25" s="7"/>
      <c r="U25" s="7"/>
      <c r="V25" s="7"/>
      <c r="W25" s="17"/>
      <c r="X25" s="17"/>
      <c r="Y25" s="17"/>
      <c r="Z25" s="17"/>
      <c r="AA25" s="17"/>
      <c r="AB25" s="7"/>
      <c r="AC25" s="7"/>
      <c r="AD25" s="7"/>
      <c r="AE25" s="7"/>
      <c r="AF25" s="7"/>
      <c r="AG25" s="7"/>
      <c r="AH25" s="7"/>
      <c r="AI25" s="20"/>
    </row>
    <row r="26" spans="2:35" ht="35.450000000000003" customHeight="1">
      <c r="B26" s="801"/>
      <c r="C26" s="7"/>
      <c r="D26" s="7"/>
      <c r="E26" s="7"/>
      <c r="F26" s="17"/>
      <c r="G26" s="17"/>
      <c r="H26" s="7"/>
      <c r="I26" s="7"/>
      <c r="J26" s="7"/>
      <c r="K26" s="7"/>
      <c r="L26" s="7"/>
      <c r="M26" s="7"/>
      <c r="N26" s="7"/>
      <c r="O26" s="7"/>
      <c r="P26" s="7"/>
      <c r="Q26" s="17"/>
      <c r="R26" s="7"/>
      <c r="S26" s="7"/>
      <c r="T26" s="7"/>
      <c r="U26" s="7"/>
      <c r="V26" s="7"/>
      <c r="W26" s="17"/>
      <c r="X26" s="17"/>
      <c r="Y26" s="17"/>
      <c r="Z26" s="17"/>
      <c r="AA26" s="17"/>
      <c r="AB26" s="7"/>
      <c r="AC26" s="7"/>
      <c r="AD26" s="7"/>
      <c r="AE26" s="7"/>
      <c r="AF26" s="7"/>
      <c r="AG26" s="7"/>
      <c r="AH26" s="7"/>
      <c r="AI26" s="20"/>
    </row>
    <row r="27" spans="2:35" ht="35.450000000000003" customHeight="1">
      <c r="B27" s="801"/>
      <c r="C27" s="7"/>
      <c r="D27" s="7"/>
      <c r="E27" s="7"/>
      <c r="F27" s="17"/>
      <c r="G27" s="17"/>
      <c r="H27" s="17"/>
      <c r="I27" s="7"/>
      <c r="J27" s="7"/>
      <c r="K27" s="7"/>
      <c r="L27" s="7"/>
      <c r="M27" s="7"/>
      <c r="N27" s="7"/>
      <c r="O27" s="7"/>
      <c r="P27" s="7"/>
      <c r="Q27" s="17"/>
      <c r="R27" s="7"/>
      <c r="S27" s="7"/>
      <c r="T27" s="7"/>
      <c r="U27" s="7"/>
      <c r="V27" s="7"/>
      <c r="W27" s="17"/>
      <c r="X27" s="17"/>
      <c r="Y27" s="17"/>
      <c r="Z27" s="17"/>
      <c r="AA27" s="17"/>
      <c r="AB27" s="7"/>
      <c r="AC27" s="7"/>
      <c r="AD27" s="7"/>
      <c r="AE27" s="7"/>
      <c r="AF27" s="7"/>
      <c r="AG27" s="7"/>
      <c r="AH27" s="7"/>
      <c r="AI27" s="20"/>
    </row>
    <row r="28" spans="2:35" ht="35.450000000000003" customHeight="1">
      <c r="B28" s="801"/>
      <c r="C28" s="17"/>
      <c r="D28" s="7"/>
      <c r="E28" s="7"/>
      <c r="F28" s="17"/>
      <c r="G28" s="17"/>
      <c r="H28" s="17"/>
      <c r="I28" s="7"/>
      <c r="J28" s="7"/>
      <c r="K28" s="7"/>
      <c r="L28" s="7"/>
      <c r="M28" s="7"/>
      <c r="N28" s="7"/>
      <c r="O28" s="7"/>
      <c r="P28" s="7"/>
      <c r="Q28" s="17"/>
      <c r="R28" s="17"/>
      <c r="S28" s="7"/>
      <c r="T28" s="7"/>
      <c r="U28" s="7"/>
      <c r="V28" s="7"/>
      <c r="W28" s="17"/>
      <c r="X28" s="17"/>
      <c r="Y28" s="17"/>
      <c r="Z28" s="17"/>
      <c r="AA28" s="17"/>
      <c r="AB28" s="7"/>
      <c r="AC28" s="7"/>
      <c r="AD28" s="7"/>
      <c r="AE28" s="7"/>
      <c r="AF28" s="7"/>
      <c r="AG28" s="7"/>
      <c r="AH28" s="7"/>
      <c r="AI28" s="20"/>
    </row>
    <row r="29" spans="2:35" ht="35.450000000000003" customHeight="1">
      <c r="B29" s="801"/>
      <c r="C29" s="17"/>
      <c r="D29" s="7"/>
      <c r="E29" s="7"/>
      <c r="F29" s="17"/>
      <c r="G29" s="17"/>
      <c r="H29" s="17"/>
      <c r="I29" s="7"/>
      <c r="J29" s="7"/>
      <c r="K29" s="7"/>
      <c r="L29" s="7"/>
      <c r="M29" s="7"/>
      <c r="N29" s="7"/>
      <c r="O29" s="7"/>
      <c r="P29" s="7"/>
      <c r="Q29" s="17"/>
      <c r="R29" s="17"/>
      <c r="S29" s="7"/>
      <c r="T29" s="7"/>
      <c r="U29" s="7"/>
      <c r="V29" s="7"/>
      <c r="W29" s="17"/>
      <c r="X29" s="17"/>
      <c r="Y29" s="17"/>
      <c r="Z29" s="17"/>
      <c r="AA29" s="17"/>
      <c r="AB29" s="7"/>
      <c r="AC29" s="7"/>
      <c r="AD29" s="7"/>
      <c r="AE29" s="7"/>
      <c r="AF29" s="7"/>
      <c r="AG29" s="7"/>
      <c r="AH29" s="7"/>
      <c r="AI29" s="20"/>
    </row>
    <row r="30" spans="2:35" ht="35.450000000000003" customHeight="1">
      <c r="B30" s="801"/>
      <c r="C30" s="17"/>
      <c r="D30" s="7"/>
      <c r="E30" s="7"/>
      <c r="F30" s="17"/>
      <c r="G30" s="17"/>
      <c r="H30" s="17"/>
      <c r="I30" s="7"/>
      <c r="J30" s="7"/>
      <c r="K30" s="7"/>
      <c r="L30" s="7"/>
      <c r="M30" s="7"/>
      <c r="N30" s="7"/>
      <c r="O30" s="7"/>
      <c r="P30" s="7"/>
      <c r="Q30" s="17"/>
      <c r="R30" s="17"/>
      <c r="S30" s="7"/>
      <c r="T30" s="7"/>
      <c r="U30" s="7"/>
      <c r="V30" s="7"/>
      <c r="W30" s="17"/>
      <c r="X30" s="17"/>
      <c r="Y30" s="17"/>
      <c r="Z30" s="17"/>
      <c r="AA30" s="17"/>
      <c r="AB30" s="7"/>
      <c r="AC30" s="7"/>
      <c r="AD30" s="7"/>
      <c r="AE30" s="7"/>
      <c r="AF30" s="7"/>
      <c r="AG30" s="7"/>
      <c r="AH30" s="7"/>
      <c r="AI30" s="20"/>
    </row>
    <row r="31" spans="2:35" ht="22.5" customHeight="1">
      <c r="B31" s="801"/>
      <c r="C31" s="17"/>
      <c r="D31" s="7"/>
      <c r="E31" s="19"/>
      <c r="F31" s="16"/>
      <c r="G31" s="16"/>
      <c r="H31" s="18"/>
      <c r="I31" s="18"/>
      <c r="J31" s="18"/>
      <c r="K31" s="18"/>
      <c r="L31" s="18"/>
      <c r="M31" s="7"/>
      <c r="N31" s="7"/>
      <c r="O31" s="7"/>
      <c r="P31" s="7"/>
      <c r="Q31" s="17"/>
      <c r="R31" s="17"/>
      <c r="S31" s="7"/>
      <c r="T31" s="7"/>
      <c r="U31" s="7"/>
      <c r="V31" s="7"/>
      <c r="W31" s="17"/>
      <c r="X31" s="17"/>
      <c r="Y31" s="17"/>
      <c r="Z31" s="17"/>
      <c r="AA31" s="17"/>
      <c r="AB31" s="16"/>
      <c r="AC31" s="16"/>
      <c r="AD31" s="16"/>
      <c r="AE31" s="16"/>
      <c r="AF31" s="16"/>
      <c r="AG31" s="16"/>
      <c r="AH31" s="16"/>
      <c r="AI31" s="15"/>
    </row>
    <row r="32" spans="2:35" ht="71.25" customHeight="1">
      <c r="B32" s="802"/>
      <c r="C32" s="14"/>
      <c r="D32" s="11"/>
      <c r="E32" s="13"/>
      <c r="F32" s="12"/>
      <c r="G32" s="12"/>
      <c r="H32" s="11"/>
      <c r="I32" s="11"/>
      <c r="J32" s="11"/>
      <c r="K32" s="11"/>
      <c r="L32" s="11"/>
      <c r="M32" s="11"/>
      <c r="N32" s="11"/>
      <c r="O32" s="11"/>
      <c r="P32" s="11"/>
      <c r="Q32" s="11"/>
      <c r="R32" s="11"/>
      <c r="S32" s="10"/>
      <c r="T32" s="10"/>
      <c r="U32" s="10"/>
      <c r="V32" s="806" t="s">
        <v>525</v>
      </c>
      <c r="W32" s="806"/>
      <c r="X32" s="806"/>
      <c r="Y32" s="806"/>
      <c r="Z32" s="806"/>
      <c r="AA32" s="806"/>
      <c r="AB32" s="806"/>
      <c r="AC32" s="806"/>
      <c r="AD32" s="806"/>
      <c r="AE32" s="806"/>
      <c r="AF32" s="806"/>
      <c r="AG32" s="806"/>
      <c r="AH32" s="806"/>
      <c r="AI32" s="807"/>
    </row>
    <row r="33" spans="2:35" ht="15" customHeight="1"/>
    <row r="34" spans="2:35" ht="26.25" customHeight="1">
      <c r="B34" s="801" t="s">
        <v>31</v>
      </c>
      <c r="C34" s="803" t="s">
        <v>30</v>
      </c>
      <c r="D34" s="804"/>
      <c r="E34" s="804"/>
      <c r="F34" s="804"/>
      <c r="G34" s="804"/>
      <c r="H34" s="804"/>
      <c r="I34" s="804"/>
      <c r="J34" s="804"/>
      <c r="K34" s="804"/>
      <c r="L34" s="804"/>
      <c r="M34" s="804"/>
      <c r="N34" s="804"/>
      <c r="O34" s="804"/>
      <c r="P34" s="804"/>
      <c r="Q34" s="804"/>
      <c r="R34" s="804"/>
      <c r="S34" s="804"/>
      <c r="T34" s="804"/>
      <c r="U34" s="804"/>
      <c r="V34" s="804"/>
      <c r="W34" s="804"/>
      <c r="X34" s="804"/>
      <c r="Y34" s="804"/>
      <c r="Z34" s="804"/>
      <c r="AA34" s="804"/>
      <c r="AB34" s="804"/>
      <c r="AC34" s="804"/>
      <c r="AD34" s="804"/>
      <c r="AE34" s="804"/>
      <c r="AF34" s="804"/>
      <c r="AG34" s="804"/>
      <c r="AH34" s="804"/>
      <c r="AI34" s="805"/>
    </row>
    <row r="35" spans="2:35" ht="35.450000000000003" customHeight="1">
      <c r="B35" s="801"/>
      <c r="C35" s="7"/>
      <c r="D35" s="7"/>
      <c r="E35" s="7"/>
      <c r="F35" s="7"/>
      <c r="G35" s="7"/>
      <c r="H35" s="7"/>
      <c r="I35" s="17"/>
      <c r="J35" s="7"/>
      <c r="K35" s="7"/>
      <c r="L35" s="7"/>
      <c r="M35" s="7"/>
      <c r="N35" s="7"/>
      <c r="O35" s="7"/>
      <c r="P35" s="7"/>
      <c r="Q35" s="21"/>
      <c r="R35" s="17"/>
      <c r="S35" s="7"/>
      <c r="T35" s="7"/>
      <c r="U35" s="7"/>
      <c r="V35" s="7"/>
      <c r="W35" s="17"/>
      <c r="X35" s="17"/>
      <c r="Y35" s="17"/>
      <c r="Z35" s="17"/>
      <c r="AA35" s="17"/>
      <c r="AB35" s="7"/>
      <c r="AC35" s="7"/>
      <c r="AD35" s="7"/>
      <c r="AE35" s="7"/>
      <c r="AF35" s="7"/>
      <c r="AG35" s="7"/>
      <c r="AH35" s="7"/>
      <c r="AI35" s="20"/>
    </row>
    <row r="36" spans="2:35" ht="35.450000000000003" customHeight="1">
      <c r="B36" s="801"/>
      <c r="C36" s="7"/>
      <c r="D36" s="7"/>
      <c r="E36" s="7"/>
      <c r="F36" s="7"/>
      <c r="G36" s="7"/>
      <c r="H36" s="7"/>
      <c r="I36" s="17"/>
      <c r="J36" s="7"/>
      <c r="K36" s="7"/>
      <c r="L36" s="7"/>
      <c r="M36" s="7"/>
      <c r="N36" s="7"/>
      <c r="O36" s="7"/>
      <c r="P36" s="7"/>
      <c r="Q36" s="21"/>
      <c r="R36" s="17"/>
      <c r="S36" s="7"/>
      <c r="T36" s="7"/>
      <c r="U36" s="7"/>
      <c r="V36" s="7"/>
      <c r="W36" s="17"/>
      <c r="X36" s="17"/>
      <c r="Y36" s="17"/>
      <c r="Z36" s="17"/>
      <c r="AA36" s="17"/>
      <c r="AB36" s="7"/>
      <c r="AC36" s="7"/>
      <c r="AD36" s="7"/>
      <c r="AE36" s="7"/>
      <c r="AF36" s="7"/>
      <c r="AG36" s="7"/>
      <c r="AH36" s="7"/>
      <c r="AI36" s="20"/>
    </row>
    <row r="37" spans="2:35" ht="35.450000000000003" customHeight="1">
      <c r="B37" s="801"/>
      <c r="C37" s="7"/>
      <c r="D37" s="7"/>
      <c r="E37" s="7"/>
      <c r="F37" s="7"/>
      <c r="G37" s="7"/>
      <c r="H37" s="7"/>
      <c r="I37" s="17"/>
      <c r="J37" s="7"/>
      <c r="K37" s="7"/>
      <c r="L37" s="7"/>
      <c r="M37" s="7"/>
      <c r="N37" s="7"/>
      <c r="O37" s="7"/>
      <c r="P37" s="7"/>
      <c r="Q37" s="21"/>
      <c r="R37" s="17"/>
      <c r="S37" s="7"/>
      <c r="T37" s="7"/>
      <c r="U37" s="7"/>
      <c r="V37" s="7"/>
      <c r="W37" s="17"/>
      <c r="X37" s="17"/>
      <c r="Y37" s="17"/>
      <c r="Z37" s="17"/>
      <c r="AA37" s="17"/>
      <c r="AB37" s="7"/>
      <c r="AC37" s="7"/>
      <c r="AD37" s="7"/>
      <c r="AE37" s="7"/>
      <c r="AF37" s="7"/>
      <c r="AG37" s="7"/>
      <c r="AH37" s="7"/>
      <c r="AI37" s="20"/>
    </row>
    <row r="38" spans="2:35" ht="35.450000000000003" customHeight="1">
      <c r="B38" s="801"/>
      <c r="C38" s="7"/>
      <c r="D38" s="7"/>
      <c r="E38" s="7"/>
      <c r="F38" s="7"/>
      <c r="G38" s="7"/>
      <c r="H38" s="7"/>
      <c r="I38" s="17"/>
      <c r="J38" s="7"/>
      <c r="K38" s="7"/>
      <c r="L38" s="7"/>
      <c r="M38" s="7"/>
      <c r="N38" s="7"/>
      <c r="O38" s="7"/>
      <c r="P38" s="7"/>
      <c r="Q38" s="21"/>
      <c r="R38" s="17"/>
      <c r="S38" s="7"/>
      <c r="T38" s="7"/>
      <c r="U38" s="7"/>
      <c r="V38" s="7"/>
      <c r="W38" s="17"/>
      <c r="X38" s="17"/>
      <c r="Y38" s="17"/>
      <c r="Z38" s="17"/>
      <c r="AA38" s="17"/>
      <c r="AB38" s="7"/>
      <c r="AC38" s="7"/>
      <c r="AD38" s="7"/>
      <c r="AE38" s="7"/>
      <c r="AF38" s="7"/>
      <c r="AG38" s="7"/>
      <c r="AH38" s="7"/>
      <c r="AI38" s="20"/>
    </row>
    <row r="39" spans="2:35" ht="35.450000000000003" customHeight="1">
      <c r="B39" s="801"/>
      <c r="C39" s="7"/>
      <c r="D39" s="7"/>
      <c r="E39" s="7"/>
      <c r="F39" s="7"/>
      <c r="G39" s="7"/>
      <c r="H39" s="7"/>
      <c r="I39" s="17"/>
      <c r="J39" s="7"/>
      <c r="K39" s="7"/>
      <c r="L39" s="7"/>
      <c r="M39" s="7"/>
      <c r="N39" s="7"/>
      <c r="O39" s="7"/>
      <c r="P39" s="7"/>
      <c r="Q39" s="17"/>
      <c r="R39" s="17"/>
      <c r="S39" s="7"/>
      <c r="T39" s="7"/>
      <c r="U39" s="7"/>
      <c r="V39" s="7"/>
      <c r="W39" s="17"/>
      <c r="X39" s="17"/>
      <c r="Y39" s="17"/>
      <c r="Z39" s="17"/>
      <c r="AA39" s="17"/>
      <c r="AB39" s="7"/>
      <c r="AC39" s="7"/>
      <c r="AD39" s="7"/>
      <c r="AE39" s="7"/>
      <c r="AF39" s="7"/>
      <c r="AG39" s="7"/>
      <c r="AH39" s="7"/>
      <c r="AI39" s="20"/>
    </row>
    <row r="40" spans="2:35" ht="35.450000000000003" customHeight="1">
      <c r="B40" s="801"/>
      <c r="C40" s="7"/>
      <c r="D40" s="7"/>
      <c r="E40" s="7"/>
      <c r="F40" s="17"/>
      <c r="G40" s="17"/>
      <c r="H40" s="7"/>
      <c r="I40" s="7"/>
      <c r="J40" s="7"/>
      <c r="K40" s="7"/>
      <c r="L40" s="7"/>
      <c r="M40" s="7"/>
      <c r="N40" s="7"/>
      <c r="O40" s="7"/>
      <c r="P40" s="7"/>
      <c r="Q40" s="17"/>
      <c r="R40" s="7"/>
      <c r="S40" s="7"/>
      <c r="T40" s="7"/>
      <c r="U40" s="7"/>
      <c r="V40" s="7"/>
      <c r="W40" s="17"/>
      <c r="X40" s="17"/>
      <c r="Y40" s="17"/>
      <c r="Z40" s="17"/>
      <c r="AA40" s="17"/>
      <c r="AB40" s="7"/>
      <c r="AC40" s="7"/>
      <c r="AD40" s="7"/>
      <c r="AE40" s="7"/>
      <c r="AF40" s="7"/>
      <c r="AG40" s="7"/>
      <c r="AH40" s="7"/>
      <c r="AI40" s="20"/>
    </row>
    <row r="41" spans="2:35" ht="35.450000000000003" customHeight="1">
      <c r="B41" s="801"/>
      <c r="C41" s="7"/>
      <c r="D41" s="7"/>
      <c r="E41" s="7"/>
      <c r="F41" s="17"/>
      <c r="G41" s="17"/>
      <c r="H41" s="17"/>
      <c r="I41" s="7"/>
      <c r="J41" s="7"/>
      <c r="K41" s="7"/>
      <c r="L41" s="7"/>
      <c r="M41" s="7"/>
      <c r="N41" s="7"/>
      <c r="O41" s="7"/>
      <c r="P41" s="7"/>
      <c r="Q41" s="17"/>
      <c r="R41" s="7"/>
      <c r="S41" s="7"/>
      <c r="T41" s="7"/>
      <c r="U41" s="7"/>
      <c r="V41" s="7"/>
      <c r="W41" s="17"/>
      <c r="X41" s="17"/>
      <c r="Y41" s="17"/>
      <c r="Z41" s="17"/>
      <c r="AA41" s="17"/>
      <c r="AB41" s="7"/>
      <c r="AC41" s="7"/>
      <c r="AD41" s="7"/>
      <c r="AE41" s="7"/>
      <c r="AF41" s="7"/>
      <c r="AG41" s="7"/>
      <c r="AH41" s="7"/>
      <c r="AI41" s="20"/>
    </row>
    <row r="42" spans="2:35" ht="35.450000000000003" customHeight="1">
      <c r="B42" s="801"/>
      <c r="C42" s="17"/>
      <c r="D42" s="7"/>
      <c r="E42" s="7"/>
      <c r="F42" s="17"/>
      <c r="G42" s="17"/>
      <c r="H42" s="17"/>
      <c r="I42" s="7"/>
      <c r="J42" s="7"/>
      <c r="K42" s="7"/>
      <c r="L42" s="7"/>
      <c r="M42" s="7"/>
      <c r="N42" s="7"/>
      <c r="O42" s="7"/>
      <c r="P42" s="7"/>
      <c r="Q42" s="17"/>
      <c r="R42" s="17"/>
      <c r="S42" s="7"/>
      <c r="T42" s="7"/>
      <c r="U42" s="7"/>
      <c r="V42" s="7"/>
      <c r="W42" s="17"/>
      <c r="X42" s="17"/>
      <c r="Y42" s="17"/>
      <c r="Z42" s="17"/>
      <c r="AA42" s="17"/>
      <c r="AB42" s="7"/>
      <c r="AC42" s="7"/>
      <c r="AD42" s="7"/>
      <c r="AE42" s="7"/>
      <c r="AF42" s="7"/>
      <c r="AG42" s="7"/>
      <c r="AH42" s="7"/>
      <c r="AI42" s="20"/>
    </row>
    <row r="43" spans="2:35" ht="35.450000000000003" customHeight="1">
      <c r="B43" s="801"/>
      <c r="C43" s="17"/>
      <c r="D43" s="7"/>
      <c r="E43" s="7"/>
      <c r="F43" s="17"/>
      <c r="G43" s="17"/>
      <c r="H43" s="17"/>
      <c r="I43" s="7"/>
      <c r="J43" s="7"/>
      <c r="K43" s="7"/>
      <c r="L43" s="7"/>
      <c r="M43" s="7"/>
      <c r="N43" s="7"/>
      <c r="O43" s="7"/>
      <c r="P43" s="7"/>
      <c r="Q43" s="17"/>
      <c r="R43" s="17"/>
      <c r="S43" s="7"/>
      <c r="T43" s="7"/>
      <c r="U43" s="7"/>
      <c r="V43" s="7"/>
      <c r="W43" s="17"/>
      <c r="X43" s="17"/>
      <c r="Y43" s="17"/>
      <c r="Z43" s="17"/>
      <c r="AA43" s="17"/>
      <c r="AB43" s="7"/>
      <c r="AC43" s="7"/>
      <c r="AD43" s="7"/>
      <c r="AE43" s="7"/>
      <c r="AF43" s="7"/>
      <c r="AG43" s="7"/>
      <c r="AH43" s="7"/>
      <c r="AI43" s="20"/>
    </row>
    <row r="44" spans="2:35" ht="35.450000000000003" customHeight="1">
      <c r="B44" s="801"/>
      <c r="C44" s="17"/>
      <c r="D44" s="7"/>
      <c r="E44" s="7"/>
      <c r="F44" s="17"/>
      <c r="G44" s="17"/>
      <c r="H44" s="17"/>
      <c r="I44" s="7"/>
      <c r="J44" s="7"/>
      <c r="K44" s="7"/>
      <c r="L44" s="7"/>
      <c r="M44" s="7"/>
      <c r="N44" s="7"/>
      <c r="O44" s="7"/>
      <c r="P44" s="7"/>
      <c r="Q44" s="17"/>
      <c r="R44" s="17"/>
      <c r="S44" s="7"/>
      <c r="T44" s="7"/>
      <c r="U44" s="7"/>
      <c r="V44" s="7"/>
      <c r="W44" s="17"/>
      <c r="X44" s="17"/>
      <c r="Y44" s="17"/>
      <c r="Z44" s="17"/>
      <c r="AA44" s="17"/>
      <c r="AB44" s="7"/>
      <c r="AC44" s="7"/>
      <c r="AD44" s="7"/>
      <c r="AE44" s="7"/>
      <c r="AF44" s="7"/>
      <c r="AG44" s="7"/>
      <c r="AH44" s="7"/>
      <c r="AI44" s="20"/>
    </row>
    <row r="45" spans="2:35" ht="22.5" customHeight="1">
      <c r="B45" s="801"/>
      <c r="C45" s="17"/>
      <c r="D45" s="7"/>
      <c r="E45" s="19"/>
      <c r="F45" s="16"/>
      <c r="G45" s="16"/>
      <c r="H45" s="18"/>
      <c r="I45" s="18"/>
      <c r="J45" s="18"/>
      <c r="K45" s="18"/>
      <c r="L45" s="18"/>
      <c r="M45" s="7"/>
      <c r="N45" s="7"/>
      <c r="O45" s="7"/>
      <c r="P45" s="7"/>
      <c r="Q45" s="17"/>
      <c r="R45" s="17"/>
      <c r="S45" s="7"/>
      <c r="T45" s="7"/>
      <c r="U45" s="7"/>
      <c r="V45" s="7"/>
      <c r="W45" s="17"/>
      <c r="X45" s="17"/>
      <c r="Y45" s="17"/>
      <c r="Z45" s="17"/>
      <c r="AA45" s="17"/>
      <c r="AB45" s="16"/>
      <c r="AC45" s="16"/>
      <c r="AD45" s="16"/>
      <c r="AE45" s="16"/>
      <c r="AF45" s="16"/>
      <c r="AG45" s="16"/>
      <c r="AH45" s="16"/>
      <c r="AI45" s="15"/>
    </row>
    <row r="46" spans="2:35" ht="71.25" customHeight="1">
      <c r="B46" s="802"/>
      <c r="C46" s="14"/>
      <c r="D46" s="11"/>
      <c r="E46" s="13"/>
      <c r="F46" s="12"/>
      <c r="G46" s="12"/>
      <c r="H46" s="11"/>
      <c r="I46" s="11"/>
      <c r="J46" s="11"/>
      <c r="K46" s="11"/>
      <c r="L46" s="11"/>
      <c r="M46" s="11"/>
      <c r="N46" s="11"/>
      <c r="O46" s="11"/>
      <c r="P46" s="11"/>
      <c r="Q46" s="11"/>
      <c r="R46" s="11"/>
      <c r="S46" s="10"/>
      <c r="T46" s="10"/>
      <c r="U46" s="10"/>
      <c r="V46" s="806" t="s">
        <v>525</v>
      </c>
      <c r="W46" s="806"/>
      <c r="X46" s="806"/>
      <c r="Y46" s="806"/>
      <c r="Z46" s="806"/>
      <c r="AA46" s="806"/>
      <c r="AB46" s="806"/>
      <c r="AC46" s="806"/>
      <c r="AD46" s="806"/>
      <c r="AE46" s="806"/>
      <c r="AF46" s="806"/>
      <c r="AG46" s="806"/>
      <c r="AH46" s="806"/>
      <c r="AI46" s="807"/>
    </row>
    <row r="47" spans="2:35" ht="15" customHeight="1"/>
    <row r="48" spans="2:35" ht="26.25" customHeight="1">
      <c r="B48" s="801" t="s">
        <v>31</v>
      </c>
      <c r="C48" s="803" t="s">
        <v>30</v>
      </c>
      <c r="D48" s="804"/>
      <c r="E48" s="804"/>
      <c r="F48" s="804"/>
      <c r="G48" s="804"/>
      <c r="H48" s="804"/>
      <c r="I48" s="804"/>
      <c r="J48" s="804"/>
      <c r="K48" s="804"/>
      <c r="L48" s="804"/>
      <c r="M48" s="804"/>
      <c r="N48" s="804"/>
      <c r="O48" s="804"/>
      <c r="P48" s="804"/>
      <c r="Q48" s="804"/>
      <c r="R48" s="804"/>
      <c r="S48" s="804"/>
      <c r="T48" s="804"/>
      <c r="U48" s="804"/>
      <c r="V48" s="804"/>
      <c r="W48" s="804"/>
      <c r="X48" s="804"/>
      <c r="Y48" s="804"/>
      <c r="Z48" s="804"/>
      <c r="AA48" s="804"/>
      <c r="AB48" s="804"/>
      <c r="AC48" s="804"/>
      <c r="AD48" s="804"/>
      <c r="AE48" s="804"/>
      <c r="AF48" s="804"/>
      <c r="AG48" s="804"/>
      <c r="AH48" s="804"/>
      <c r="AI48" s="805"/>
    </row>
    <row r="49" spans="2:35" ht="35.450000000000003" customHeight="1">
      <c r="B49" s="801"/>
      <c r="C49" s="7"/>
      <c r="D49" s="7"/>
      <c r="E49" s="7"/>
      <c r="F49" s="7"/>
      <c r="G49" s="7"/>
      <c r="H49" s="7"/>
      <c r="I49" s="17"/>
      <c r="J49" s="7"/>
      <c r="K49" s="7"/>
      <c r="L49" s="7"/>
      <c r="M49" s="7"/>
      <c r="N49" s="7"/>
      <c r="O49" s="7"/>
      <c r="P49" s="7"/>
      <c r="Q49" s="21"/>
      <c r="R49" s="17"/>
      <c r="S49" s="7"/>
      <c r="T49" s="7"/>
      <c r="U49" s="7"/>
      <c r="V49" s="7"/>
      <c r="W49" s="17"/>
      <c r="X49" s="17"/>
      <c r="Y49" s="17"/>
      <c r="Z49" s="17"/>
      <c r="AA49" s="17"/>
      <c r="AB49" s="7"/>
      <c r="AC49" s="7"/>
      <c r="AD49" s="7"/>
      <c r="AE49" s="7"/>
      <c r="AF49" s="7"/>
      <c r="AG49" s="7"/>
      <c r="AH49" s="7"/>
      <c r="AI49" s="20"/>
    </row>
    <row r="50" spans="2:35" ht="35.450000000000003" customHeight="1">
      <c r="B50" s="801"/>
      <c r="C50" s="7"/>
      <c r="D50" s="7"/>
      <c r="E50" s="7"/>
      <c r="F50" s="7"/>
      <c r="G50" s="7"/>
      <c r="H50" s="7"/>
      <c r="I50" s="17"/>
      <c r="J50" s="7"/>
      <c r="K50" s="7"/>
      <c r="L50" s="7"/>
      <c r="M50" s="7"/>
      <c r="N50" s="7"/>
      <c r="O50" s="7"/>
      <c r="P50" s="7"/>
      <c r="Q50" s="21"/>
      <c r="R50" s="17"/>
      <c r="S50" s="7"/>
      <c r="T50" s="7"/>
      <c r="U50" s="7"/>
      <c r="V50" s="7"/>
      <c r="W50" s="17"/>
      <c r="X50" s="17"/>
      <c r="Y50" s="17"/>
      <c r="Z50" s="17"/>
      <c r="AA50" s="17"/>
      <c r="AB50" s="7"/>
      <c r="AC50" s="7"/>
      <c r="AD50" s="7"/>
      <c r="AE50" s="7"/>
      <c r="AF50" s="7"/>
      <c r="AG50" s="7"/>
      <c r="AH50" s="7"/>
      <c r="AI50" s="20"/>
    </row>
    <row r="51" spans="2:35" ht="35.450000000000003" customHeight="1">
      <c r="B51" s="801"/>
      <c r="C51" s="7"/>
      <c r="D51" s="7"/>
      <c r="E51" s="7"/>
      <c r="F51" s="7"/>
      <c r="G51" s="7"/>
      <c r="H51" s="7"/>
      <c r="I51" s="17"/>
      <c r="J51" s="7"/>
      <c r="K51" s="7"/>
      <c r="L51" s="7"/>
      <c r="M51" s="7"/>
      <c r="N51" s="7"/>
      <c r="O51" s="7"/>
      <c r="P51" s="7"/>
      <c r="Q51" s="21"/>
      <c r="R51" s="17"/>
      <c r="S51" s="7"/>
      <c r="T51" s="7"/>
      <c r="U51" s="7"/>
      <c r="V51" s="7"/>
      <c r="W51" s="17"/>
      <c r="X51" s="17"/>
      <c r="Y51" s="17"/>
      <c r="Z51" s="17"/>
      <c r="AA51" s="17"/>
      <c r="AB51" s="7"/>
      <c r="AC51" s="7"/>
      <c r="AD51" s="7"/>
      <c r="AE51" s="7"/>
      <c r="AF51" s="7"/>
      <c r="AG51" s="7"/>
      <c r="AH51" s="7"/>
      <c r="AI51" s="20"/>
    </row>
    <row r="52" spans="2:35" ht="35.450000000000003" customHeight="1">
      <c r="B52" s="801"/>
      <c r="C52" s="7"/>
      <c r="D52" s="7"/>
      <c r="E52" s="7"/>
      <c r="F52" s="7"/>
      <c r="G52" s="7"/>
      <c r="H52" s="7"/>
      <c r="I52" s="17"/>
      <c r="J52" s="7"/>
      <c r="K52" s="7"/>
      <c r="L52" s="7"/>
      <c r="M52" s="7"/>
      <c r="N52" s="7"/>
      <c r="O52" s="7"/>
      <c r="P52" s="7"/>
      <c r="Q52" s="21"/>
      <c r="R52" s="17"/>
      <c r="S52" s="7"/>
      <c r="T52" s="7"/>
      <c r="U52" s="7"/>
      <c r="V52" s="7"/>
      <c r="W52" s="17"/>
      <c r="X52" s="17"/>
      <c r="Y52" s="17"/>
      <c r="Z52" s="17"/>
      <c r="AA52" s="17"/>
      <c r="AB52" s="7"/>
      <c r="AC52" s="7"/>
      <c r="AD52" s="7"/>
      <c r="AE52" s="7"/>
      <c r="AF52" s="7"/>
      <c r="AG52" s="7"/>
      <c r="AH52" s="7"/>
      <c r="AI52" s="20"/>
    </row>
    <row r="53" spans="2:35" ht="35.450000000000003" customHeight="1">
      <c r="B53" s="801"/>
      <c r="C53" s="7"/>
      <c r="D53" s="7"/>
      <c r="E53" s="7"/>
      <c r="F53" s="7"/>
      <c r="G53" s="7"/>
      <c r="H53" s="7"/>
      <c r="I53" s="17"/>
      <c r="J53" s="7"/>
      <c r="K53" s="7"/>
      <c r="L53" s="7"/>
      <c r="M53" s="7"/>
      <c r="N53" s="7"/>
      <c r="O53" s="7"/>
      <c r="P53" s="7"/>
      <c r="Q53" s="17"/>
      <c r="R53" s="17"/>
      <c r="S53" s="7"/>
      <c r="T53" s="7"/>
      <c r="U53" s="7"/>
      <c r="V53" s="7"/>
      <c r="W53" s="17"/>
      <c r="X53" s="17"/>
      <c r="Y53" s="17"/>
      <c r="Z53" s="17"/>
      <c r="AA53" s="17"/>
      <c r="AB53" s="7"/>
      <c r="AC53" s="7"/>
      <c r="AD53" s="7"/>
      <c r="AE53" s="7"/>
      <c r="AF53" s="7"/>
      <c r="AG53" s="7"/>
      <c r="AH53" s="7"/>
      <c r="AI53" s="20"/>
    </row>
    <row r="54" spans="2:35" ht="35.450000000000003" customHeight="1">
      <c r="B54" s="801"/>
      <c r="C54" s="7"/>
      <c r="D54" s="7"/>
      <c r="E54" s="7"/>
      <c r="F54" s="17"/>
      <c r="G54" s="17"/>
      <c r="H54" s="7"/>
      <c r="I54" s="7"/>
      <c r="J54" s="7"/>
      <c r="K54" s="7"/>
      <c r="L54" s="7"/>
      <c r="M54" s="7"/>
      <c r="N54" s="7"/>
      <c r="O54" s="7"/>
      <c r="P54" s="7"/>
      <c r="Q54" s="17"/>
      <c r="R54" s="7"/>
      <c r="S54" s="7"/>
      <c r="T54" s="7"/>
      <c r="U54" s="7"/>
      <c r="V54" s="7"/>
      <c r="W54" s="17"/>
      <c r="X54" s="17"/>
      <c r="Y54" s="17"/>
      <c r="Z54" s="17"/>
      <c r="AA54" s="17"/>
      <c r="AB54" s="7"/>
      <c r="AC54" s="7"/>
      <c r="AD54" s="7"/>
      <c r="AE54" s="7"/>
      <c r="AF54" s="7"/>
      <c r="AG54" s="7"/>
      <c r="AH54" s="7"/>
      <c r="AI54" s="20"/>
    </row>
    <row r="55" spans="2:35" ht="35.450000000000003" customHeight="1">
      <c r="B55" s="801"/>
      <c r="C55" s="7"/>
      <c r="D55" s="7"/>
      <c r="E55" s="7"/>
      <c r="F55" s="17"/>
      <c r="G55" s="17"/>
      <c r="H55" s="17"/>
      <c r="I55" s="7"/>
      <c r="J55" s="7"/>
      <c r="K55" s="7"/>
      <c r="L55" s="7"/>
      <c r="M55" s="7"/>
      <c r="N55" s="7"/>
      <c r="O55" s="7"/>
      <c r="P55" s="7"/>
      <c r="Q55" s="17"/>
      <c r="R55" s="7"/>
      <c r="S55" s="7"/>
      <c r="T55" s="7"/>
      <c r="U55" s="7"/>
      <c r="V55" s="7"/>
      <c r="W55" s="17"/>
      <c r="X55" s="17"/>
      <c r="Y55" s="17"/>
      <c r="Z55" s="17"/>
      <c r="AA55" s="17"/>
      <c r="AB55" s="7"/>
      <c r="AC55" s="7"/>
      <c r="AD55" s="7"/>
      <c r="AE55" s="7"/>
      <c r="AF55" s="7"/>
      <c r="AG55" s="7"/>
      <c r="AH55" s="7"/>
      <c r="AI55" s="20"/>
    </row>
    <row r="56" spans="2:35" ht="35.450000000000003" customHeight="1">
      <c r="B56" s="801"/>
      <c r="C56" s="17"/>
      <c r="D56" s="7"/>
      <c r="E56" s="7"/>
      <c r="F56" s="17"/>
      <c r="G56" s="17"/>
      <c r="H56" s="17"/>
      <c r="I56" s="7"/>
      <c r="J56" s="7"/>
      <c r="K56" s="7"/>
      <c r="L56" s="7"/>
      <c r="M56" s="7"/>
      <c r="N56" s="7"/>
      <c r="O56" s="7"/>
      <c r="P56" s="7"/>
      <c r="Q56" s="17"/>
      <c r="R56" s="17"/>
      <c r="S56" s="7"/>
      <c r="T56" s="7"/>
      <c r="U56" s="7"/>
      <c r="V56" s="7"/>
      <c r="W56" s="17"/>
      <c r="X56" s="17"/>
      <c r="Y56" s="17"/>
      <c r="Z56" s="17"/>
      <c r="AA56" s="17"/>
      <c r="AB56" s="7"/>
      <c r="AC56" s="7"/>
      <c r="AD56" s="7"/>
      <c r="AE56" s="7"/>
      <c r="AF56" s="7"/>
      <c r="AG56" s="7"/>
      <c r="AH56" s="7"/>
      <c r="AI56" s="20"/>
    </row>
    <row r="57" spans="2:35" ht="35.450000000000003" customHeight="1">
      <c r="B57" s="801"/>
      <c r="C57" s="17"/>
      <c r="D57" s="7"/>
      <c r="E57" s="7"/>
      <c r="F57" s="17"/>
      <c r="G57" s="17"/>
      <c r="H57" s="17"/>
      <c r="I57" s="7"/>
      <c r="J57" s="7"/>
      <c r="K57" s="7"/>
      <c r="L57" s="7"/>
      <c r="M57" s="7"/>
      <c r="N57" s="7"/>
      <c r="O57" s="7"/>
      <c r="P57" s="7"/>
      <c r="Q57" s="17"/>
      <c r="R57" s="17"/>
      <c r="S57" s="7"/>
      <c r="T57" s="7"/>
      <c r="U57" s="7"/>
      <c r="V57" s="7"/>
      <c r="W57" s="17"/>
      <c r="X57" s="17"/>
      <c r="Y57" s="17"/>
      <c r="Z57" s="17"/>
      <c r="AA57" s="17"/>
      <c r="AB57" s="7"/>
      <c r="AC57" s="7"/>
      <c r="AD57" s="7"/>
      <c r="AE57" s="7"/>
      <c r="AF57" s="7"/>
      <c r="AG57" s="7"/>
      <c r="AH57" s="7"/>
      <c r="AI57" s="20"/>
    </row>
    <row r="58" spans="2:35" ht="35.450000000000003" customHeight="1">
      <c r="B58" s="801"/>
      <c r="C58" s="17"/>
      <c r="D58" s="7"/>
      <c r="E58" s="7"/>
      <c r="F58" s="17"/>
      <c r="G58" s="17"/>
      <c r="H58" s="17"/>
      <c r="I58" s="7"/>
      <c r="J58" s="7"/>
      <c r="K58" s="7"/>
      <c r="L58" s="7"/>
      <c r="M58" s="7"/>
      <c r="N58" s="7"/>
      <c r="O58" s="7"/>
      <c r="P58" s="7"/>
      <c r="Q58" s="17"/>
      <c r="R58" s="17"/>
      <c r="S58" s="7"/>
      <c r="T58" s="7"/>
      <c r="U58" s="7"/>
      <c r="V58" s="7"/>
      <c r="W58" s="17"/>
      <c r="X58" s="17"/>
      <c r="Y58" s="17"/>
      <c r="Z58" s="17"/>
      <c r="AA58" s="17"/>
      <c r="AB58" s="7"/>
      <c r="AC58" s="7"/>
      <c r="AD58" s="7"/>
      <c r="AE58" s="7"/>
      <c r="AF58" s="7"/>
      <c r="AG58" s="7"/>
      <c r="AH58" s="7"/>
      <c r="AI58" s="20"/>
    </row>
    <row r="59" spans="2:35" ht="22.5" customHeight="1">
      <c r="B59" s="801"/>
      <c r="C59" s="17"/>
      <c r="D59" s="7"/>
      <c r="E59" s="19"/>
      <c r="F59" s="16"/>
      <c r="G59" s="16"/>
      <c r="H59" s="18"/>
      <c r="I59" s="18"/>
      <c r="J59" s="18"/>
      <c r="K59" s="18"/>
      <c r="L59" s="18"/>
      <c r="M59" s="7"/>
      <c r="N59" s="7"/>
      <c r="O59" s="7"/>
      <c r="P59" s="7"/>
      <c r="Q59" s="17"/>
      <c r="R59" s="17"/>
      <c r="S59" s="7"/>
      <c r="T59" s="7"/>
      <c r="U59" s="7"/>
      <c r="V59" s="7"/>
      <c r="W59" s="17"/>
      <c r="X59" s="17"/>
      <c r="Y59" s="17"/>
      <c r="Z59" s="17"/>
      <c r="AA59" s="17"/>
      <c r="AB59" s="16"/>
      <c r="AC59" s="16"/>
      <c r="AD59" s="16"/>
      <c r="AE59" s="16"/>
      <c r="AF59" s="16"/>
      <c r="AG59" s="16"/>
      <c r="AH59" s="16"/>
      <c r="AI59" s="15"/>
    </row>
    <row r="60" spans="2:35" ht="71.25" customHeight="1">
      <c r="B60" s="802"/>
      <c r="C60" s="14"/>
      <c r="D60" s="11"/>
      <c r="E60" s="13"/>
      <c r="F60" s="12"/>
      <c r="G60" s="12"/>
      <c r="H60" s="11"/>
      <c r="I60" s="11"/>
      <c r="J60" s="11"/>
      <c r="K60" s="11"/>
      <c r="L60" s="11"/>
      <c r="M60" s="11"/>
      <c r="N60" s="11"/>
      <c r="O60" s="11"/>
      <c r="P60" s="11"/>
      <c r="Q60" s="11"/>
      <c r="R60" s="11"/>
      <c r="S60" s="10"/>
      <c r="T60" s="10"/>
      <c r="U60" s="10"/>
      <c r="V60" s="806" t="s">
        <v>525</v>
      </c>
      <c r="W60" s="806"/>
      <c r="X60" s="806"/>
      <c r="Y60" s="806"/>
      <c r="Z60" s="806"/>
      <c r="AA60" s="806"/>
      <c r="AB60" s="806"/>
      <c r="AC60" s="806"/>
      <c r="AD60" s="806"/>
      <c r="AE60" s="806"/>
      <c r="AF60" s="806"/>
      <c r="AG60" s="806"/>
      <c r="AH60" s="806"/>
      <c r="AI60" s="807"/>
    </row>
    <row r="61" spans="2:35" ht="15" customHeight="1"/>
    <row r="62" spans="2:35" ht="26.25" customHeight="1">
      <c r="B62" s="801" t="s">
        <v>31</v>
      </c>
      <c r="C62" s="803" t="s">
        <v>30</v>
      </c>
      <c r="D62" s="804"/>
      <c r="E62" s="804"/>
      <c r="F62" s="804"/>
      <c r="G62" s="804"/>
      <c r="H62" s="804"/>
      <c r="I62" s="804"/>
      <c r="J62" s="804"/>
      <c r="K62" s="804"/>
      <c r="L62" s="804"/>
      <c r="M62" s="804"/>
      <c r="N62" s="804"/>
      <c r="O62" s="804"/>
      <c r="P62" s="804"/>
      <c r="Q62" s="804"/>
      <c r="R62" s="804"/>
      <c r="S62" s="804"/>
      <c r="T62" s="804"/>
      <c r="U62" s="804"/>
      <c r="V62" s="804"/>
      <c r="W62" s="804"/>
      <c r="X62" s="804"/>
      <c r="Y62" s="804"/>
      <c r="Z62" s="804"/>
      <c r="AA62" s="804"/>
      <c r="AB62" s="804"/>
      <c r="AC62" s="804"/>
      <c r="AD62" s="804"/>
      <c r="AE62" s="804"/>
      <c r="AF62" s="804"/>
      <c r="AG62" s="804"/>
      <c r="AH62" s="804"/>
      <c r="AI62" s="805"/>
    </row>
    <row r="63" spans="2:35" ht="35.450000000000003" customHeight="1">
      <c r="B63" s="801"/>
      <c r="C63" s="7"/>
      <c r="D63" s="7"/>
      <c r="E63" s="7"/>
      <c r="F63" s="7"/>
      <c r="G63" s="7"/>
      <c r="H63" s="7"/>
      <c r="I63" s="17"/>
      <c r="J63" s="7"/>
      <c r="K63" s="7"/>
      <c r="L63" s="7"/>
      <c r="M63" s="7"/>
      <c r="N63" s="7"/>
      <c r="O63" s="7"/>
      <c r="P63" s="7"/>
      <c r="Q63" s="21"/>
      <c r="R63" s="17"/>
      <c r="S63" s="7"/>
      <c r="T63" s="7"/>
      <c r="U63" s="7"/>
      <c r="V63" s="7"/>
      <c r="W63" s="17"/>
      <c r="X63" s="17"/>
      <c r="Y63" s="17"/>
      <c r="Z63" s="17"/>
      <c r="AA63" s="17"/>
      <c r="AB63" s="7"/>
      <c r="AC63" s="7"/>
      <c r="AD63" s="7"/>
      <c r="AE63" s="7"/>
      <c r="AF63" s="7"/>
      <c r="AG63" s="7"/>
      <c r="AH63" s="7"/>
      <c r="AI63" s="20"/>
    </row>
    <row r="64" spans="2:35" ht="35.450000000000003" customHeight="1">
      <c r="B64" s="801"/>
      <c r="C64" s="7"/>
      <c r="D64" s="7"/>
      <c r="E64" s="7"/>
      <c r="F64" s="7"/>
      <c r="G64" s="7"/>
      <c r="H64" s="7"/>
      <c r="I64" s="17"/>
      <c r="J64" s="7"/>
      <c r="K64" s="7"/>
      <c r="L64" s="7"/>
      <c r="M64" s="7"/>
      <c r="N64" s="7"/>
      <c r="O64" s="7"/>
      <c r="P64" s="7"/>
      <c r="Q64" s="21"/>
      <c r="R64" s="17"/>
      <c r="S64" s="7"/>
      <c r="T64" s="7"/>
      <c r="U64" s="7"/>
      <c r="V64" s="7"/>
      <c r="W64" s="17"/>
      <c r="X64" s="17"/>
      <c r="Y64" s="17"/>
      <c r="Z64" s="17"/>
      <c r="AA64" s="17"/>
      <c r="AB64" s="7"/>
      <c r="AC64" s="7"/>
      <c r="AD64" s="7"/>
      <c r="AE64" s="7"/>
      <c r="AF64" s="7"/>
      <c r="AG64" s="7"/>
      <c r="AH64" s="7"/>
      <c r="AI64" s="20"/>
    </row>
    <row r="65" spans="2:35" ht="35.450000000000003" customHeight="1">
      <c r="B65" s="801"/>
      <c r="C65" s="7"/>
      <c r="D65" s="7"/>
      <c r="E65" s="7"/>
      <c r="F65" s="7"/>
      <c r="G65" s="7"/>
      <c r="H65" s="7"/>
      <c r="I65" s="17"/>
      <c r="J65" s="7"/>
      <c r="K65" s="7"/>
      <c r="L65" s="7"/>
      <c r="M65" s="7"/>
      <c r="N65" s="7"/>
      <c r="O65" s="7"/>
      <c r="P65" s="7"/>
      <c r="Q65" s="21"/>
      <c r="R65" s="17"/>
      <c r="S65" s="7"/>
      <c r="T65" s="7"/>
      <c r="U65" s="7"/>
      <c r="V65" s="7"/>
      <c r="W65" s="17"/>
      <c r="X65" s="17"/>
      <c r="Y65" s="17"/>
      <c r="Z65" s="17"/>
      <c r="AA65" s="17"/>
      <c r="AB65" s="7"/>
      <c r="AC65" s="7"/>
      <c r="AD65" s="7"/>
      <c r="AE65" s="7"/>
      <c r="AF65" s="7"/>
      <c r="AG65" s="7"/>
      <c r="AH65" s="7"/>
      <c r="AI65" s="20"/>
    </row>
    <row r="66" spans="2:35" ht="35.450000000000003" customHeight="1">
      <c r="B66" s="801"/>
      <c r="C66" s="7"/>
      <c r="D66" s="7"/>
      <c r="E66" s="7"/>
      <c r="F66" s="7"/>
      <c r="G66" s="7"/>
      <c r="H66" s="7"/>
      <c r="I66" s="17"/>
      <c r="J66" s="7"/>
      <c r="K66" s="7"/>
      <c r="L66" s="7"/>
      <c r="M66" s="7"/>
      <c r="N66" s="7"/>
      <c r="O66" s="7"/>
      <c r="P66" s="7"/>
      <c r="Q66" s="21"/>
      <c r="R66" s="17"/>
      <c r="S66" s="7"/>
      <c r="T66" s="7"/>
      <c r="U66" s="7"/>
      <c r="V66" s="7"/>
      <c r="W66" s="17"/>
      <c r="X66" s="17"/>
      <c r="Y66" s="17"/>
      <c r="Z66" s="17"/>
      <c r="AA66" s="17"/>
      <c r="AB66" s="7"/>
      <c r="AC66" s="7"/>
      <c r="AD66" s="7"/>
      <c r="AE66" s="7"/>
      <c r="AF66" s="7"/>
      <c r="AG66" s="7"/>
      <c r="AH66" s="7"/>
      <c r="AI66" s="20"/>
    </row>
    <row r="67" spans="2:35" ht="35.450000000000003" customHeight="1">
      <c r="B67" s="801"/>
      <c r="C67" s="7"/>
      <c r="D67" s="7"/>
      <c r="E67" s="7"/>
      <c r="F67" s="7"/>
      <c r="G67" s="7"/>
      <c r="H67" s="7"/>
      <c r="I67" s="17"/>
      <c r="J67" s="7"/>
      <c r="K67" s="7"/>
      <c r="L67" s="7"/>
      <c r="M67" s="7"/>
      <c r="N67" s="7"/>
      <c r="O67" s="7"/>
      <c r="P67" s="7"/>
      <c r="Q67" s="17"/>
      <c r="R67" s="17"/>
      <c r="S67" s="7"/>
      <c r="T67" s="7"/>
      <c r="U67" s="7"/>
      <c r="V67" s="7"/>
      <c r="W67" s="17"/>
      <c r="X67" s="17"/>
      <c r="Y67" s="17"/>
      <c r="Z67" s="17"/>
      <c r="AA67" s="17"/>
      <c r="AB67" s="7"/>
      <c r="AC67" s="7"/>
      <c r="AD67" s="7"/>
      <c r="AE67" s="7"/>
      <c r="AF67" s="7"/>
      <c r="AG67" s="7"/>
      <c r="AH67" s="7"/>
      <c r="AI67" s="20"/>
    </row>
    <row r="68" spans="2:35" ht="35.450000000000003" customHeight="1">
      <c r="B68" s="801"/>
      <c r="C68" s="7"/>
      <c r="D68" s="7"/>
      <c r="E68" s="7"/>
      <c r="F68" s="17"/>
      <c r="G68" s="17"/>
      <c r="H68" s="7"/>
      <c r="I68" s="7"/>
      <c r="J68" s="7"/>
      <c r="K68" s="7"/>
      <c r="L68" s="7"/>
      <c r="M68" s="7"/>
      <c r="N68" s="7"/>
      <c r="O68" s="7"/>
      <c r="P68" s="7"/>
      <c r="Q68" s="17"/>
      <c r="R68" s="7"/>
      <c r="S68" s="7"/>
      <c r="T68" s="7"/>
      <c r="U68" s="7"/>
      <c r="V68" s="7"/>
      <c r="W68" s="17"/>
      <c r="X68" s="17"/>
      <c r="Y68" s="17"/>
      <c r="Z68" s="17"/>
      <c r="AA68" s="17"/>
      <c r="AB68" s="7"/>
      <c r="AC68" s="7"/>
      <c r="AD68" s="7"/>
      <c r="AE68" s="7"/>
      <c r="AF68" s="7"/>
      <c r="AG68" s="7"/>
      <c r="AH68" s="7"/>
      <c r="AI68" s="20"/>
    </row>
    <row r="69" spans="2:35" ht="35.450000000000003" customHeight="1">
      <c r="B69" s="801"/>
      <c r="C69" s="7"/>
      <c r="D69" s="7"/>
      <c r="E69" s="7"/>
      <c r="F69" s="17"/>
      <c r="G69" s="17"/>
      <c r="H69" s="17"/>
      <c r="I69" s="7"/>
      <c r="J69" s="7"/>
      <c r="K69" s="7"/>
      <c r="L69" s="7"/>
      <c r="M69" s="7"/>
      <c r="N69" s="7"/>
      <c r="O69" s="7"/>
      <c r="P69" s="7"/>
      <c r="Q69" s="17"/>
      <c r="R69" s="7"/>
      <c r="S69" s="7"/>
      <c r="T69" s="7"/>
      <c r="U69" s="7"/>
      <c r="V69" s="7"/>
      <c r="W69" s="17"/>
      <c r="X69" s="17"/>
      <c r="Y69" s="17"/>
      <c r="Z69" s="17"/>
      <c r="AA69" s="17"/>
      <c r="AB69" s="7"/>
      <c r="AC69" s="7"/>
      <c r="AD69" s="7"/>
      <c r="AE69" s="7"/>
      <c r="AF69" s="7"/>
      <c r="AG69" s="7"/>
      <c r="AH69" s="7"/>
      <c r="AI69" s="20"/>
    </row>
    <row r="70" spans="2:35" ht="35.450000000000003" customHeight="1">
      <c r="B70" s="801"/>
      <c r="C70" s="17"/>
      <c r="D70" s="7"/>
      <c r="E70" s="7"/>
      <c r="F70" s="17"/>
      <c r="G70" s="17"/>
      <c r="H70" s="17"/>
      <c r="I70" s="7"/>
      <c r="J70" s="7"/>
      <c r="K70" s="7"/>
      <c r="L70" s="7"/>
      <c r="M70" s="7"/>
      <c r="N70" s="7"/>
      <c r="O70" s="7"/>
      <c r="P70" s="7"/>
      <c r="Q70" s="17"/>
      <c r="R70" s="17"/>
      <c r="S70" s="7"/>
      <c r="T70" s="7"/>
      <c r="U70" s="7"/>
      <c r="V70" s="7"/>
      <c r="W70" s="17"/>
      <c r="X70" s="17"/>
      <c r="Y70" s="17"/>
      <c r="Z70" s="17"/>
      <c r="AA70" s="17"/>
      <c r="AB70" s="7"/>
      <c r="AC70" s="7"/>
      <c r="AD70" s="7"/>
      <c r="AE70" s="7"/>
      <c r="AF70" s="7"/>
      <c r="AG70" s="7"/>
      <c r="AH70" s="7"/>
      <c r="AI70" s="20"/>
    </row>
    <row r="71" spans="2:35" ht="35.450000000000003" customHeight="1">
      <c r="B71" s="801"/>
      <c r="C71" s="17"/>
      <c r="D71" s="7"/>
      <c r="E71" s="7"/>
      <c r="F71" s="17"/>
      <c r="G71" s="17"/>
      <c r="H71" s="17"/>
      <c r="I71" s="7"/>
      <c r="J71" s="7"/>
      <c r="K71" s="7"/>
      <c r="L71" s="7"/>
      <c r="M71" s="7"/>
      <c r="N71" s="7"/>
      <c r="O71" s="7"/>
      <c r="P71" s="7"/>
      <c r="Q71" s="17"/>
      <c r="R71" s="17"/>
      <c r="S71" s="7"/>
      <c r="T71" s="7"/>
      <c r="U71" s="7"/>
      <c r="V71" s="7"/>
      <c r="W71" s="17"/>
      <c r="X71" s="17"/>
      <c r="Y71" s="17"/>
      <c r="Z71" s="17"/>
      <c r="AA71" s="17"/>
      <c r="AB71" s="7"/>
      <c r="AC71" s="7"/>
      <c r="AD71" s="7"/>
      <c r="AE71" s="7"/>
      <c r="AF71" s="7"/>
      <c r="AG71" s="7"/>
      <c r="AH71" s="7"/>
      <c r="AI71" s="20"/>
    </row>
    <row r="72" spans="2:35" ht="35.450000000000003" customHeight="1">
      <c r="B72" s="801"/>
      <c r="C72" s="17"/>
      <c r="D72" s="7"/>
      <c r="E72" s="7"/>
      <c r="F72" s="17"/>
      <c r="G72" s="17"/>
      <c r="H72" s="17"/>
      <c r="I72" s="7"/>
      <c r="J72" s="7"/>
      <c r="K72" s="7"/>
      <c r="L72" s="7"/>
      <c r="M72" s="7"/>
      <c r="N72" s="7"/>
      <c r="O72" s="7"/>
      <c r="P72" s="7"/>
      <c r="Q72" s="17"/>
      <c r="R72" s="17"/>
      <c r="S72" s="7"/>
      <c r="T72" s="7"/>
      <c r="U72" s="7"/>
      <c r="V72" s="7"/>
      <c r="W72" s="17"/>
      <c r="X72" s="17"/>
      <c r="Y72" s="17"/>
      <c r="Z72" s="17"/>
      <c r="AA72" s="17"/>
      <c r="AB72" s="7"/>
      <c r="AC72" s="7"/>
      <c r="AD72" s="7"/>
      <c r="AE72" s="7"/>
      <c r="AF72" s="7"/>
      <c r="AG72" s="7"/>
      <c r="AH72" s="7"/>
      <c r="AI72" s="20"/>
    </row>
    <row r="73" spans="2:35" ht="22.5" customHeight="1">
      <c r="B73" s="801"/>
      <c r="C73" s="17"/>
      <c r="D73" s="7"/>
      <c r="E73" s="19"/>
      <c r="F73" s="16"/>
      <c r="G73" s="16"/>
      <c r="H73" s="18"/>
      <c r="I73" s="18"/>
      <c r="J73" s="18"/>
      <c r="K73" s="18"/>
      <c r="L73" s="18"/>
      <c r="M73" s="7"/>
      <c r="N73" s="7"/>
      <c r="O73" s="7"/>
      <c r="P73" s="7"/>
      <c r="Q73" s="17"/>
      <c r="R73" s="17"/>
      <c r="S73" s="7"/>
      <c r="T73" s="7"/>
      <c r="U73" s="7"/>
      <c r="V73" s="7"/>
      <c r="W73" s="17"/>
      <c r="X73" s="17"/>
      <c r="Y73" s="17"/>
      <c r="Z73" s="17"/>
      <c r="AA73" s="17"/>
      <c r="AB73" s="16"/>
      <c r="AC73" s="16"/>
      <c r="AD73" s="16"/>
      <c r="AE73" s="16"/>
      <c r="AF73" s="16"/>
      <c r="AG73" s="16"/>
      <c r="AH73" s="16"/>
      <c r="AI73" s="15"/>
    </row>
    <row r="74" spans="2:35" ht="71.25" customHeight="1">
      <c r="B74" s="802"/>
      <c r="C74" s="14"/>
      <c r="D74" s="11"/>
      <c r="E74" s="13"/>
      <c r="F74" s="12"/>
      <c r="G74" s="12"/>
      <c r="H74" s="11"/>
      <c r="I74" s="11"/>
      <c r="J74" s="11"/>
      <c r="K74" s="11"/>
      <c r="L74" s="11"/>
      <c r="M74" s="11"/>
      <c r="N74" s="11"/>
      <c r="O74" s="11"/>
      <c r="P74" s="11"/>
      <c r="Q74" s="11"/>
      <c r="R74" s="11"/>
      <c r="S74" s="10"/>
      <c r="T74" s="10"/>
      <c r="U74" s="10"/>
      <c r="V74" s="806" t="s">
        <v>525</v>
      </c>
      <c r="W74" s="806"/>
      <c r="X74" s="806"/>
      <c r="Y74" s="806"/>
      <c r="Z74" s="806"/>
      <c r="AA74" s="806"/>
      <c r="AB74" s="806"/>
      <c r="AC74" s="806"/>
      <c r="AD74" s="806"/>
      <c r="AE74" s="806"/>
      <c r="AF74" s="806"/>
      <c r="AG74" s="806"/>
      <c r="AH74" s="806"/>
      <c r="AI74" s="807"/>
    </row>
    <row r="75" spans="2:35" ht="15" customHeight="1"/>
    <row r="76" spans="2:35" ht="26.25" customHeight="1">
      <c r="B76" s="801" t="s">
        <v>31</v>
      </c>
      <c r="C76" s="803" t="s">
        <v>30</v>
      </c>
      <c r="D76" s="804"/>
      <c r="E76" s="804"/>
      <c r="F76" s="804"/>
      <c r="G76" s="804"/>
      <c r="H76" s="804"/>
      <c r="I76" s="804"/>
      <c r="J76" s="804"/>
      <c r="K76" s="804"/>
      <c r="L76" s="804"/>
      <c r="M76" s="804"/>
      <c r="N76" s="804"/>
      <c r="O76" s="804"/>
      <c r="P76" s="804"/>
      <c r="Q76" s="804"/>
      <c r="R76" s="804"/>
      <c r="S76" s="804"/>
      <c r="T76" s="804"/>
      <c r="U76" s="804"/>
      <c r="V76" s="804"/>
      <c r="W76" s="804"/>
      <c r="X76" s="804"/>
      <c r="Y76" s="804"/>
      <c r="Z76" s="804"/>
      <c r="AA76" s="804"/>
      <c r="AB76" s="804"/>
      <c r="AC76" s="804"/>
      <c r="AD76" s="804"/>
      <c r="AE76" s="804"/>
      <c r="AF76" s="804"/>
      <c r="AG76" s="804"/>
      <c r="AH76" s="804"/>
      <c r="AI76" s="805"/>
    </row>
    <row r="77" spans="2:35" ht="35.450000000000003" customHeight="1">
      <c r="B77" s="801"/>
      <c r="C77" s="7"/>
      <c r="D77" s="7"/>
      <c r="E77" s="7"/>
      <c r="F77" s="7"/>
      <c r="G77" s="7"/>
      <c r="H77" s="7"/>
      <c r="I77" s="17"/>
      <c r="J77" s="7"/>
      <c r="K77" s="7"/>
      <c r="L77" s="7"/>
      <c r="M77" s="7"/>
      <c r="N77" s="7"/>
      <c r="O77" s="7"/>
      <c r="P77" s="7"/>
      <c r="Q77" s="21"/>
      <c r="R77" s="17"/>
      <c r="S77" s="7"/>
      <c r="T77" s="7"/>
      <c r="U77" s="7"/>
      <c r="V77" s="7"/>
      <c r="W77" s="17"/>
      <c r="X77" s="17"/>
      <c r="Y77" s="17"/>
      <c r="Z77" s="17"/>
      <c r="AA77" s="17"/>
      <c r="AB77" s="7"/>
      <c r="AC77" s="7"/>
      <c r="AD77" s="7"/>
      <c r="AE77" s="7"/>
      <c r="AF77" s="7"/>
      <c r="AG77" s="7"/>
      <c r="AH77" s="7"/>
      <c r="AI77" s="20"/>
    </row>
    <row r="78" spans="2:35" ht="35.450000000000003" customHeight="1">
      <c r="B78" s="801"/>
      <c r="C78" s="7"/>
      <c r="D78" s="7"/>
      <c r="E78" s="7"/>
      <c r="F78" s="7"/>
      <c r="G78" s="7"/>
      <c r="H78" s="7"/>
      <c r="I78" s="17"/>
      <c r="J78" s="7"/>
      <c r="K78" s="7"/>
      <c r="L78" s="7"/>
      <c r="M78" s="7"/>
      <c r="N78" s="7"/>
      <c r="O78" s="7"/>
      <c r="P78" s="7"/>
      <c r="Q78" s="21"/>
      <c r="R78" s="17"/>
      <c r="S78" s="7"/>
      <c r="T78" s="7"/>
      <c r="U78" s="7"/>
      <c r="V78" s="7"/>
      <c r="W78" s="17"/>
      <c r="X78" s="17"/>
      <c r="Y78" s="17"/>
      <c r="Z78" s="17"/>
      <c r="AA78" s="17"/>
      <c r="AB78" s="7"/>
      <c r="AC78" s="7"/>
      <c r="AD78" s="7"/>
      <c r="AE78" s="7"/>
      <c r="AF78" s="7"/>
      <c r="AG78" s="7"/>
      <c r="AH78" s="7"/>
      <c r="AI78" s="20"/>
    </row>
    <row r="79" spans="2:35" ht="35.450000000000003" customHeight="1">
      <c r="B79" s="801"/>
      <c r="C79" s="7"/>
      <c r="D79" s="7"/>
      <c r="E79" s="7"/>
      <c r="F79" s="7"/>
      <c r="G79" s="7"/>
      <c r="H79" s="7"/>
      <c r="I79" s="17"/>
      <c r="J79" s="7"/>
      <c r="K79" s="7"/>
      <c r="L79" s="7"/>
      <c r="M79" s="7"/>
      <c r="N79" s="7"/>
      <c r="O79" s="7"/>
      <c r="P79" s="7"/>
      <c r="Q79" s="21"/>
      <c r="R79" s="17"/>
      <c r="S79" s="7"/>
      <c r="T79" s="7"/>
      <c r="U79" s="7"/>
      <c r="V79" s="7"/>
      <c r="W79" s="17"/>
      <c r="X79" s="17"/>
      <c r="Y79" s="17"/>
      <c r="Z79" s="17"/>
      <c r="AA79" s="17"/>
      <c r="AB79" s="7"/>
      <c r="AC79" s="7"/>
      <c r="AD79" s="7"/>
      <c r="AE79" s="7"/>
      <c r="AF79" s="7"/>
      <c r="AG79" s="7"/>
      <c r="AH79" s="7"/>
      <c r="AI79" s="20"/>
    </row>
    <row r="80" spans="2:35" ht="35.450000000000003" customHeight="1">
      <c r="B80" s="801"/>
      <c r="C80" s="7"/>
      <c r="D80" s="7"/>
      <c r="E80" s="7"/>
      <c r="F80" s="7"/>
      <c r="G80" s="7"/>
      <c r="H80" s="7"/>
      <c r="I80" s="17"/>
      <c r="J80" s="7"/>
      <c r="K80" s="7"/>
      <c r="L80" s="7"/>
      <c r="M80" s="7"/>
      <c r="N80" s="7"/>
      <c r="O80" s="7"/>
      <c r="P80" s="7"/>
      <c r="Q80" s="21"/>
      <c r="R80" s="17"/>
      <c r="S80" s="7"/>
      <c r="T80" s="7"/>
      <c r="U80" s="7"/>
      <c r="V80" s="7"/>
      <c r="W80" s="17"/>
      <c r="X80" s="17"/>
      <c r="Y80" s="17"/>
      <c r="Z80" s="17"/>
      <c r="AA80" s="17"/>
      <c r="AB80" s="7"/>
      <c r="AC80" s="7"/>
      <c r="AD80" s="7"/>
      <c r="AE80" s="7"/>
      <c r="AF80" s="7"/>
      <c r="AG80" s="7"/>
      <c r="AH80" s="7"/>
      <c r="AI80" s="20"/>
    </row>
    <row r="81" spans="2:35" ht="35.450000000000003" customHeight="1">
      <c r="B81" s="801"/>
      <c r="C81" s="7"/>
      <c r="D81" s="7"/>
      <c r="E81" s="7"/>
      <c r="F81" s="7"/>
      <c r="G81" s="7"/>
      <c r="H81" s="7"/>
      <c r="I81" s="17"/>
      <c r="J81" s="7"/>
      <c r="K81" s="7"/>
      <c r="L81" s="7"/>
      <c r="M81" s="7"/>
      <c r="N81" s="7"/>
      <c r="O81" s="7"/>
      <c r="P81" s="7"/>
      <c r="Q81" s="17"/>
      <c r="R81" s="17"/>
      <c r="S81" s="7"/>
      <c r="T81" s="7"/>
      <c r="U81" s="7"/>
      <c r="V81" s="7"/>
      <c r="W81" s="17"/>
      <c r="X81" s="17"/>
      <c r="Y81" s="17"/>
      <c r="Z81" s="17"/>
      <c r="AA81" s="17"/>
      <c r="AB81" s="7"/>
      <c r="AC81" s="7"/>
      <c r="AD81" s="7"/>
      <c r="AE81" s="7"/>
      <c r="AF81" s="7"/>
      <c r="AG81" s="7"/>
      <c r="AH81" s="7"/>
      <c r="AI81" s="20"/>
    </row>
    <row r="82" spans="2:35" ht="35.450000000000003" customHeight="1">
      <c r="B82" s="801"/>
      <c r="C82" s="7"/>
      <c r="D82" s="7"/>
      <c r="E82" s="7"/>
      <c r="F82" s="17"/>
      <c r="G82" s="17"/>
      <c r="H82" s="7"/>
      <c r="I82" s="7"/>
      <c r="J82" s="7"/>
      <c r="K82" s="7"/>
      <c r="L82" s="7"/>
      <c r="M82" s="7"/>
      <c r="N82" s="7"/>
      <c r="O82" s="7"/>
      <c r="P82" s="7"/>
      <c r="Q82" s="17"/>
      <c r="R82" s="7"/>
      <c r="S82" s="7"/>
      <c r="T82" s="7"/>
      <c r="U82" s="7"/>
      <c r="V82" s="7"/>
      <c r="W82" s="17"/>
      <c r="X82" s="17"/>
      <c r="Y82" s="17"/>
      <c r="Z82" s="17"/>
      <c r="AA82" s="17"/>
      <c r="AB82" s="7"/>
      <c r="AC82" s="7"/>
      <c r="AD82" s="7"/>
      <c r="AE82" s="7"/>
      <c r="AF82" s="7"/>
      <c r="AG82" s="7"/>
      <c r="AH82" s="7"/>
      <c r="AI82" s="20"/>
    </row>
    <row r="83" spans="2:35" ht="35.450000000000003" customHeight="1">
      <c r="B83" s="801"/>
      <c r="C83" s="7"/>
      <c r="D83" s="7"/>
      <c r="E83" s="7"/>
      <c r="F83" s="17"/>
      <c r="G83" s="17"/>
      <c r="H83" s="17"/>
      <c r="I83" s="7"/>
      <c r="J83" s="7"/>
      <c r="K83" s="7"/>
      <c r="L83" s="7"/>
      <c r="M83" s="7"/>
      <c r="N83" s="7"/>
      <c r="O83" s="7"/>
      <c r="P83" s="7"/>
      <c r="Q83" s="17"/>
      <c r="R83" s="7"/>
      <c r="S83" s="7"/>
      <c r="T83" s="7"/>
      <c r="U83" s="7"/>
      <c r="V83" s="7"/>
      <c r="W83" s="17"/>
      <c r="X83" s="17"/>
      <c r="Y83" s="17"/>
      <c r="Z83" s="17"/>
      <c r="AA83" s="17"/>
      <c r="AB83" s="7"/>
      <c r="AC83" s="7"/>
      <c r="AD83" s="7"/>
      <c r="AE83" s="7"/>
      <c r="AF83" s="7"/>
      <c r="AG83" s="7"/>
      <c r="AH83" s="7"/>
      <c r="AI83" s="20"/>
    </row>
    <row r="84" spans="2:35" ht="35.450000000000003" customHeight="1">
      <c r="B84" s="801"/>
      <c r="C84" s="17"/>
      <c r="D84" s="7"/>
      <c r="E84" s="7"/>
      <c r="F84" s="17"/>
      <c r="G84" s="17"/>
      <c r="H84" s="17"/>
      <c r="I84" s="7"/>
      <c r="J84" s="7"/>
      <c r="K84" s="7"/>
      <c r="L84" s="7"/>
      <c r="M84" s="7"/>
      <c r="N84" s="7"/>
      <c r="O84" s="7"/>
      <c r="P84" s="7"/>
      <c r="Q84" s="17"/>
      <c r="R84" s="17"/>
      <c r="S84" s="7"/>
      <c r="T84" s="7"/>
      <c r="U84" s="7"/>
      <c r="V84" s="7"/>
      <c r="W84" s="17"/>
      <c r="X84" s="17"/>
      <c r="Y84" s="17"/>
      <c r="Z84" s="17"/>
      <c r="AA84" s="17"/>
      <c r="AB84" s="7"/>
      <c r="AC84" s="7"/>
      <c r="AD84" s="7"/>
      <c r="AE84" s="7"/>
      <c r="AF84" s="7"/>
      <c r="AG84" s="7"/>
      <c r="AH84" s="7"/>
      <c r="AI84" s="20"/>
    </row>
    <row r="85" spans="2:35" ht="35.450000000000003" customHeight="1">
      <c r="B85" s="801"/>
      <c r="C85" s="17"/>
      <c r="D85" s="7"/>
      <c r="E85" s="7"/>
      <c r="F85" s="17"/>
      <c r="G85" s="17"/>
      <c r="H85" s="17"/>
      <c r="I85" s="7"/>
      <c r="J85" s="7"/>
      <c r="K85" s="7"/>
      <c r="L85" s="7"/>
      <c r="M85" s="7"/>
      <c r="N85" s="7"/>
      <c r="O85" s="7"/>
      <c r="P85" s="7"/>
      <c r="Q85" s="17"/>
      <c r="R85" s="17"/>
      <c r="S85" s="7"/>
      <c r="T85" s="7"/>
      <c r="U85" s="7"/>
      <c r="V85" s="7"/>
      <c r="W85" s="17"/>
      <c r="X85" s="17"/>
      <c r="Y85" s="17"/>
      <c r="Z85" s="17"/>
      <c r="AA85" s="17"/>
      <c r="AB85" s="7"/>
      <c r="AC85" s="7"/>
      <c r="AD85" s="7"/>
      <c r="AE85" s="7"/>
      <c r="AF85" s="7"/>
      <c r="AG85" s="7"/>
      <c r="AH85" s="7"/>
      <c r="AI85" s="20"/>
    </row>
    <row r="86" spans="2:35" ht="35.450000000000003" customHeight="1">
      <c r="B86" s="801"/>
      <c r="C86" s="17"/>
      <c r="D86" s="7"/>
      <c r="E86" s="7"/>
      <c r="F86" s="17"/>
      <c r="G86" s="17"/>
      <c r="H86" s="17"/>
      <c r="I86" s="7"/>
      <c r="J86" s="7"/>
      <c r="K86" s="7"/>
      <c r="L86" s="7"/>
      <c r="M86" s="7"/>
      <c r="N86" s="7"/>
      <c r="O86" s="7"/>
      <c r="P86" s="7"/>
      <c r="Q86" s="17"/>
      <c r="R86" s="17"/>
      <c r="S86" s="7"/>
      <c r="T86" s="7"/>
      <c r="U86" s="7"/>
      <c r="V86" s="7"/>
      <c r="W86" s="17"/>
      <c r="X86" s="17"/>
      <c r="Y86" s="17"/>
      <c r="Z86" s="17"/>
      <c r="AA86" s="17"/>
      <c r="AB86" s="7"/>
      <c r="AC86" s="7"/>
      <c r="AD86" s="7"/>
      <c r="AE86" s="7"/>
      <c r="AF86" s="7"/>
      <c r="AG86" s="7"/>
      <c r="AH86" s="7"/>
      <c r="AI86" s="20"/>
    </row>
    <row r="87" spans="2:35" ht="22.5" customHeight="1">
      <c r="B87" s="801"/>
      <c r="C87" s="17"/>
      <c r="D87" s="7"/>
      <c r="E87" s="19"/>
      <c r="F87" s="16"/>
      <c r="G87" s="16"/>
      <c r="H87" s="18"/>
      <c r="I87" s="18"/>
      <c r="J87" s="18"/>
      <c r="K87" s="18"/>
      <c r="L87" s="18"/>
      <c r="M87" s="7"/>
      <c r="N87" s="7"/>
      <c r="O87" s="7"/>
      <c r="P87" s="7"/>
      <c r="Q87" s="17"/>
      <c r="R87" s="17"/>
      <c r="S87" s="7"/>
      <c r="T87" s="7"/>
      <c r="U87" s="7"/>
      <c r="V87" s="7"/>
      <c r="W87" s="17"/>
      <c r="X87" s="17"/>
      <c r="Y87" s="17"/>
      <c r="Z87" s="17"/>
      <c r="AA87" s="17"/>
      <c r="AB87" s="16"/>
      <c r="AC87" s="16"/>
      <c r="AD87" s="16"/>
      <c r="AE87" s="16"/>
      <c r="AF87" s="16"/>
      <c r="AG87" s="16"/>
      <c r="AH87" s="16"/>
      <c r="AI87" s="15"/>
    </row>
    <row r="88" spans="2:35" ht="71.25" customHeight="1">
      <c r="B88" s="802"/>
      <c r="C88" s="14"/>
      <c r="D88" s="11"/>
      <c r="E88" s="13"/>
      <c r="F88" s="12"/>
      <c r="G88" s="12"/>
      <c r="H88" s="11"/>
      <c r="I88" s="11"/>
      <c r="J88" s="11"/>
      <c r="K88" s="11"/>
      <c r="L88" s="11"/>
      <c r="M88" s="11"/>
      <c r="N88" s="11"/>
      <c r="O88" s="11"/>
      <c r="P88" s="11"/>
      <c r="Q88" s="11"/>
      <c r="R88" s="11"/>
      <c r="S88" s="10"/>
      <c r="T88" s="10"/>
      <c r="U88" s="10"/>
      <c r="V88" s="806" t="s">
        <v>525</v>
      </c>
      <c r="W88" s="806"/>
      <c r="X88" s="806"/>
      <c r="Y88" s="806"/>
      <c r="Z88" s="806"/>
      <c r="AA88" s="806"/>
      <c r="AB88" s="806"/>
      <c r="AC88" s="806"/>
      <c r="AD88" s="806"/>
      <c r="AE88" s="806"/>
      <c r="AF88" s="806"/>
      <c r="AG88" s="806"/>
      <c r="AH88" s="806"/>
      <c r="AI88" s="807"/>
    </row>
    <row r="89" spans="2:35" ht="15" customHeight="1"/>
    <row r="90" spans="2:35" ht="26.25" customHeight="1">
      <c r="B90" s="801" t="s">
        <v>31</v>
      </c>
      <c r="C90" s="803" t="s">
        <v>30</v>
      </c>
      <c r="D90" s="804"/>
      <c r="E90" s="804"/>
      <c r="F90" s="804"/>
      <c r="G90" s="804"/>
      <c r="H90" s="804"/>
      <c r="I90" s="804"/>
      <c r="J90" s="804"/>
      <c r="K90" s="804"/>
      <c r="L90" s="804"/>
      <c r="M90" s="804"/>
      <c r="N90" s="804"/>
      <c r="O90" s="804"/>
      <c r="P90" s="804"/>
      <c r="Q90" s="804"/>
      <c r="R90" s="804"/>
      <c r="S90" s="804"/>
      <c r="T90" s="804"/>
      <c r="U90" s="804"/>
      <c r="V90" s="804"/>
      <c r="W90" s="804"/>
      <c r="X90" s="804"/>
      <c r="Y90" s="804"/>
      <c r="Z90" s="804"/>
      <c r="AA90" s="804"/>
      <c r="AB90" s="804"/>
      <c r="AC90" s="804"/>
      <c r="AD90" s="804"/>
      <c r="AE90" s="804"/>
      <c r="AF90" s="804"/>
      <c r="AG90" s="804"/>
      <c r="AH90" s="804"/>
      <c r="AI90" s="805"/>
    </row>
    <row r="91" spans="2:35" ht="35.450000000000003" customHeight="1">
      <c r="B91" s="801"/>
      <c r="C91" s="7"/>
      <c r="D91" s="7"/>
      <c r="E91" s="7"/>
      <c r="F91" s="7"/>
      <c r="G91" s="7"/>
      <c r="H91" s="7"/>
      <c r="I91" s="17"/>
      <c r="J91" s="7"/>
      <c r="K91" s="7"/>
      <c r="L91" s="7"/>
      <c r="M91" s="7"/>
      <c r="N91" s="7"/>
      <c r="O91" s="7"/>
      <c r="P91" s="7"/>
      <c r="Q91" s="21"/>
      <c r="R91" s="17"/>
      <c r="S91" s="7"/>
      <c r="T91" s="7"/>
      <c r="U91" s="7"/>
      <c r="V91" s="7"/>
      <c r="W91" s="17"/>
      <c r="X91" s="17"/>
      <c r="Y91" s="17"/>
      <c r="Z91" s="17"/>
      <c r="AA91" s="17"/>
      <c r="AB91" s="7"/>
      <c r="AC91" s="7"/>
      <c r="AD91" s="7"/>
      <c r="AE91" s="7"/>
      <c r="AF91" s="7"/>
      <c r="AG91" s="7"/>
      <c r="AH91" s="7"/>
      <c r="AI91" s="20"/>
    </row>
    <row r="92" spans="2:35" ht="35.450000000000003" customHeight="1">
      <c r="B92" s="801"/>
      <c r="C92" s="7"/>
      <c r="D92" s="7"/>
      <c r="E92" s="7"/>
      <c r="F92" s="7"/>
      <c r="G92" s="7"/>
      <c r="H92" s="7"/>
      <c r="I92" s="17"/>
      <c r="J92" s="7"/>
      <c r="K92" s="7"/>
      <c r="L92" s="7"/>
      <c r="M92" s="7"/>
      <c r="N92" s="7"/>
      <c r="O92" s="7"/>
      <c r="P92" s="7"/>
      <c r="Q92" s="21"/>
      <c r="R92" s="17"/>
      <c r="S92" s="7"/>
      <c r="T92" s="7"/>
      <c r="U92" s="7"/>
      <c r="V92" s="7"/>
      <c r="W92" s="17"/>
      <c r="X92" s="17"/>
      <c r="Y92" s="17"/>
      <c r="Z92" s="17"/>
      <c r="AA92" s="17"/>
      <c r="AB92" s="7"/>
      <c r="AC92" s="7"/>
      <c r="AD92" s="7"/>
      <c r="AE92" s="7"/>
      <c r="AF92" s="7"/>
      <c r="AG92" s="7"/>
      <c r="AH92" s="7"/>
      <c r="AI92" s="20"/>
    </row>
    <row r="93" spans="2:35" ht="35.450000000000003" customHeight="1">
      <c r="B93" s="801"/>
      <c r="C93" s="7"/>
      <c r="D93" s="7"/>
      <c r="E93" s="7"/>
      <c r="F93" s="7"/>
      <c r="G93" s="7"/>
      <c r="H93" s="7"/>
      <c r="I93" s="17"/>
      <c r="J93" s="7"/>
      <c r="K93" s="7"/>
      <c r="L93" s="7"/>
      <c r="M93" s="7"/>
      <c r="N93" s="7"/>
      <c r="O93" s="7"/>
      <c r="P93" s="7"/>
      <c r="Q93" s="21"/>
      <c r="R93" s="17"/>
      <c r="S93" s="7"/>
      <c r="T93" s="7"/>
      <c r="U93" s="7"/>
      <c r="V93" s="7"/>
      <c r="W93" s="17"/>
      <c r="X93" s="17"/>
      <c r="Y93" s="17"/>
      <c r="Z93" s="17"/>
      <c r="AA93" s="17"/>
      <c r="AB93" s="7"/>
      <c r="AC93" s="7"/>
      <c r="AD93" s="7"/>
      <c r="AE93" s="7"/>
      <c r="AF93" s="7"/>
      <c r="AG93" s="7"/>
      <c r="AH93" s="7"/>
      <c r="AI93" s="20"/>
    </row>
    <row r="94" spans="2:35" ht="35.450000000000003" customHeight="1">
      <c r="B94" s="801"/>
      <c r="C94" s="7"/>
      <c r="D94" s="7"/>
      <c r="E94" s="7"/>
      <c r="F94" s="7"/>
      <c r="G94" s="7"/>
      <c r="H94" s="7"/>
      <c r="I94" s="17"/>
      <c r="J94" s="7"/>
      <c r="K94" s="7"/>
      <c r="L94" s="7"/>
      <c r="M94" s="7"/>
      <c r="N94" s="7"/>
      <c r="O94" s="7"/>
      <c r="P94" s="7"/>
      <c r="Q94" s="21"/>
      <c r="R94" s="17"/>
      <c r="S94" s="7"/>
      <c r="T94" s="7"/>
      <c r="U94" s="7"/>
      <c r="V94" s="7"/>
      <c r="W94" s="17"/>
      <c r="X94" s="17"/>
      <c r="Y94" s="17"/>
      <c r="Z94" s="17"/>
      <c r="AA94" s="17"/>
      <c r="AB94" s="7"/>
      <c r="AC94" s="7"/>
      <c r="AD94" s="7"/>
      <c r="AE94" s="7"/>
      <c r="AF94" s="7"/>
      <c r="AG94" s="7"/>
      <c r="AH94" s="7"/>
      <c r="AI94" s="20"/>
    </row>
    <row r="95" spans="2:35" ht="35.450000000000003" customHeight="1">
      <c r="B95" s="801"/>
      <c r="C95" s="7"/>
      <c r="D95" s="7"/>
      <c r="E95" s="7"/>
      <c r="F95" s="7"/>
      <c r="G95" s="7"/>
      <c r="H95" s="7"/>
      <c r="I95" s="17"/>
      <c r="J95" s="7"/>
      <c r="K95" s="7"/>
      <c r="L95" s="7"/>
      <c r="M95" s="7"/>
      <c r="N95" s="7"/>
      <c r="O95" s="7"/>
      <c r="P95" s="7"/>
      <c r="Q95" s="17"/>
      <c r="R95" s="17"/>
      <c r="S95" s="7"/>
      <c r="T95" s="7"/>
      <c r="U95" s="7"/>
      <c r="V95" s="7"/>
      <c r="W95" s="17"/>
      <c r="X95" s="17"/>
      <c r="Y95" s="17"/>
      <c r="Z95" s="17"/>
      <c r="AA95" s="17"/>
      <c r="AB95" s="7"/>
      <c r="AC95" s="7"/>
      <c r="AD95" s="7"/>
      <c r="AE95" s="7"/>
      <c r="AF95" s="7"/>
      <c r="AG95" s="7"/>
      <c r="AH95" s="7"/>
      <c r="AI95" s="20"/>
    </row>
    <row r="96" spans="2:35" ht="35.450000000000003" customHeight="1">
      <c r="B96" s="801"/>
      <c r="C96" s="7"/>
      <c r="D96" s="7"/>
      <c r="E96" s="7"/>
      <c r="F96" s="17"/>
      <c r="G96" s="17"/>
      <c r="H96" s="7"/>
      <c r="I96" s="7"/>
      <c r="J96" s="7"/>
      <c r="K96" s="7"/>
      <c r="L96" s="7"/>
      <c r="M96" s="7"/>
      <c r="N96" s="7"/>
      <c r="O96" s="7"/>
      <c r="P96" s="7"/>
      <c r="Q96" s="17"/>
      <c r="R96" s="7"/>
      <c r="S96" s="7"/>
      <c r="T96" s="7"/>
      <c r="U96" s="7"/>
      <c r="V96" s="7"/>
      <c r="W96" s="17"/>
      <c r="X96" s="17"/>
      <c r="Y96" s="17"/>
      <c r="Z96" s="17"/>
      <c r="AA96" s="17"/>
      <c r="AB96" s="7"/>
      <c r="AC96" s="7"/>
      <c r="AD96" s="7"/>
      <c r="AE96" s="7"/>
      <c r="AF96" s="7"/>
      <c r="AG96" s="7"/>
      <c r="AH96" s="7"/>
      <c r="AI96" s="20"/>
    </row>
    <row r="97" spans="2:35" ht="35.450000000000003" customHeight="1">
      <c r="B97" s="801"/>
      <c r="C97" s="7"/>
      <c r="D97" s="7"/>
      <c r="E97" s="7"/>
      <c r="F97" s="17"/>
      <c r="G97" s="17"/>
      <c r="H97" s="17"/>
      <c r="I97" s="7"/>
      <c r="J97" s="7"/>
      <c r="K97" s="7"/>
      <c r="L97" s="7"/>
      <c r="M97" s="7"/>
      <c r="N97" s="7"/>
      <c r="O97" s="7"/>
      <c r="P97" s="7"/>
      <c r="Q97" s="17"/>
      <c r="R97" s="7"/>
      <c r="S97" s="7"/>
      <c r="T97" s="7"/>
      <c r="U97" s="7"/>
      <c r="V97" s="7"/>
      <c r="W97" s="17"/>
      <c r="X97" s="17"/>
      <c r="Y97" s="17"/>
      <c r="Z97" s="17"/>
      <c r="AA97" s="17"/>
      <c r="AB97" s="7"/>
      <c r="AC97" s="7"/>
      <c r="AD97" s="7"/>
      <c r="AE97" s="7"/>
      <c r="AF97" s="7"/>
      <c r="AG97" s="7"/>
      <c r="AH97" s="7"/>
      <c r="AI97" s="20"/>
    </row>
    <row r="98" spans="2:35" ht="35.450000000000003" customHeight="1">
      <c r="B98" s="801"/>
      <c r="C98" s="17"/>
      <c r="D98" s="7"/>
      <c r="E98" s="7"/>
      <c r="F98" s="17"/>
      <c r="G98" s="17"/>
      <c r="H98" s="17"/>
      <c r="I98" s="7"/>
      <c r="J98" s="7"/>
      <c r="K98" s="7"/>
      <c r="L98" s="7"/>
      <c r="M98" s="7"/>
      <c r="N98" s="7"/>
      <c r="O98" s="7"/>
      <c r="P98" s="7"/>
      <c r="Q98" s="17"/>
      <c r="R98" s="17"/>
      <c r="S98" s="7"/>
      <c r="T98" s="7"/>
      <c r="U98" s="7"/>
      <c r="V98" s="7"/>
      <c r="W98" s="17"/>
      <c r="X98" s="17"/>
      <c r="Y98" s="17"/>
      <c r="Z98" s="17"/>
      <c r="AA98" s="17"/>
      <c r="AB98" s="7"/>
      <c r="AC98" s="7"/>
      <c r="AD98" s="7"/>
      <c r="AE98" s="7"/>
      <c r="AF98" s="7"/>
      <c r="AG98" s="7"/>
      <c r="AH98" s="7"/>
      <c r="AI98" s="20"/>
    </row>
    <row r="99" spans="2:35" ht="35.450000000000003" customHeight="1">
      <c r="B99" s="801"/>
      <c r="C99" s="17"/>
      <c r="D99" s="7"/>
      <c r="E99" s="7"/>
      <c r="F99" s="17"/>
      <c r="G99" s="17"/>
      <c r="H99" s="17"/>
      <c r="I99" s="7"/>
      <c r="J99" s="7"/>
      <c r="K99" s="7"/>
      <c r="L99" s="7"/>
      <c r="M99" s="7"/>
      <c r="N99" s="7"/>
      <c r="O99" s="7"/>
      <c r="P99" s="7"/>
      <c r="Q99" s="17"/>
      <c r="R99" s="17"/>
      <c r="S99" s="7"/>
      <c r="T99" s="7"/>
      <c r="U99" s="7"/>
      <c r="V99" s="7"/>
      <c r="W99" s="17"/>
      <c r="X99" s="17"/>
      <c r="Y99" s="17"/>
      <c r="Z99" s="17"/>
      <c r="AA99" s="17"/>
      <c r="AB99" s="7"/>
      <c r="AC99" s="7"/>
      <c r="AD99" s="7"/>
      <c r="AE99" s="7"/>
      <c r="AF99" s="7"/>
      <c r="AG99" s="7"/>
      <c r="AH99" s="7"/>
      <c r="AI99" s="20"/>
    </row>
    <row r="100" spans="2:35" ht="35.450000000000003" customHeight="1">
      <c r="B100" s="801"/>
      <c r="C100" s="17"/>
      <c r="D100" s="7"/>
      <c r="E100" s="7"/>
      <c r="F100" s="17"/>
      <c r="G100" s="17"/>
      <c r="H100" s="17"/>
      <c r="I100" s="7"/>
      <c r="J100" s="7"/>
      <c r="K100" s="7"/>
      <c r="L100" s="7"/>
      <c r="M100" s="7"/>
      <c r="N100" s="7"/>
      <c r="O100" s="7"/>
      <c r="P100" s="7"/>
      <c r="Q100" s="17"/>
      <c r="R100" s="17"/>
      <c r="S100" s="7"/>
      <c r="T100" s="7"/>
      <c r="U100" s="7"/>
      <c r="V100" s="7"/>
      <c r="W100" s="17"/>
      <c r="X100" s="17"/>
      <c r="Y100" s="17"/>
      <c r="Z100" s="17"/>
      <c r="AA100" s="17"/>
      <c r="AB100" s="7"/>
      <c r="AC100" s="7"/>
      <c r="AD100" s="7"/>
      <c r="AE100" s="7"/>
      <c r="AF100" s="7"/>
      <c r="AG100" s="7"/>
      <c r="AH100" s="7"/>
      <c r="AI100" s="20"/>
    </row>
    <row r="101" spans="2:35" ht="22.5" customHeight="1">
      <c r="B101" s="801"/>
      <c r="C101" s="17"/>
      <c r="D101" s="7"/>
      <c r="E101" s="19"/>
      <c r="F101" s="16"/>
      <c r="G101" s="16"/>
      <c r="H101" s="18"/>
      <c r="I101" s="18"/>
      <c r="J101" s="18"/>
      <c r="K101" s="18"/>
      <c r="L101" s="18"/>
      <c r="M101" s="7"/>
      <c r="N101" s="7"/>
      <c r="O101" s="7"/>
      <c r="P101" s="7"/>
      <c r="Q101" s="17"/>
      <c r="R101" s="17"/>
      <c r="S101" s="7"/>
      <c r="T101" s="7"/>
      <c r="U101" s="7"/>
      <c r="V101" s="7"/>
      <c r="W101" s="17"/>
      <c r="X101" s="17"/>
      <c r="Y101" s="17"/>
      <c r="Z101" s="17"/>
      <c r="AA101" s="17"/>
      <c r="AB101" s="16"/>
      <c r="AC101" s="16"/>
      <c r="AD101" s="16"/>
      <c r="AE101" s="16"/>
      <c r="AF101" s="16"/>
      <c r="AG101" s="16"/>
      <c r="AH101" s="16"/>
      <c r="AI101" s="15"/>
    </row>
    <row r="102" spans="2:35" ht="71.25" customHeight="1">
      <c r="B102" s="802"/>
      <c r="C102" s="14"/>
      <c r="D102" s="11"/>
      <c r="E102" s="13"/>
      <c r="F102" s="12"/>
      <c r="G102" s="12"/>
      <c r="H102" s="11"/>
      <c r="I102" s="11"/>
      <c r="J102" s="11"/>
      <c r="K102" s="11"/>
      <c r="L102" s="11"/>
      <c r="M102" s="11"/>
      <c r="N102" s="11"/>
      <c r="O102" s="11"/>
      <c r="P102" s="11"/>
      <c r="Q102" s="11"/>
      <c r="R102" s="11"/>
      <c r="S102" s="10"/>
      <c r="T102" s="10"/>
      <c r="U102" s="10"/>
      <c r="V102" s="806" t="s">
        <v>525</v>
      </c>
      <c r="W102" s="806"/>
      <c r="X102" s="806"/>
      <c r="Y102" s="806"/>
      <c r="Z102" s="806"/>
      <c r="AA102" s="806"/>
      <c r="AB102" s="806"/>
      <c r="AC102" s="806"/>
      <c r="AD102" s="806"/>
      <c r="AE102" s="806"/>
      <c r="AF102" s="806"/>
      <c r="AG102" s="806"/>
      <c r="AH102" s="806"/>
      <c r="AI102" s="807"/>
    </row>
    <row r="103" spans="2:35" ht="15" customHeight="1"/>
  </sheetData>
  <mergeCells count="36">
    <mergeCell ref="B3:AI3"/>
    <mergeCell ref="B4:D4"/>
    <mergeCell ref="E4:I4"/>
    <mergeCell ref="J4:L4"/>
    <mergeCell ref="M4:R4"/>
    <mergeCell ref="S4:V4"/>
    <mergeCell ref="W4:AB4"/>
    <mergeCell ref="AC4:AE5"/>
    <mergeCell ref="AF4:AI5"/>
    <mergeCell ref="B6:B18"/>
    <mergeCell ref="C6:AI6"/>
    <mergeCell ref="V18:AI18"/>
    <mergeCell ref="B5:D5"/>
    <mergeCell ref="E5:I5"/>
    <mergeCell ref="J5:L5"/>
    <mergeCell ref="M5:R5"/>
    <mergeCell ref="S5:V5"/>
    <mergeCell ref="W5:AB5"/>
    <mergeCell ref="B90:B102"/>
    <mergeCell ref="C90:AI90"/>
    <mergeCell ref="V102:AI102"/>
    <mergeCell ref="B76:B88"/>
    <mergeCell ref="C76:AI76"/>
    <mergeCell ref="V88:AI88"/>
    <mergeCell ref="B62:B74"/>
    <mergeCell ref="C62:AI62"/>
    <mergeCell ref="V74:AI74"/>
    <mergeCell ref="B48:B60"/>
    <mergeCell ref="C48:AI48"/>
    <mergeCell ref="V60:AI60"/>
    <mergeCell ref="B34:B46"/>
    <mergeCell ref="C34:AI34"/>
    <mergeCell ref="V46:AI46"/>
    <mergeCell ref="B20:B32"/>
    <mergeCell ref="C20:AI20"/>
    <mergeCell ref="V32:AI32"/>
  </mergeCells>
  <phoneticPr fontId="8"/>
  <printOptions horizontalCentered="1" verticalCentered="1"/>
  <pageMargins left="0.19685039370078741" right="0.19685039370078741" top="0.59055118110236227" bottom="0.39370078740157483" header="0.51181102362204722" footer="0.51181102362204722"/>
  <pageSetup paperSize="9"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B2:AI19"/>
  <sheetViews>
    <sheetView showGridLines="0" showZeros="0" view="pageBreakPreview" zoomScale="70" zoomScaleNormal="100" zoomScaleSheetLayoutView="70" workbookViewId="0"/>
  </sheetViews>
  <sheetFormatPr defaultColWidth="9" defaultRowHeight="12"/>
  <cols>
    <col min="1" max="1" width="1.625" style="9" customWidth="1"/>
    <col min="2" max="2" width="3.25" style="9" customWidth="1"/>
    <col min="3" max="35" width="4.125" style="9" customWidth="1"/>
    <col min="36" max="36" width="1.375" style="9" customWidth="1"/>
    <col min="37" max="16384" width="9" style="9"/>
  </cols>
  <sheetData>
    <row r="2" spans="2:35" ht="8.25" customHeight="1">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row>
    <row r="3" spans="2:35" ht="24.95" customHeight="1">
      <c r="B3" s="410" t="s">
        <v>330</v>
      </c>
      <c r="C3" s="410"/>
      <c r="D3" s="410"/>
      <c r="E3" s="813"/>
      <c r="F3" s="813"/>
      <c r="G3" s="813"/>
      <c r="H3" s="813"/>
      <c r="I3" s="813"/>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c r="AI3" s="410"/>
    </row>
    <row r="4" spans="2:35" ht="20.100000000000001" customHeight="1">
      <c r="B4" s="411" t="s">
        <v>27</v>
      </c>
      <c r="C4" s="411"/>
      <c r="D4" s="814"/>
      <c r="E4" s="412" t="str">
        <f>'様式A-1'!D3</f>
        <v>タカバヤマトンネル</v>
      </c>
      <c r="F4" s="413"/>
      <c r="G4" s="413"/>
      <c r="H4" s="413"/>
      <c r="I4" s="414"/>
      <c r="J4" s="815" t="s">
        <v>28</v>
      </c>
      <c r="K4" s="415"/>
      <c r="L4" s="415"/>
      <c r="M4" s="810" t="str">
        <f>'様式A-1'!J3</f>
        <v>県道6号山口宇部線</v>
      </c>
      <c r="N4" s="811"/>
      <c r="O4" s="811"/>
      <c r="P4" s="811"/>
      <c r="Q4" s="811"/>
      <c r="R4" s="811"/>
      <c r="S4" s="424" t="s">
        <v>260</v>
      </c>
      <c r="T4" s="424"/>
      <c r="U4" s="424"/>
      <c r="V4" s="424"/>
      <c r="W4" s="810" t="str">
        <f>'様式B(トンネル様式1P001)'!K5</f>
        <v>基礎地盤コンサルタンツ株式会社</v>
      </c>
      <c r="X4" s="810"/>
      <c r="Y4" s="810"/>
      <c r="Z4" s="810"/>
      <c r="AA4" s="810"/>
      <c r="AB4" s="810"/>
      <c r="AC4" s="816" t="s">
        <v>222</v>
      </c>
      <c r="AD4" s="817"/>
      <c r="AE4" s="818"/>
      <c r="AF4" s="820" t="str">
        <f>'様式B(トンネル様式1P001)'!Q5</f>
        <v>2022年7月25日・26日</v>
      </c>
      <c r="AG4" s="821"/>
      <c r="AH4" s="821"/>
      <c r="AI4" s="822"/>
    </row>
    <row r="5" spans="2:35" ht="20.100000000000001" customHeight="1">
      <c r="B5" s="419" t="s">
        <v>0</v>
      </c>
      <c r="C5" s="419"/>
      <c r="D5" s="808"/>
      <c r="E5" s="420" t="str">
        <f>'様式A-1'!D4</f>
        <v xml:space="preserve">高場山トンネル </v>
      </c>
      <c r="F5" s="421"/>
      <c r="G5" s="421"/>
      <c r="H5" s="421"/>
      <c r="I5" s="422"/>
      <c r="J5" s="809" t="s">
        <v>1</v>
      </c>
      <c r="K5" s="423"/>
      <c r="L5" s="423"/>
      <c r="M5" s="810" t="str">
        <f>'様式A-1'!R3</f>
        <v>防府土木建築事務所</v>
      </c>
      <c r="N5" s="811"/>
      <c r="O5" s="811"/>
      <c r="P5" s="811"/>
      <c r="Q5" s="811"/>
      <c r="R5" s="811"/>
      <c r="S5" s="424" t="s">
        <v>261</v>
      </c>
      <c r="T5" s="424"/>
      <c r="U5" s="424"/>
      <c r="V5" s="424"/>
      <c r="W5" s="812" t="str">
        <f>'様式B(トンネル様式1P001)'!K6</f>
        <v>安田　啓吾</v>
      </c>
      <c r="X5" s="812"/>
      <c r="Y5" s="812"/>
      <c r="Z5" s="812"/>
      <c r="AA5" s="812"/>
      <c r="AB5" s="812"/>
      <c r="AC5" s="596"/>
      <c r="AD5" s="819"/>
      <c r="AE5" s="799"/>
      <c r="AF5" s="823"/>
      <c r="AG5" s="824"/>
      <c r="AH5" s="824"/>
      <c r="AI5" s="825"/>
    </row>
    <row r="6" spans="2:35" ht="26.25" customHeight="1">
      <c r="B6" s="801" t="s">
        <v>31</v>
      </c>
      <c r="C6" s="803" t="s">
        <v>30</v>
      </c>
      <c r="D6" s="804"/>
      <c r="E6" s="804"/>
      <c r="F6" s="804"/>
      <c r="G6" s="804"/>
      <c r="H6" s="804"/>
      <c r="I6" s="804"/>
      <c r="J6" s="804"/>
      <c r="K6" s="804"/>
      <c r="L6" s="804"/>
      <c r="M6" s="804"/>
      <c r="N6" s="804"/>
      <c r="O6" s="804"/>
      <c r="P6" s="804"/>
      <c r="Q6" s="804"/>
      <c r="R6" s="804"/>
      <c r="S6" s="804"/>
      <c r="T6" s="804"/>
      <c r="U6" s="804"/>
      <c r="V6" s="804"/>
      <c r="W6" s="804"/>
      <c r="X6" s="804"/>
      <c r="Y6" s="804"/>
      <c r="Z6" s="804"/>
      <c r="AA6" s="804"/>
      <c r="AB6" s="804"/>
      <c r="AC6" s="804"/>
      <c r="AD6" s="804"/>
      <c r="AE6" s="804"/>
      <c r="AF6" s="804"/>
      <c r="AG6" s="804"/>
      <c r="AH6" s="804"/>
      <c r="AI6" s="805"/>
    </row>
    <row r="7" spans="2:35" ht="35.450000000000003" customHeight="1">
      <c r="B7" s="801"/>
      <c r="C7" s="7"/>
      <c r="D7" s="7"/>
      <c r="E7" s="7"/>
      <c r="F7" s="7"/>
      <c r="G7" s="7"/>
      <c r="H7" s="7"/>
      <c r="I7" s="17"/>
      <c r="J7" s="7"/>
      <c r="K7" s="7"/>
      <c r="L7" s="7"/>
      <c r="M7" s="7"/>
      <c r="N7" s="7"/>
      <c r="O7" s="7"/>
      <c r="P7" s="7"/>
      <c r="Q7" s="21"/>
      <c r="R7" s="17"/>
      <c r="S7" s="7"/>
      <c r="T7" s="7"/>
      <c r="U7" s="7"/>
      <c r="V7" s="7"/>
      <c r="W7" s="17"/>
      <c r="X7" s="17"/>
      <c r="Y7" s="17"/>
      <c r="Z7" s="17"/>
      <c r="AA7" s="17"/>
      <c r="AB7" s="7"/>
      <c r="AC7" s="7"/>
      <c r="AD7" s="7"/>
      <c r="AE7" s="7"/>
      <c r="AF7" s="7"/>
      <c r="AG7" s="7"/>
      <c r="AH7" s="7"/>
      <c r="AI7" s="20"/>
    </row>
    <row r="8" spans="2:35" ht="35.450000000000003" customHeight="1">
      <c r="B8" s="801"/>
      <c r="C8" s="7"/>
      <c r="D8" s="7"/>
      <c r="E8" s="7"/>
      <c r="F8" s="7"/>
      <c r="G8" s="7"/>
      <c r="H8" s="7"/>
      <c r="I8" s="17"/>
      <c r="J8" s="7"/>
      <c r="K8" s="7"/>
      <c r="L8" s="7"/>
      <c r="M8" s="7"/>
      <c r="N8" s="7"/>
      <c r="O8" s="7"/>
      <c r="P8" s="7"/>
      <c r="Q8" s="21"/>
      <c r="R8" s="17"/>
      <c r="S8" s="7"/>
      <c r="T8" s="7"/>
      <c r="U8" s="7"/>
      <c r="V8" s="7"/>
      <c r="W8" s="17"/>
      <c r="X8" s="17"/>
      <c r="Y8" s="17"/>
      <c r="Z8" s="17"/>
      <c r="AA8" s="17"/>
      <c r="AB8" s="7"/>
      <c r="AC8" s="7"/>
      <c r="AD8" s="7"/>
      <c r="AE8" s="7"/>
      <c r="AF8" s="7"/>
      <c r="AG8" s="7"/>
      <c r="AH8" s="7"/>
      <c r="AI8" s="20"/>
    </row>
    <row r="9" spans="2:35" ht="35.450000000000003" customHeight="1">
      <c r="B9" s="801"/>
      <c r="C9" s="7"/>
      <c r="D9" s="7"/>
      <c r="E9" s="7"/>
      <c r="F9" s="7"/>
      <c r="G9" s="7"/>
      <c r="H9" s="7"/>
      <c r="I9" s="17"/>
      <c r="J9" s="7"/>
      <c r="K9" s="7"/>
      <c r="L9" s="7"/>
      <c r="M9" s="7"/>
      <c r="N9" s="7"/>
      <c r="O9" s="7"/>
      <c r="P9" s="7"/>
      <c r="Q9" s="21"/>
      <c r="R9" s="17"/>
      <c r="S9" s="7"/>
      <c r="T9" s="7"/>
      <c r="U9" s="7"/>
      <c r="V9" s="7"/>
      <c r="W9" s="17"/>
      <c r="X9" s="17"/>
      <c r="Y9" s="17"/>
      <c r="Z9" s="17"/>
      <c r="AA9" s="17"/>
      <c r="AB9" s="7"/>
      <c r="AC9" s="7"/>
      <c r="AD9" s="7"/>
      <c r="AE9" s="7"/>
      <c r="AF9" s="7"/>
      <c r="AG9" s="7"/>
      <c r="AH9" s="7"/>
      <c r="AI9" s="20"/>
    </row>
    <row r="10" spans="2:35" ht="35.450000000000003" customHeight="1">
      <c r="B10" s="801"/>
      <c r="C10" s="7"/>
      <c r="D10" s="7"/>
      <c r="E10" s="7"/>
      <c r="F10" s="7"/>
      <c r="G10" s="7"/>
      <c r="H10" s="7"/>
      <c r="I10" s="17"/>
      <c r="J10" s="7"/>
      <c r="K10" s="7"/>
      <c r="L10" s="7"/>
      <c r="M10" s="7"/>
      <c r="N10" s="7"/>
      <c r="O10" s="7"/>
      <c r="P10" s="7"/>
      <c r="Q10" s="21"/>
      <c r="R10" s="17"/>
      <c r="S10" s="7"/>
      <c r="T10" s="7"/>
      <c r="U10" s="7"/>
      <c r="V10" s="7"/>
      <c r="W10" s="17"/>
      <c r="X10" s="17"/>
      <c r="Y10" s="17"/>
      <c r="Z10" s="17"/>
      <c r="AA10" s="17"/>
      <c r="AB10" s="7"/>
      <c r="AC10" s="7"/>
      <c r="AD10" s="7"/>
      <c r="AE10" s="7"/>
      <c r="AF10" s="7"/>
      <c r="AG10" s="7"/>
      <c r="AH10" s="7"/>
      <c r="AI10" s="20"/>
    </row>
    <row r="11" spans="2:35" ht="35.450000000000003" customHeight="1">
      <c r="B11" s="801"/>
      <c r="C11" s="7"/>
      <c r="D11" s="7"/>
      <c r="E11" s="7"/>
      <c r="F11" s="7"/>
      <c r="G11" s="7"/>
      <c r="H11" s="7"/>
      <c r="I11" s="17"/>
      <c r="J11" s="7"/>
      <c r="K11" s="7"/>
      <c r="L11" s="7"/>
      <c r="M11" s="7"/>
      <c r="N11" s="7"/>
      <c r="O11" s="7"/>
      <c r="P11" s="7"/>
      <c r="Q11" s="17"/>
      <c r="R11" s="17"/>
      <c r="S11" s="7"/>
      <c r="T11" s="7"/>
      <c r="U11" s="7"/>
      <c r="V11" s="7"/>
      <c r="W11" s="17"/>
      <c r="X11" s="17"/>
      <c r="Y11" s="17"/>
      <c r="Z11" s="17"/>
      <c r="AA11" s="17"/>
      <c r="AB11" s="7"/>
      <c r="AC11" s="7"/>
      <c r="AD11" s="7"/>
      <c r="AE11" s="7"/>
      <c r="AF11" s="7"/>
      <c r="AG11" s="7"/>
      <c r="AH11" s="7"/>
      <c r="AI11" s="20"/>
    </row>
    <row r="12" spans="2:35" ht="35.450000000000003" customHeight="1">
      <c r="B12" s="801"/>
      <c r="C12" s="7"/>
      <c r="D12" s="7"/>
      <c r="E12" s="7"/>
      <c r="F12" s="17"/>
      <c r="G12" s="17"/>
      <c r="H12" s="7"/>
      <c r="I12" s="7"/>
      <c r="J12" s="7"/>
      <c r="K12" s="7"/>
      <c r="L12" s="7"/>
      <c r="M12" s="7"/>
      <c r="N12" s="7"/>
      <c r="O12" s="7"/>
      <c r="P12" s="7"/>
      <c r="Q12" s="17"/>
      <c r="R12" s="7"/>
      <c r="S12" s="7"/>
      <c r="T12" s="7"/>
      <c r="U12" s="7"/>
      <c r="V12" s="7"/>
      <c r="W12" s="17"/>
      <c r="X12" s="17"/>
      <c r="Y12" s="17"/>
      <c r="Z12" s="17"/>
      <c r="AA12" s="17"/>
      <c r="AB12" s="7"/>
      <c r="AC12" s="7"/>
      <c r="AD12" s="7"/>
      <c r="AE12" s="7"/>
      <c r="AF12" s="7"/>
      <c r="AG12" s="7"/>
      <c r="AH12" s="7"/>
      <c r="AI12" s="20"/>
    </row>
    <row r="13" spans="2:35" ht="35.450000000000003" customHeight="1">
      <c r="B13" s="801"/>
      <c r="C13" s="7"/>
      <c r="D13" s="7"/>
      <c r="E13" s="7"/>
      <c r="F13" s="17"/>
      <c r="G13" s="17"/>
      <c r="H13" s="17"/>
      <c r="I13" s="7"/>
      <c r="J13" s="7"/>
      <c r="K13" s="7"/>
      <c r="L13" s="7"/>
      <c r="M13" s="7"/>
      <c r="N13" s="7"/>
      <c r="O13" s="7"/>
      <c r="P13" s="7"/>
      <c r="Q13" s="17"/>
      <c r="R13" s="7"/>
      <c r="S13" s="7"/>
      <c r="T13" s="7"/>
      <c r="U13" s="7"/>
      <c r="V13" s="7"/>
      <c r="W13" s="17"/>
      <c r="X13" s="17"/>
      <c r="Y13" s="17"/>
      <c r="Z13" s="17"/>
      <c r="AA13" s="17"/>
      <c r="AB13" s="7"/>
      <c r="AC13" s="7"/>
      <c r="AD13" s="7"/>
      <c r="AE13" s="7"/>
      <c r="AF13" s="7"/>
      <c r="AG13" s="7"/>
      <c r="AH13" s="7"/>
      <c r="AI13" s="20"/>
    </row>
    <row r="14" spans="2:35" ht="35.450000000000003" customHeight="1">
      <c r="B14" s="801"/>
      <c r="C14" s="17"/>
      <c r="D14" s="7"/>
      <c r="E14" s="7"/>
      <c r="F14" s="17"/>
      <c r="G14" s="17"/>
      <c r="H14" s="17"/>
      <c r="I14" s="7"/>
      <c r="J14" s="7"/>
      <c r="K14" s="7"/>
      <c r="L14" s="7"/>
      <c r="M14" s="7"/>
      <c r="N14" s="7"/>
      <c r="O14" s="7"/>
      <c r="P14" s="7"/>
      <c r="Q14" s="17"/>
      <c r="R14" s="17"/>
      <c r="S14" s="7"/>
      <c r="T14" s="7"/>
      <c r="U14" s="7"/>
      <c r="V14" s="7"/>
      <c r="W14" s="17"/>
      <c r="X14" s="17"/>
      <c r="Y14" s="17"/>
      <c r="Z14" s="17"/>
      <c r="AA14" s="17"/>
      <c r="AB14" s="7"/>
      <c r="AC14" s="7"/>
      <c r="AD14" s="7"/>
      <c r="AE14" s="7"/>
      <c r="AF14" s="7"/>
      <c r="AG14" s="7"/>
      <c r="AH14" s="7"/>
      <c r="AI14" s="20"/>
    </row>
    <row r="15" spans="2:35" ht="35.450000000000003" customHeight="1">
      <c r="B15" s="801"/>
      <c r="C15" s="17"/>
      <c r="D15" s="7"/>
      <c r="E15" s="7"/>
      <c r="F15" s="17"/>
      <c r="G15" s="17"/>
      <c r="H15" s="17"/>
      <c r="I15" s="7"/>
      <c r="J15" s="7"/>
      <c r="K15" s="7"/>
      <c r="L15" s="7"/>
      <c r="M15" s="7"/>
      <c r="N15" s="7"/>
      <c r="O15" s="7"/>
      <c r="P15" s="7"/>
      <c r="Q15" s="17"/>
      <c r="R15" s="17"/>
      <c r="S15" s="7"/>
      <c r="T15" s="7"/>
      <c r="U15" s="7"/>
      <c r="V15" s="7"/>
      <c r="W15" s="17"/>
      <c r="X15" s="17"/>
      <c r="Y15" s="17"/>
      <c r="Z15" s="17"/>
      <c r="AA15" s="17"/>
      <c r="AB15" s="7"/>
      <c r="AC15" s="7"/>
      <c r="AD15" s="7"/>
      <c r="AE15" s="7"/>
      <c r="AF15" s="7"/>
      <c r="AG15" s="7"/>
      <c r="AH15" s="7"/>
      <c r="AI15" s="20"/>
    </row>
    <row r="16" spans="2:35" ht="35.450000000000003" customHeight="1">
      <c r="B16" s="801"/>
      <c r="C16" s="17"/>
      <c r="D16" s="7"/>
      <c r="E16" s="7"/>
      <c r="F16" s="17"/>
      <c r="G16" s="17"/>
      <c r="H16" s="17"/>
      <c r="I16" s="7"/>
      <c r="J16" s="7"/>
      <c r="K16" s="7"/>
      <c r="L16" s="7"/>
      <c r="M16" s="7"/>
      <c r="N16" s="7"/>
      <c r="O16" s="7"/>
      <c r="P16" s="7"/>
      <c r="Q16" s="17"/>
      <c r="R16" s="17"/>
      <c r="S16" s="7"/>
      <c r="T16" s="7"/>
      <c r="U16" s="7"/>
      <c r="V16" s="7"/>
      <c r="W16" s="17"/>
      <c r="X16" s="17"/>
      <c r="Y16" s="17"/>
      <c r="Z16" s="17"/>
      <c r="AA16" s="17"/>
      <c r="AB16" s="7"/>
      <c r="AC16" s="7"/>
      <c r="AD16" s="7"/>
      <c r="AE16" s="7"/>
      <c r="AF16" s="7"/>
      <c r="AG16" s="7"/>
      <c r="AH16" s="7"/>
      <c r="AI16" s="20"/>
    </row>
    <row r="17" spans="2:35" ht="22.5" customHeight="1">
      <c r="B17" s="801"/>
      <c r="C17" s="17"/>
      <c r="D17" s="7"/>
      <c r="E17" s="19"/>
      <c r="F17" s="16"/>
      <c r="G17" s="16"/>
      <c r="H17" s="18"/>
      <c r="I17" s="18"/>
      <c r="J17" s="18"/>
      <c r="K17" s="18"/>
      <c r="L17" s="18"/>
      <c r="M17" s="7"/>
      <c r="N17" s="7"/>
      <c r="O17" s="7"/>
      <c r="P17" s="7"/>
      <c r="Q17" s="17"/>
      <c r="R17" s="17"/>
      <c r="S17" s="7"/>
      <c r="T17" s="7"/>
      <c r="U17" s="7"/>
      <c r="V17" s="7"/>
      <c r="W17" s="17"/>
      <c r="X17" s="17"/>
      <c r="Y17" s="17"/>
      <c r="Z17" s="17"/>
      <c r="AA17" s="17"/>
      <c r="AB17" s="16"/>
      <c r="AC17" s="16"/>
      <c r="AD17" s="16"/>
      <c r="AE17" s="16"/>
      <c r="AF17" s="16"/>
      <c r="AG17" s="16"/>
      <c r="AH17" s="16"/>
      <c r="AI17" s="15"/>
    </row>
    <row r="18" spans="2:35" ht="78.75" customHeight="1">
      <c r="B18" s="802"/>
      <c r="C18" s="14"/>
      <c r="D18" s="11"/>
      <c r="E18" s="13"/>
      <c r="F18" s="12"/>
      <c r="G18" s="12"/>
      <c r="H18" s="11"/>
      <c r="I18" s="11"/>
      <c r="J18" s="11"/>
      <c r="K18" s="11"/>
      <c r="L18" s="11"/>
      <c r="M18" s="11"/>
      <c r="N18" s="11"/>
      <c r="O18" s="11"/>
      <c r="P18" s="11"/>
      <c r="Q18" s="11"/>
      <c r="R18" s="11"/>
      <c r="S18" s="826" t="s">
        <v>549</v>
      </c>
      <c r="T18" s="826"/>
      <c r="U18" s="826"/>
      <c r="V18" s="826"/>
      <c r="W18" s="826"/>
      <c r="X18" s="826"/>
      <c r="Y18" s="826"/>
      <c r="Z18" s="826"/>
      <c r="AA18" s="826"/>
      <c r="AB18" s="826"/>
      <c r="AC18" s="826"/>
      <c r="AD18" s="826"/>
      <c r="AE18" s="826"/>
      <c r="AF18" s="826"/>
      <c r="AG18" s="826"/>
      <c r="AH18" s="826"/>
      <c r="AI18" s="827"/>
    </row>
    <row r="19" spans="2:35" ht="15" customHeight="1"/>
  </sheetData>
  <mergeCells count="18">
    <mergeCell ref="B3:AI3"/>
    <mergeCell ref="B4:D4"/>
    <mergeCell ref="E4:I4"/>
    <mergeCell ref="J4:L4"/>
    <mergeCell ref="M4:R4"/>
    <mergeCell ref="S4:V4"/>
    <mergeCell ref="W4:AB4"/>
    <mergeCell ref="AC4:AE5"/>
    <mergeCell ref="AF4:AI5"/>
    <mergeCell ref="B6:B18"/>
    <mergeCell ref="C6:AI6"/>
    <mergeCell ref="B5:D5"/>
    <mergeCell ref="E5:I5"/>
    <mergeCell ref="J5:L5"/>
    <mergeCell ref="M5:R5"/>
    <mergeCell ref="S5:V5"/>
    <mergeCell ref="W5:AB5"/>
    <mergeCell ref="S18:AI18"/>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t="str">
        <f>N7</f>
        <v>PS</v>
      </c>
      <c r="AW5" s="150" t="str">
        <f>R7</f>
        <v>0.0m</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t="s">
        <v>765</v>
      </c>
      <c r="O7" s="836"/>
      <c r="P7" s="843" t="s">
        <v>457</v>
      </c>
      <c r="Q7" s="845"/>
      <c r="R7" s="884" t="s">
        <v>777</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56" priority="3">
      <formula>$AQ11=2</formula>
    </cfRule>
  </conditionalFormatting>
  <conditionalFormatting sqref="Y11:AF30">
    <cfRule type="expression" dxfId="155" priority="2">
      <formula>$AQ11=3</formula>
    </cfRule>
  </conditionalFormatting>
  <conditionalFormatting sqref="AC11:AJ30">
    <cfRule type="expression" dxfId="154"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v>
      </c>
      <c r="AW5" s="150">
        <f>R7</f>
        <v>5.5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v>
      </c>
      <c r="O7" s="836"/>
      <c r="P7" s="843" t="s">
        <v>457</v>
      </c>
      <c r="Q7" s="845"/>
      <c r="R7" s="931">
        <v>5.5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IF(Y32&gt;0,"Ⅳ",IF(Z32&gt;0,"Ⅲ",IF(AA32&gt;0,"Ⅱa",IF(AB32&gt;0,"Ⅱb","Ⅰ"))))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53" priority="3">
      <formula>$AQ11=2</formula>
    </cfRule>
  </conditionalFormatting>
  <conditionalFormatting sqref="Y11:AF30">
    <cfRule type="expression" dxfId="152" priority="2">
      <formula>$AQ11=3</formula>
    </cfRule>
  </conditionalFormatting>
  <conditionalFormatting sqref="AC11:AJ30">
    <cfRule type="expression" dxfId="151" priority="1">
      <formula>$AQ11=1</formula>
    </cfRule>
  </conditionalFormatting>
  <dataValidations disablePrompts="1"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v>
      </c>
      <c r="AW5" s="150">
        <f>R7</f>
        <v>8.1999999999999993</v>
      </c>
      <c r="AX5" s="186">
        <f>+Y32</f>
        <v>0</v>
      </c>
      <c r="AY5" s="186">
        <f>+Z32</f>
        <v>0</v>
      </c>
      <c r="AZ5" s="186">
        <f>+AA32</f>
        <v>0</v>
      </c>
      <c r="BA5" s="186">
        <f t="shared" ref="BA5" si="0">+AB32</f>
        <v>0</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4.4999999999999998E-2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v>
      </c>
      <c r="O7" s="836"/>
      <c r="P7" s="843" t="s">
        <v>457</v>
      </c>
      <c r="Q7" s="845"/>
      <c r="R7" s="931">
        <v>8.1999999999999993</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631</v>
      </c>
      <c r="M11" s="863"/>
      <c r="N11" s="862" t="s">
        <v>632</v>
      </c>
      <c r="O11" s="863"/>
      <c r="P11" s="835" t="s">
        <v>633</v>
      </c>
      <c r="Q11" s="837"/>
      <c r="R11" s="305" t="s">
        <v>634</v>
      </c>
      <c r="S11" s="305"/>
      <c r="T11" s="305"/>
      <c r="U11" s="835" t="s">
        <v>557</v>
      </c>
      <c r="V11" s="837"/>
      <c r="W11" s="835" t="s">
        <v>638</v>
      </c>
      <c r="X11" s="836"/>
      <c r="Y11" s="280"/>
      <c r="Z11" s="280"/>
      <c r="AA11" s="280"/>
      <c r="AB11" s="280"/>
      <c r="AC11" s="212"/>
      <c r="AD11" s="212"/>
      <c r="AE11" s="212"/>
      <c r="AF11" s="212">
        <v>4.4999999999999998E-2</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4.4999999999999998E-2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50" priority="3">
      <formula>$AQ11=2</formula>
    </cfRule>
  </conditionalFormatting>
  <conditionalFormatting sqref="Y11:AF30">
    <cfRule type="expression" dxfId="149" priority="2">
      <formula>$AQ11=3</formula>
    </cfRule>
  </conditionalFormatting>
  <conditionalFormatting sqref="AC11:AJ30">
    <cfRule type="expression" dxfId="148" priority="1">
      <formula>$AQ11=1</formula>
    </cfRule>
  </conditionalFormatting>
  <dataValidations disablePrompts="1"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3</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3</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47" priority="3">
      <formula>$AQ11=2</formula>
    </cfRule>
  </conditionalFormatting>
  <conditionalFormatting sqref="Y11:AF30">
    <cfRule type="expression" dxfId="146" priority="2">
      <formula>$AQ11=3</formula>
    </cfRule>
  </conditionalFormatting>
  <conditionalFormatting sqref="AC11:AJ30">
    <cfRule type="expression" dxfId="145"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4</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4</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44" priority="3">
      <formula>$AQ11=2</formula>
    </cfRule>
  </conditionalFormatting>
  <conditionalFormatting sqref="Y11:AF30">
    <cfRule type="expression" dxfId="143" priority="2">
      <formula>$AQ11=3</formula>
    </cfRule>
  </conditionalFormatting>
  <conditionalFormatting sqref="AC11:AJ30">
    <cfRule type="expression" dxfId="142" priority="1">
      <formula>$AQ11=1</formula>
    </cfRule>
  </conditionalFormatting>
  <dataValidations disablePrompts="1"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5</v>
      </c>
      <c r="AW5" s="150">
        <f>R7</f>
        <v>10.5</v>
      </c>
      <c r="AX5" s="186">
        <f>+Y32</f>
        <v>0</v>
      </c>
      <c r="AY5" s="186">
        <f>+Z32</f>
        <v>0</v>
      </c>
      <c r="AZ5" s="186">
        <f>+AA32</f>
        <v>0</v>
      </c>
      <c r="BA5" s="186">
        <f t="shared" ref="BA5" si="0">+AB32</f>
        <v>0</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0.03</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5</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633</v>
      </c>
      <c r="Q11" s="837"/>
      <c r="R11" s="305" t="s">
        <v>646</v>
      </c>
      <c r="S11" s="305"/>
      <c r="T11" s="305"/>
      <c r="U11" s="835" t="s">
        <v>554</v>
      </c>
      <c r="V11" s="837"/>
      <c r="W11" s="835" t="s">
        <v>638</v>
      </c>
      <c r="X11" s="836"/>
      <c r="Y11" s="280"/>
      <c r="Z11" s="280"/>
      <c r="AA11" s="280"/>
      <c r="AB11" s="280"/>
      <c r="AC11" s="212"/>
      <c r="AD11" s="212"/>
      <c r="AE11" s="212"/>
      <c r="AF11" s="212"/>
      <c r="AG11" s="212"/>
      <c r="AH11" s="212"/>
      <c r="AI11" s="212"/>
      <c r="AJ11" s="212"/>
      <c r="AK11" s="932" t="s">
        <v>778</v>
      </c>
      <c r="AL11" s="933"/>
      <c r="AM11" s="933"/>
      <c r="AN11" s="934"/>
      <c r="AO11" s="935"/>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v>2</v>
      </c>
      <c r="L12" s="862" t="s">
        <v>631</v>
      </c>
      <c r="M12" s="863"/>
      <c r="N12" s="862" t="s">
        <v>632</v>
      </c>
      <c r="O12" s="863"/>
      <c r="P12" s="835" t="s">
        <v>633</v>
      </c>
      <c r="Q12" s="837"/>
      <c r="R12" s="305" t="s">
        <v>634</v>
      </c>
      <c r="S12" s="305"/>
      <c r="T12" s="305"/>
      <c r="U12" s="835" t="s">
        <v>557</v>
      </c>
      <c r="V12" s="837"/>
      <c r="W12" s="835" t="s">
        <v>638</v>
      </c>
      <c r="X12" s="836"/>
      <c r="Y12" s="280"/>
      <c r="Z12" s="280"/>
      <c r="AA12" s="280"/>
      <c r="AB12" s="280"/>
      <c r="AC12" s="212"/>
      <c r="AD12" s="212"/>
      <c r="AE12" s="212"/>
      <c r="AF12" s="212">
        <v>0.03</v>
      </c>
      <c r="AG12" s="212"/>
      <c r="AH12" s="212"/>
      <c r="AI12" s="212"/>
      <c r="AJ12" s="212"/>
      <c r="AK12" s="864"/>
      <c r="AL12" s="865"/>
      <c r="AM12" s="865"/>
      <c r="AN12" s="866"/>
      <c r="AO12" s="867"/>
      <c r="AP12" s="3"/>
      <c r="AQ12" s="211">
        <f t="shared" ref="AQ12:AQ30" si="5">IF(P12="材質劣化",2,IF(P12="漏水",3,1))</f>
        <v>2</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0.03</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41" priority="3">
      <formula>$AQ11=2</formula>
    </cfRule>
  </conditionalFormatting>
  <conditionalFormatting sqref="Y11:AF30">
    <cfRule type="expression" dxfId="140" priority="2">
      <formula>$AQ11=3</formula>
    </cfRule>
  </conditionalFormatting>
  <conditionalFormatting sqref="AC11:AJ30">
    <cfRule type="expression" dxfId="139"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6</v>
      </c>
      <c r="AW5" s="150">
        <f>R7</f>
        <v>10.5</v>
      </c>
      <c r="AX5" s="186">
        <f>+Y32</f>
        <v>0</v>
      </c>
      <c r="AY5" s="186">
        <f>+Z32</f>
        <v>0</v>
      </c>
      <c r="AZ5" s="186">
        <f>+AA32</f>
        <v>0</v>
      </c>
      <c r="BA5" s="186">
        <f t="shared" ref="BA5" si="0">+AB32</f>
        <v>0</v>
      </c>
      <c r="BB5" s="186">
        <f>+AC32</f>
        <v>0</v>
      </c>
      <c r="BC5" s="186">
        <f t="shared" ref="BC5:BI5" si="1">+AD32</f>
        <v>0</v>
      </c>
      <c r="BD5" s="186">
        <f t="shared" si="1"/>
        <v>1</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0.04</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6</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633</v>
      </c>
      <c r="Q11" s="837"/>
      <c r="R11" s="305" t="s">
        <v>634</v>
      </c>
      <c r="S11" s="305"/>
      <c r="T11" s="305"/>
      <c r="U11" s="835" t="s">
        <v>557</v>
      </c>
      <c r="V11" s="837"/>
      <c r="W11" s="835" t="s">
        <v>638</v>
      </c>
      <c r="X11" s="836"/>
      <c r="Y11" s="280"/>
      <c r="Z11" s="280"/>
      <c r="AA11" s="280"/>
      <c r="AB11" s="280"/>
      <c r="AC11" s="212"/>
      <c r="AD11" s="212"/>
      <c r="AE11" s="212">
        <v>0.04</v>
      </c>
      <c r="AF11" s="212"/>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0.04</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1</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Ⅱa</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38" priority="3">
      <formula>$AQ11=2</formula>
    </cfRule>
  </conditionalFormatting>
  <conditionalFormatting sqref="Y11:AF30">
    <cfRule type="expression" dxfId="137" priority="2">
      <formula>$AQ11=3</formula>
    </cfRule>
  </conditionalFormatting>
  <conditionalFormatting sqref="AC11:AJ30">
    <cfRule type="expression" dxfId="136"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7</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f>+AG36</f>
        <v>0</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7</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35" priority="3">
      <formula>$AQ11=2</formula>
    </cfRule>
  </conditionalFormatting>
  <conditionalFormatting sqref="Y11:AF30">
    <cfRule type="expression" dxfId="134" priority="2">
      <formula>$AQ11=3</formula>
    </cfRule>
  </conditionalFormatting>
  <conditionalFormatting sqref="AC11:AJ30">
    <cfRule type="expression" dxfId="133"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8</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8</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32" priority="3">
      <formula>$AQ11=2</formula>
    </cfRule>
  </conditionalFormatting>
  <conditionalFormatting sqref="Y11:AF30">
    <cfRule type="expression" dxfId="131" priority="2">
      <formula>$AQ11=3</formula>
    </cfRule>
  </conditionalFormatting>
  <conditionalFormatting sqref="AC11:AJ30">
    <cfRule type="expression" dxfId="130"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9</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9</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29" priority="3">
      <formula>$AQ11=2</formula>
    </cfRule>
  </conditionalFormatting>
  <conditionalFormatting sqref="Y11:AF30">
    <cfRule type="expression" dxfId="128" priority="2">
      <formula>$AQ11=3</formula>
    </cfRule>
  </conditionalFormatting>
  <conditionalFormatting sqref="AC11:AJ30">
    <cfRule type="expression" dxfId="127"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10</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10</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26" priority="3">
      <formula>$AQ11=2</formula>
    </cfRule>
  </conditionalFormatting>
  <conditionalFormatting sqref="Y11:AF30">
    <cfRule type="expression" dxfId="125" priority="2">
      <formula>$AQ11=3</formula>
    </cfRule>
  </conditionalFormatting>
  <conditionalFormatting sqref="AC11:AJ30">
    <cfRule type="expression" dxfId="124"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election activeCell="P11" sqref="P11:Q11"/>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11</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11</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633</v>
      </c>
      <c r="Q11" s="837"/>
      <c r="R11" s="305" t="s">
        <v>646</v>
      </c>
      <c r="S11" s="305"/>
      <c r="T11" s="305"/>
      <c r="U11" s="835" t="s">
        <v>557</v>
      </c>
      <c r="V11" s="837"/>
      <c r="W11" s="835" t="s">
        <v>638</v>
      </c>
      <c r="X11" s="836"/>
      <c r="Y11" s="280"/>
      <c r="Z11" s="280"/>
      <c r="AA11" s="280"/>
      <c r="AB11" s="280"/>
      <c r="AC11" s="212"/>
      <c r="AD11" s="212"/>
      <c r="AE11" s="212"/>
      <c r="AF11" s="212"/>
      <c r="AG11" s="212"/>
      <c r="AH11" s="212"/>
      <c r="AI11" s="212"/>
      <c r="AJ11" s="212"/>
      <c r="AK11" s="932" t="s">
        <v>778</v>
      </c>
      <c r="AL11" s="933"/>
      <c r="AM11" s="933"/>
      <c r="AN11" s="934"/>
      <c r="AO11" s="935"/>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23" priority="3">
      <formula>$AQ11=2</formula>
    </cfRule>
  </conditionalFormatting>
  <conditionalFormatting sqref="Y11:AF30">
    <cfRule type="expression" dxfId="122" priority="2">
      <formula>$AQ11=3</formula>
    </cfRule>
  </conditionalFormatting>
  <conditionalFormatting sqref="AC11:AJ30">
    <cfRule type="expression" dxfId="121"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12</v>
      </c>
      <c r="AW5" s="150">
        <f>R7</f>
        <v>10.5</v>
      </c>
      <c r="AX5" s="186">
        <f>+Y32</f>
        <v>0</v>
      </c>
      <c r="AY5" s="186">
        <f>+Z32</f>
        <v>0</v>
      </c>
      <c r="AZ5" s="186">
        <f>+AA32</f>
        <v>0</v>
      </c>
      <c r="BA5" s="186">
        <f t="shared" ref="BA5" si="0">+AB32</f>
        <v>0</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2.5000000000000001E-3</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12</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633</v>
      </c>
      <c r="Q11" s="837"/>
      <c r="R11" s="305" t="s">
        <v>730</v>
      </c>
      <c r="S11" s="305"/>
      <c r="T11" s="305"/>
      <c r="U11" s="835" t="s">
        <v>557</v>
      </c>
      <c r="V11" s="837"/>
      <c r="W11" s="835" t="s">
        <v>638</v>
      </c>
      <c r="X11" s="836"/>
      <c r="Y11" s="280"/>
      <c r="Z11" s="280"/>
      <c r="AA11" s="280"/>
      <c r="AB11" s="280"/>
      <c r="AC11" s="212"/>
      <c r="AD11" s="212"/>
      <c r="AE11" s="212"/>
      <c r="AF11" s="212">
        <v>2.5000000000000001E-3</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2.5000000000000001E-3</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20" priority="3">
      <formula>$AQ11=2</formula>
    </cfRule>
  </conditionalFormatting>
  <conditionalFormatting sqref="Y11:AF30">
    <cfRule type="expression" dxfId="119" priority="2">
      <formula>$AQ11=3</formula>
    </cfRule>
  </conditionalFormatting>
  <conditionalFormatting sqref="AC11:AJ30">
    <cfRule type="expression" dxfId="118"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13</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13</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17" priority="3">
      <formula>$AQ11=2</formula>
    </cfRule>
  </conditionalFormatting>
  <conditionalFormatting sqref="Y11:AF30">
    <cfRule type="expression" dxfId="116" priority="2">
      <formula>$AQ11=3</formula>
    </cfRule>
  </conditionalFormatting>
  <conditionalFormatting sqref="AC11:AJ30">
    <cfRule type="expression" dxfId="115"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14</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14</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14" priority="3">
      <formula>$AQ11=2</formula>
    </cfRule>
  </conditionalFormatting>
  <conditionalFormatting sqref="Y11:AF30">
    <cfRule type="expression" dxfId="113" priority="2">
      <formula>$AQ11=3</formula>
    </cfRule>
  </conditionalFormatting>
  <conditionalFormatting sqref="AC11:AJ30">
    <cfRule type="expression" dxfId="112"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15</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15</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11" priority="3">
      <formula>$AQ11=2</formula>
    </cfRule>
  </conditionalFormatting>
  <conditionalFormatting sqref="Y11:AF30">
    <cfRule type="expression" dxfId="110" priority="2">
      <formula>$AQ11=3</formula>
    </cfRule>
  </conditionalFormatting>
  <conditionalFormatting sqref="AC11:AJ30">
    <cfRule type="expression" dxfId="109"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16</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16</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08" priority="3">
      <formula>$AQ11=2</formula>
    </cfRule>
  </conditionalFormatting>
  <conditionalFormatting sqref="Y11:AF30">
    <cfRule type="expression" dxfId="107" priority="2">
      <formula>$AQ11=3</formula>
    </cfRule>
  </conditionalFormatting>
  <conditionalFormatting sqref="AC11:AJ30">
    <cfRule type="expression" dxfId="106"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17</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17</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05" priority="3">
      <formula>$AQ11=2</formula>
    </cfRule>
  </conditionalFormatting>
  <conditionalFormatting sqref="Y11:AF30">
    <cfRule type="expression" dxfId="104" priority="2">
      <formula>$AQ11=3</formula>
    </cfRule>
  </conditionalFormatting>
  <conditionalFormatting sqref="AC11:AJ30">
    <cfRule type="expression" dxfId="103"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18</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18</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102" priority="3">
      <formula>$AQ11=2</formula>
    </cfRule>
  </conditionalFormatting>
  <conditionalFormatting sqref="Y11:AF30">
    <cfRule type="expression" dxfId="101" priority="2">
      <formula>$AQ11=3</formula>
    </cfRule>
  </conditionalFormatting>
  <conditionalFormatting sqref="AC11:AJ30">
    <cfRule type="expression" dxfId="100"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19</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19</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99" priority="3">
      <formula>$AQ11=2</formula>
    </cfRule>
  </conditionalFormatting>
  <conditionalFormatting sqref="Y11:AF30">
    <cfRule type="expression" dxfId="98" priority="2">
      <formula>$AQ11=3</formula>
    </cfRule>
  </conditionalFormatting>
  <conditionalFormatting sqref="AC11:AJ30">
    <cfRule type="expression" dxfId="97"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20</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20</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96" priority="3">
      <formula>$AQ11=2</formula>
    </cfRule>
  </conditionalFormatting>
  <conditionalFormatting sqref="Y11:AF30">
    <cfRule type="expression" dxfId="95" priority="2">
      <formula>$AQ11=3</formula>
    </cfRule>
  </conditionalFormatting>
  <conditionalFormatting sqref="AC11:AJ30">
    <cfRule type="expression" dxfId="94"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21</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21</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93" priority="3">
      <formula>$AQ11=2</formula>
    </cfRule>
  </conditionalFormatting>
  <conditionalFormatting sqref="Y11:AF30">
    <cfRule type="expression" dxfId="92" priority="2">
      <formula>$AQ11=3</formula>
    </cfRule>
  </conditionalFormatting>
  <conditionalFormatting sqref="AC11:AJ30">
    <cfRule type="expression" dxfId="91"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22</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22</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90" priority="3">
      <formula>$AQ11=2</formula>
    </cfRule>
  </conditionalFormatting>
  <conditionalFormatting sqref="Y11:AF30">
    <cfRule type="expression" dxfId="89" priority="2">
      <formula>$AQ11=3</formula>
    </cfRule>
  </conditionalFormatting>
  <conditionalFormatting sqref="AC11:AJ30">
    <cfRule type="expression" dxfId="88"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23</v>
      </c>
      <c r="AW5" s="150">
        <f>R7</f>
        <v>10.5</v>
      </c>
      <c r="AX5" s="186">
        <f>+Y32</f>
        <v>0</v>
      </c>
      <c r="AY5" s="186">
        <f>+Z32</f>
        <v>0</v>
      </c>
      <c r="AZ5" s="186">
        <f>+AA32</f>
        <v>0</v>
      </c>
      <c r="BA5" s="186">
        <f t="shared" ref="BA5" si="0">+AB32</f>
        <v>0</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0.05</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23</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631</v>
      </c>
      <c r="M11" s="863"/>
      <c r="N11" s="862" t="s">
        <v>632</v>
      </c>
      <c r="O11" s="863"/>
      <c r="P11" s="835" t="s">
        <v>633</v>
      </c>
      <c r="Q11" s="837"/>
      <c r="R11" s="305" t="s">
        <v>634</v>
      </c>
      <c r="S11" s="305"/>
      <c r="T11" s="305"/>
      <c r="U11" s="835" t="s">
        <v>557</v>
      </c>
      <c r="V11" s="837"/>
      <c r="W11" s="835" t="s">
        <v>638</v>
      </c>
      <c r="X11" s="836"/>
      <c r="Y11" s="280"/>
      <c r="Z11" s="280"/>
      <c r="AA11" s="280"/>
      <c r="AB11" s="280"/>
      <c r="AC11" s="212"/>
      <c r="AD11" s="212"/>
      <c r="AE11" s="212"/>
      <c r="AF11" s="212">
        <v>0.05</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0.05</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87" priority="3">
      <formula>$AQ11=2</formula>
    </cfRule>
  </conditionalFormatting>
  <conditionalFormatting sqref="Y11:AF30">
    <cfRule type="expression" dxfId="86" priority="2">
      <formula>$AQ11=3</formula>
    </cfRule>
  </conditionalFormatting>
  <conditionalFormatting sqref="AC11:AJ30">
    <cfRule type="expression" dxfId="85"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24</v>
      </c>
      <c r="AW5" s="150">
        <f>R7</f>
        <v>10.5</v>
      </c>
      <c r="AX5" s="186">
        <f>+Y32</f>
        <v>0</v>
      </c>
      <c r="AY5" s="186">
        <f>+Z32</f>
        <v>0</v>
      </c>
      <c r="AZ5" s="186">
        <f>+AA32</f>
        <v>0</v>
      </c>
      <c r="BA5" s="186">
        <f t="shared" ref="BA5" si="0">+AB32</f>
        <v>0</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1.4999999999999999E-2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24</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657</v>
      </c>
      <c r="O11" s="863"/>
      <c r="P11" s="835" t="s">
        <v>633</v>
      </c>
      <c r="Q11" s="837"/>
      <c r="R11" s="305" t="s">
        <v>730</v>
      </c>
      <c r="S11" s="305"/>
      <c r="T11" s="305"/>
      <c r="U11" s="835" t="s">
        <v>557</v>
      </c>
      <c r="V11" s="837"/>
      <c r="W11" s="835" t="s">
        <v>638</v>
      </c>
      <c r="X11" s="836"/>
      <c r="Y11" s="280"/>
      <c r="Z11" s="280"/>
      <c r="AA11" s="280"/>
      <c r="AB11" s="280"/>
      <c r="AC11" s="212"/>
      <c r="AD11" s="212"/>
      <c r="AE11" s="212"/>
      <c r="AF11" s="212">
        <v>1.4999999999999999E-2</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1.4999999999999999E-2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84" priority="3">
      <formula>$AQ11=2</formula>
    </cfRule>
  </conditionalFormatting>
  <conditionalFormatting sqref="Y11:AF30">
    <cfRule type="expression" dxfId="83" priority="2">
      <formula>$AQ11=3</formula>
    </cfRule>
  </conditionalFormatting>
  <conditionalFormatting sqref="AC11:AJ30">
    <cfRule type="expression" dxfId="82"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25</v>
      </c>
      <c r="AW5" s="150">
        <f>R7</f>
        <v>10.5</v>
      </c>
      <c r="AX5" s="186">
        <f>+Y32</f>
        <v>0</v>
      </c>
      <c r="AY5" s="186">
        <f>+Z32</f>
        <v>0</v>
      </c>
      <c r="AZ5" s="186">
        <f>+AA32</f>
        <v>0</v>
      </c>
      <c r="BA5" s="186">
        <f t="shared" ref="BA5" si="0">+AB32</f>
        <v>0</v>
      </c>
      <c r="BB5" s="186">
        <f>+AC32</f>
        <v>0</v>
      </c>
      <c r="BC5" s="186">
        <f t="shared" ref="BC5:BI5" si="1">+AD32</f>
        <v>0</v>
      </c>
      <c r="BD5" s="186">
        <f t="shared" si="1"/>
        <v>0</v>
      </c>
      <c r="BE5" s="186">
        <f t="shared" si="1"/>
        <v>2</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2</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0.02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25</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631</v>
      </c>
      <c r="M11" s="863"/>
      <c r="N11" s="862" t="s">
        <v>632</v>
      </c>
      <c r="O11" s="863"/>
      <c r="P11" s="835" t="s">
        <v>633</v>
      </c>
      <c r="Q11" s="837"/>
      <c r="R11" s="305" t="s">
        <v>634</v>
      </c>
      <c r="S11" s="305"/>
      <c r="T11" s="305"/>
      <c r="U11" s="835" t="s">
        <v>557</v>
      </c>
      <c r="V11" s="837"/>
      <c r="W11" s="835" t="s">
        <v>638</v>
      </c>
      <c r="X11" s="836"/>
      <c r="Y11" s="280"/>
      <c r="Z11" s="280"/>
      <c r="AA11" s="280"/>
      <c r="AB11" s="280"/>
      <c r="AC11" s="212"/>
      <c r="AD11" s="212"/>
      <c r="AE11" s="212"/>
      <c r="AF11" s="212">
        <v>0.01</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v>2</v>
      </c>
      <c r="L12" s="862" t="s">
        <v>631</v>
      </c>
      <c r="M12" s="863"/>
      <c r="N12" s="862" t="s">
        <v>632</v>
      </c>
      <c r="O12" s="863"/>
      <c r="P12" s="835" t="s">
        <v>633</v>
      </c>
      <c r="Q12" s="837"/>
      <c r="R12" s="305" t="s">
        <v>634</v>
      </c>
      <c r="S12" s="305"/>
      <c r="T12" s="305"/>
      <c r="U12" s="835" t="s">
        <v>557</v>
      </c>
      <c r="V12" s="837"/>
      <c r="W12" s="835" t="s">
        <v>638</v>
      </c>
      <c r="X12" s="836"/>
      <c r="Y12" s="280"/>
      <c r="Z12" s="280"/>
      <c r="AA12" s="280"/>
      <c r="AB12" s="280"/>
      <c r="AC12" s="212"/>
      <c r="AD12" s="212"/>
      <c r="AE12" s="212"/>
      <c r="AF12" s="212">
        <v>0.01</v>
      </c>
      <c r="AG12" s="212"/>
      <c r="AH12" s="212"/>
      <c r="AI12" s="212"/>
      <c r="AJ12" s="212"/>
      <c r="AK12" s="864"/>
      <c r="AL12" s="865"/>
      <c r="AM12" s="865"/>
      <c r="AN12" s="866"/>
      <c r="AO12" s="867"/>
      <c r="AP12" s="3"/>
      <c r="AQ12" s="211">
        <f t="shared" ref="AQ12:AQ30" si="5">IF(P12="材質劣化",2,IF(P12="漏水",3,1))</f>
        <v>2</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0.02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2</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2</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2</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81" priority="3">
      <formula>$AQ11=2</formula>
    </cfRule>
  </conditionalFormatting>
  <conditionalFormatting sqref="Y11:AF30">
    <cfRule type="expression" dxfId="80" priority="2">
      <formula>$AQ11=3</formula>
    </cfRule>
  </conditionalFormatting>
  <conditionalFormatting sqref="AC11:AJ30">
    <cfRule type="expression" dxfId="79"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26</v>
      </c>
      <c r="AW5" s="150">
        <f>R7</f>
        <v>10.5</v>
      </c>
      <c r="AX5" s="186">
        <f>+Y32</f>
        <v>0</v>
      </c>
      <c r="AY5" s="186">
        <f>+Z32</f>
        <v>0</v>
      </c>
      <c r="AZ5" s="186">
        <f>+AA32</f>
        <v>0</v>
      </c>
      <c r="BA5" s="186">
        <f t="shared" ref="BA5" si="0">+AB32</f>
        <v>0</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0.01</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26</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659</v>
      </c>
      <c r="O11" s="863"/>
      <c r="P11" s="835" t="s">
        <v>633</v>
      </c>
      <c r="Q11" s="837"/>
      <c r="R11" s="305" t="s">
        <v>634</v>
      </c>
      <c r="S11" s="305"/>
      <c r="T11" s="305"/>
      <c r="U11" s="835" t="s">
        <v>557</v>
      </c>
      <c r="V11" s="837"/>
      <c r="W11" s="835" t="s">
        <v>638</v>
      </c>
      <c r="X11" s="836"/>
      <c r="Y11" s="280"/>
      <c r="Z11" s="280"/>
      <c r="AA11" s="280"/>
      <c r="AB11" s="280"/>
      <c r="AC11" s="212"/>
      <c r="AD11" s="212"/>
      <c r="AE11" s="212"/>
      <c r="AF11" s="212">
        <v>0.01</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0.01</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78" priority="3">
      <formula>$AQ11=2</formula>
    </cfRule>
  </conditionalFormatting>
  <conditionalFormatting sqref="Y11:AF30">
    <cfRule type="expression" dxfId="77" priority="2">
      <formula>$AQ11=3</formula>
    </cfRule>
  </conditionalFormatting>
  <conditionalFormatting sqref="AC11:AJ30">
    <cfRule type="expression" dxfId="76"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election activeCell="U12" sqref="U12:V12"/>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27</v>
      </c>
      <c r="AW5" s="150">
        <f>R7</f>
        <v>10.5</v>
      </c>
      <c r="AX5" s="186">
        <f>+Y32</f>
        <v>0</v>
      </c>
      <c r="AY5" s="186">
        <f>+Z32</f>
        <v>0</v>
      </c>
      <c r="AZ5" s="186">
        <f>+AA32</f>
        <v>0</v>
      </c>
      <c r="BA5" s="186">
        <f t="shared" ref="BA5" si="0">+AB32</f>
        <v>2</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f>+AA35</f>
        <v>1</v>
      </c>
      <c r="BM5" s="186">
        <f>+AC35</f>
        <v>0</v>
      </c>
      <c r="BN5" s="186">
        <f t="shared" ref="BN5:BO5" si="3">+AD35</f>
        <v>0</v>
      </c>
      <c r="BO5" s="186">
        <f t="shared" si="3"/>
        <v>1</v>
      </c>
      <c r="BP5" s="186">
        <f>+AG35</f>
        <v>0</v>
      </c>
      <c r="BQ5" s="186">
        <f>+AH35</f>
        <v>0</v>
      </c>
      <c r="BR5" s="186">
        <f>+AI35</f>
        <v>0</v>
      </c>
      <c r="BS5" s="279" t="str">
        <f>+Y36</f>
        <v>Ⅱ</v>
      </c>
      <c r="BT5" s="279" t="str">
        <f>+AC36</f>
        <v>Ⅱ</v>
      </c>
      <c r="BU5" s="279" t="str">
        <f>+AG36</f>
        <v>Ⅰ</v>
      </c>
      <c r="BV5" s="279" t="str">
        <f>+Y37</f>
        <v>Ⅱ</v>
      </c>
      <c r="BW5" s="151" t="str">
        <f>IF(Y32&gt;0,$R$7,"")</f>
        <v/>
      </c>
      <c r="BX5" s="152" t="str">
        <f>IF(Z32&gt;0,"",IF(AA32&gt;0,$R$7,""))</f>
        <v/>
      </c>
      <c r="BY5" s="152" t="str">
        <f>IF(Y32+Z32&gt;0,"",IF(AA32&gt;0,$R$7,""))</f>
        <v/>
      </c>
      <c r="BZ5" s="152">
        <f>IF(Y32+Z32+AA32&gt;0,"",IF(AB32&gt;0,$R$7,""))</f>
        <v>10.5</v>
      </c>
      <c r="CA5" s="153">
        <f t="shared" ref="CA5:CH5" si="4">+AC31</f>
        <v>0</v>
      </c>
      <c r="CB5" s="153">
        <f t="shared" si="4"/>
        <v>0</v>
      </c>
      <c r="CC5" s="153">
        <f t="shared" si="4"/>
        <v>0</v>
      </c>
      <c r="CD5" s="153">
        <f t="shared" si="4"/>
        <v>1.4999999999999999E-2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27</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345</v>
      </c>
      <c r="Q11" s="837"/>
      <c r="R11" s="305" t="s">
        <v>661</v>
      </c>
      <c r="S11" s="305"/>
      <c r="T11" s="305"/>
      <c r="U11" s="835" t="s">
        <v>557</v>
      </c>
      <c r="V11" s="837"/>
      <c r="W11" s="835" t="s">
        <v>638</v>
      </c>
      <c r="X11" s="836"/>
      <c r="Y11" s="280"/>
      <c r="Z11" s="280"/>
      <c r="AA11" s="280"/>
      <c r="AB11" s="280" t="s">
        <v>720</v>
      </c>
      <c r="AC11" s="212"/>
      <c r="AD11" s="212"/>
      <c r="AE11" s="212"/>
      <c r="AF11" s="212"/>
      <c r="AG11" s="212"/>
      <c r="AH11" s="212"/>
      <c r="AI11" s="212"/>
      <c r="AJ11" s="212"/>
      <c r="AK11" s="932" t="s">
        <v>664</v>
      </c>
      <c r="AL11" s="933"/>
      <c r="AM11" s="933"/>
      <c r="AN11" s="934"/>
      <c r="AO11" s="935"/>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v>2</v>
      </c>
      <c r="L12" s="862" t="s">
        <v>644</v>
      </c>
      <c r="M12" s="863"/>
      <c r="N12" s="862" t="s">
        <v>663</v>
      </c>
      <c r="O12" s="863"/>
      <c r="P12" s="835" t="s">
        <v>345</v>
      </c>
      <c r="Q12" s="837"/>
      <c r="R12" s="305" t="s">
        <v>661</v>
      </c>
      <c r="S12" s="305"/>
      <c r="T12" s="305"/>
      <c r="U12" s="835" t="s">
        <v>557</v>
      </c>
      <c r="V12" s="837"/>
      <c r="W12" s="835" t="s">
        <v>638</v>
      </c>
      <c r="X12" s="836"/>
      <c r="Y12" s="280"/>
      <c r="Z12" s="280"/>
      <c r="AA12" s="280"/>
      <c r="AB12" s="280" t="s">
        <v>720</v>
      </c>
      <c r="AC12" s="212"/>
      <c r="AD12" s="212"/>
      <c r="AE12" s="212"/>
      <c r="AF12" s="212"/>
      <c r="AG12" s="212"/>
      <c r="AH12" s="212"/>
      <c r="AI12" s="212"/>
      <c r="AJ12" s="212"/>
      <c r="AK12" s="864" t="s">
        <v>664</v>
      </c>
      <c r="AL12" s="865"/>
      <c r="AM12" s="865"/>
      <c r="AN12" s="936"/>
      <c r="AO12" s="93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v>3</v>
      </c>
      <c r="L13" s="862" t="s">
        <v>631</v>
      </c>
      <c r="M13" s="863"/>
      <c r="N13" s="862" t="s">
        <v>632</v>
      </c>
      <c r="O13" s="863"/>
      <c r="P13" s="835" t="s">
        <v>633</v>
      </c>
      <c r="Q13" s="837"/>
      <c r="R13" s="305" t="s">
        <v>634</v>
      </c>
      <c r="S13" s="305"/>
      <c r="T13" s="305"/>
      <c r="U13" s="835" t="s">
        <v>557</v>
      </c>
      <c r="V13" s="837"/>
      <c r="W13" s="835" t="s">
        <v>638</v>
      </c>
      <c r="X13" s="836"/>
      <c r="Y13" s="280"/>
      <c r="Z13" s="280"/>
      <c r="AA13" s="280"/>
      <c r="AB13" s="280"/>
      <c r="AC13" s="212"/>
      <c r="AD13" s="212"/>
      <c r="AE13" s="212"/>
      <c r="AF13" s="212">
        <v>1.4999999999999999E-2</v>
      </c>
      <c r="AG13" s="212"/>
      <c r="AH13" s="212"/>
      <c r="AI13" s="212"/>
      <c r="AJ13" s="212"/>
      <c r="AK13" s="864"/>
      <c r="AL13" s="865"/>
      <c r="AM13" s="865"/>
      <c r="AN13" s="936"/>
      <c r="AO13" s="937"/>
      <c r="AP13" s="3"/>
      <c r="AQ13" s="211">
        <f t="shared" si="5"/>
        <v>2</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936"/>
      <c r="AO14" s="93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936"/>
      <c r="AO15" s="93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936"/>
      <c r="AO16" s="93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64"/>
      <c r="AL17" s="865"/>
      <c r="AM17" s="865"/>
      <c r="AN17" s="936"/>
      <c r="AO17" s="937"/>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64"/>
      <c r="AL18" s="865"/>
      <c r="AM18" s="865"/>
      <c r="AN18" s="936"/>
      <c r="AO18" s="937"/>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64"/>
      <c r="AL19" s="865"/>
      <c r="AM19" s="865"/>
      <c r="AN19" s="936"/>
      <c r="AO19" s="937"/>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64"/>
      <c r="AL20" s="865"/>
      <c r="AM20" s="865"/>
      <c r="AN20" s="936"/>
      <c r="AO20" s="937"/>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64"/>
      <c r="AL21" s="865"/>
      <c r="AM21" s="865"/>
      <c r="AN21" s="936"/>
      <c r="AO21" s="937"/>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64"/>
      <c r="AL22" s="865"/>
      <c r="AM22" s="865"/>
      <c r="AN22" s="936"/>
      <c r="AO22" s="937"/>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64"/>
      <c r="AL23" s="865"/>
      <c r="AM23" s="865"/>
      <c r="AN23" s="936"/>
      <c r="AO23" s="937"/>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64"/>
      <c r="AL24" s="865"/>
      <c r="AM24" s="865"/>
      <c r="AN24" s="936"/>
      <c r="AO24" s="937"/>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64"/>
      <c r="AL25" s="865"/>
      <c r="AM25" s="865"/>
      <c r="AN25" s="936"/>
      <c r="AO25" s="937"/>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64"/>
      <c r="AL26" s="865"/>
      <c r="AM26" s="865"/>
      <c r="AN26" s="936"/>
      <c r="AO26" s="937"/>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64"/>
      <c r="AL27" s="865"/>
      <c r="AM27" s="865"/>
      <c r="AN27" s="936"/>
      <c r="AO27" s="937"/>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64"/>
      <c r="AL28" s="865"/>
      <c r="AM28" s="865"/>
      <c r="AN28" s="936"/>
      <c r="AO28" s="937"/>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64"/>
      <c r="AL29" s="865"/>
      <c r="AM29" s="865"/>
      <c r="AN29" s="936"/>
      <c r="AO29" s="937"/>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64"/>
      <c r="AL30" s="865"/>
      <c r="AM30" s="865"/>
      <c r="AN30" s="936"/>
      <c r="AO30" s="937"/>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1.4999999999999999E-2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2</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Ⅱb</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2</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f>IF(AQ34=1,"",IF(AS34&gt;0,1,""))</f>
        <v>1</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3</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Ⅱ</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75" priority="3">
      <formula>$AQ11=2</formula>
    </cfRule>
  </conditionalFormatting>
  <conditionalFormatting sqref="Y11:AF30">
    <cfRule type="expression" dxfId="74" priority="2">
      <formula>$AQ11=3</formula>
    </cfRule>
  </conditionalFormatting>
  <conditionalFormatting sqref="AC11:AJ30">
    <cfRule type="expression" dxfId="73"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130" zoomScaleNormal="100" zoomScaleSheetLayoutView="13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28</v>
      </c>
      <c r="AW5" s="150">
        <f>R7</f>
        <v>10.5</v>
      </c>
      <c r="AX5" s="186">
        <f>+Y32</f>
        <v>0</v>
      </c>
      <c r="AY5" s="186">
        <f>+Z32</f>
        <v>0</v>
      </c>
      <c r="AZ5" s="186">
        <f>+AA32</f>
        <v>0</v>
      </c>
      <c r="BA5" s="186">
        <f t="shared" ref="BA5" si="0">+AB32</f>
        <v>0</v>
      </c>
      <c r="BB5" s="186">
        <f>+AC32</f>
        <v>0</v>
      </c>
      <c r="BC5" s="186">
        <f t="shared" ref="BC5:BI5" si="1">+AD32</f>
        <v>0</v>
      </c>
      <c r="BD5" s="186">
        <f t="shared" si="1"/>
        <v>0</v>
      </c>
      <c r="BE5" s="186">
        <f t="shared" si="1"/>
        <v>3</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3</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8.0000000000000016E-2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28</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631</v>
      </c>
      <c r="M11" s="863"/>
      <c r="N11" s="862" t="s">
        <v>632</v>
      </c>
      <c r="O11" s="863"/>
      <c r="P11" s="835" t="s">
        <v>633</v>
      </c>
      <c r="Q11" s="837"/>
      <c r="R11" s="305" t="s">
        <v>634</v>
      </c>
      <c r="S11" s="305"/>
      <c r="T11" s="305"/>
      <c r="U11" s="835" t="s">
        <v>557</v>
      </c>
      <c r="V11" s="837"/>
      <c r="W11" s="835" t="s">
        <v>638</v>
      </c>
      <c r="X11" s="836"/>
      <c r="Y11" s="280"/>
      <c r="Z11" s="280"/>
      <c r="AA11" s="280"/>
      <c r="AB11" s="280"/>
      <c r="AC11" s="212"/>
      <c r="AD11" s="212"/>
      <c r="AE11" s="212"/>
      <c r="AF11" s="212">
        <v>2.5000000000000001E-2</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v>2</v>
      </c>
      <c r="L12" s="862" t="s">
        <v>631</v>
      </c>
      <c r="M12" s="863"/>
      <c r="N12" s="862" t="s">
        <v>632</v>
      </c>
      <c r="O12" s="863"/>
      <c r="P12" s="835" t="s">
        <v>633</v>
      </c>
      <c r="Q12" s="837"/>
      <c r="R12" s="305" t="s">
        <v>634</v>
      </c>
      <c r="S12" s="305"/>
      <c r="T12" s="305"/>
      <c r="U12" s="835" t="s">
        <v>557</v>
      </c>
      <c r="V12" s="837"/>
      <c r="W12" s="835" t="s">
        <v>638</v>
      </c>
      <c r="X12" s="836"/>
      <c r="Y12" s="280"/>
      <c r="Z12" s="280"/>
      <c r="AA12" s="280"/>
      <c r="AB12" s="280"/>
      <c r="AC12" s="212"/>
      <c r="AD12" s="212"/>
      <c r="AE12" s="212"/>
      <c r="AF12" s="212">
        <v>0.05</v>
      </c>
      <c r="AG12" s="212"/>
      <c r="AH12" s="212"/>
      <c r="AI12" s="212"/>
      <c r="AJ12" s="212"/>
      <c r="AK12" s="864" t="s">
        <v>668</v>
      </c>
      <c r="AL12" s="865"/>
      <c r="AM12" s="865"/>
      <c r="AN12" s="866"/>
      <c r="AO12" s="867"/>
      <c r="AP12" s="3"/>
      <c r="AQ12" s="211">
        <f t="shared" ref="AQ12:AQ30" si="5">IF(P12="材質劣化",2,IF(P12="漏水",3,1))</f>
        <v>2</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v>3</v>
      </c>
      <c r="L13" s="862" t="s">
        <v>631</v>
      </c>
      <c r="M13" s="863"/>
      <c r="N13" s="862" t="s">
        <v>632</v>
      </c>
      <c r="O13" s="863"/>
      <c r="P13" s="835" t="s">
        <v>633</v>
      </c>
      <c r="Q13" s="837"/>
      <c r="R13" s="305" t="s">
        <v>634</v>
      </c>
      <c r="S13" s="305"/>
      <c r="T13" s="305"/>
      <c r="U13" s="835" t="s">
        <v>557</v>
      </c>
      <c r="V13" s="837"/>
      <c r="W13" s="835" t="s">
        <v>638</v>
      </c>
      <c r="X13" s="836"/>
      <c r="Y13" s="280"/>
      <c r="Z13" s="280"/>
      <c r="AA13" s="280"/>
      <c r="AB13" s="280"/>
      <c r="AC13" s="212"/>
      <c r="AD13" s="212"/>
      <c r="AE13" s="212"/>
      <c r="AF13" s="212">
        <v>5.0000000000000001E-3</v>
      </c>
      <c r="AG13" s="212"/>
      <c r="AH13" s="212"/>
      <c r="AI13" s="212"/>
      <c r="AJ13" s="212"/>
      <c r="AK13" s="864"/>
      <c r="AL13" s="865"/>
      <c r="AM13" s="865"/>
      <c r="AN13" s="866"/>
      <c r="AO13" s="867"/>
      <c r="AP13" s="3"/>
      <c r="AQ13" s="211">
        <f t="shared" si="5"/>
        <v>2</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8.0000000000000016E-2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3</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3</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3</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72" priority="3">
      <formula>$AQ11=2</formula>
    </cfRule>
  </conditionalFormatting>
  <conditionalFormatting sqref="Y11:AF30">
    <cfRule type="expression" dxfId="71" priority="2">
      <formula>$AQ11=3</formula>
    </cfRule>
  </conditionalFormatting>
  <conditionalFormatting sqref="AC11:AJ30">
    <cfRule type="expression" dxfId="70"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29</v>
      </c>
      <c r="AW5" s="150">
        <f>R7</f>
        <v>10.5</v>
      </c>
      <c r="AX5" s="186">
        <f>+Y32</f>
        <v>0</v>
      </c>
      <c r="AY5" s="186">
        <f>+Z32</f>
        <v>0</v>
      </c>
      <c r="AZ5" s="186">
        <f>+AA32</f>
        <v>0</v>
      </c>
      <c r="BA5" s="186">
        <f t="shared" ref="BA5" si="0">+AB32</f>
        <v>0</v>
      </c>
      <c r="BB5" s="186">
        <f>+AC32</f>
        <v>0</v>
      </c>
      <c r="BC5" s="186">
        <f t="shared" ref="BC5:BI5" si="1">+AD32</f>
        <v>0</v>
      </c>
      <c r="BD5" s="186">
        <f t="shared" si="1"/>
        <v>0</v>
      </c>
      <c r="BE5" s="186">
        <f t="shared" si="1"/>
        <v>1</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0.02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29</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631</v>
      </c>
      <c r="M11" s="863"/>
      <c r="N11" s="862" t="s">
        <v>632</v>
      </c>
      <c r="O11" s="863"/>
      <c r="P11" s="835" t="s">
        <v>633</v>
      </c>
      <c r="Q11" s="837"/>
      <c r="R11" s="305" t="s">
        <v>634</v>
      </c>
      <c r="S11" s="305"/>
      <c r="T11" s="305"/>
      <c r="U11" s="835" t="s">
        <v>557</v>
      </c>
      <c r="V11" s="837"/>
      <c r="W11" s="835" t="s">
        <v>638</v>
      </c>
      <c r="X11" s="836"/>
      <c r="Y11" s="280"/>
      <c r="Z11" s="280"/>
      <c r="AA11" s="280"/>
      <c r="AB11" s="280"/>
      <c r="AC11" s="212"/>
      <c r="AD11" s="212"/>
      <c r="AE11" s="212"/>
      <c r="AF11" s="212">
        <v>0.02</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0.02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1</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69" priority="3">
      <formula>$AQ11=2</formula>
    </cfRule>
  </conditionalFormatting>
  <conditionalFormatting sqref="Y11:AF30">
    <cfRule type="expression" dxfId="68" priority="2">
      <formula>$AQ11=3</formula>
    </cfRule>
  </conditionalFormatting>
  <conditionalFormatting sqref="AC11:AJ30">
    <cfRule type="expression" dxfId="67"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30</v>
      </c>
      <c r="AW5" s="150">
        <f>R7</f>
        <v>10.5</v>
      </c>
      <c r="AX5" s="186">
        <f>+Y32</f>
        <v>0</v>
      </c>
      <c r="AY5" s="186">
        <f>+Z32</f>
        <v>0</v>
      </c>
      <c r="AZ5" s="186">
        <f>+AA32</f>
        <v>0</v>
      </c>
      <c r="BA5" s="186">
        <f t="shared" ref="BA5" si="0">+AB32</f>
        <v>0</v>
      </c>
      <c r="BB5" s="186">
        <f>+AC32</f>
        <v>0</v>
      </c>
      <c r="BC5" s="186">
        <f t="shared" ref="BC5:BI5" si="1">+AD32</f>
        <v>0</v>
      </c>
      <c r="BD5" s="186">
        <f t="shared" si="1"/>
        <v>0</v>
      </c>
      <c r="BE5" s="186">
        <f t="shared" si="1"/>
        <v>2</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2</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3.5000000000000003E-2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30</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631</v>
      </c>
      <c r="M11" s="863"/>
      <c r="N11" s="862" t="s">
        <v>632</v>
      </c>
      <c r="O11" s="863"/>
      <c r="P11" s="835" t="s">
        <v>633</v>
      </c>
      <c r="Q11" s="837"/>
      <c r="R11" s="305" t="s">
        <v>634</v>
      </c>
      <c r="S11" s="305"/>
      <c r="T11" s="305"/>
      <c r="U11" s="835" t="s">
        <v>557</v>
      </c>
      <c r="V11" s="837"/>
      <c r="W11" s="835" t="s">
        <v>638</v>
      </c>
      <c r="X11" s="836"/>
      <c r="Y11" s="280"/>
      <c r="Z11" s="280"/>
      <c r="AA11" s="280"/>
      <c r="AB11" s="280"/>
      <c r="AC11" s="212"/>
      <c r="AD11" s="212"/>
      <c r="AE11" s="212"/>
      <c r="AF11" s="212">
        <v>2.5000000000000001E-2</v>
      </c>
      <c r="AG11" s="212"/>
      <c r="AH11" s="212"/>
      <c r="AI11" s="212"/>
      <c r="AJ11" s="212"/>
      <c r="AK11" s="862"/>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v>2</v>
      </c>
      <c r="L12" s="862" t="s">
        <v>631</v>
      </c>
      <c r="M12" s="863"/>
      <c r="N12" s="862" t="s">
        <v>632</v>
      </c>
      <c r="O12" s="863"/>
      <c r="P12" s="835" t="s">
        <v>633</v>
      </c>
      <c r="Q12" s="837"/>
      <c r="R12" s="305" t="s">
        <v>634</v>
      </c>
      <c r="S12" s="305"/>
      <c r="T12" s="305"/>
      <c r="U12" s="835" t="s">
        <v>557</v>
      </c>
      <c r="V12" s="837"/>
      <c r="W12" s="835" t="s">
        <v>638</v>
      </c>
      <c r="X12" s="836"/>
      <c r="Y12" s="280"/>
      <c r="Z12" s="280"/>
      <c r="AA12" s="280"/>
      <c r="AB12" s="280"/>
      <c r="AC12" s="212"/>
      <c r="AD12" s="212"/>
      <c r="AE12" s="212"/>
      <c r="AF12" s="212">
        <v>0.01</v>
      </c>
      <c r="AG12" s="212"/>
      <c r="AH12" s="212"/>
      <c r="AI12" s="212"/>
      <c r="AJ12" s="212"/>
      <c r="AK12" s="864"/>
      <c r="AL12" s="865"/>
      <c r="AM12" s="865"/>
      <c r="AN12" s="866"/>
      <c r="AO12" s="867"/>
      <c r="AP12" s="3"/>
      <c r="AQ12" s="211">
        <f t="shared" ref="AQ12:AQ30" si="5">IF(P12="材質劣化",2,IF(P12="漏水",3,1))</f>
        <v>2</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3.5000000000000003E-2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2</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2</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2</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66" priority="3">
      <formula>$AQ11=2</formula>
    </cfRule>
  </conditionalFormatting>
  <conditionalFormatting sqref="Y11:AF30">
    <cfRule type="expression" dxfId="65" priority="2">
      <formula>$AQ11=3</formula>
    </cfRule>
  </conditionalFormatting>
  <conditionalFormatting sqref="AC11:AJ30">
    <cfRule type="expression" dxfId="64"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31</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31</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63" priority="3">
      <formula>$AQ11=2</formula>
    </cfRule>
  </conditionalFormatting>
  <conditionalFormatting sqref="Y11:AF30">
    <cfRule type="expression" dxfId="62" priority="2">
      <formula>$AQ11=3</formula>
    </cfRule>
  </conditionalFormatting>
  <conditionalFormatting sqref="AC11:AJ30">
    <cfRule type="expression" dxfId="61"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32</v>
      </c>
      <c r="AW5" s="150">
        <f>R7</f>
        <v>10.5</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32</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60" priority="3">
      <formula>$AQ11=2</formula>
    </cfRule>
  </conditionalFormatting>
  <conditionalFormatting sqref="Y11:AF30">
    <cfRule type="expression" dxfId="59" priority="2">
      <formula>$AQ11=3</formula>
    </cfRule>
  </conditionalFormatting>
  <conditionalFormatting sqref="AC11:AJ30">
    <cfRule type="expression" dxfId="58"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election activeCell="U13" sqref="U13:V13"/>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33</v>
      </c>
      <c r="AW5" s="150">
        <f>R7</f>
        <v>10.5</v>
      </c>
      <c r="AX5" s="186">
        <f>+Y32</f>
        <v>0</v>
      </c>
      <c r="AY5" s="186">
        <f>+Z32</f>
        <v>0</v>
      </c>
      <c r="AZ5" s="186">
        <f>+AA32</f>
        <v>0</v>
      </c>
      <c r="BA5" s="186">
        <f t="shared" ref="BA5" si="0">+AB32</f>
        <v>1</v>
      </c>
      <c r="BB5" s="186">
        <f>+AC32</f>
        <v>0</v>
      </c>
      <c r="BC5" s="186">
        <f t="shared" ref="BC5:BI5" si="1">+AD32</f>
        <v>0</v>
      </c>
      <c r="BD5" s="186">
        <f t="shared" si="1"/>
        <v>0</v>
      </c>
      <c r="BE5" s="186">
        <f t="shared" si="1"/>
        <v>3</v>
      </c>
      <c r="BF5" s="186">
        <f t="shared" si="1"/>
        <v>0</v>
      </c>
      <c r="BG5" s="186">
        <f t="shared" si="1"/>
        <v>0</v>
      </c>
      <c r="BH5" s="186">
        <f t="shared" si="1"/>
        <v>0</v>
      </c>
      <c r="BI5" s="186">
        <f t="shared" si="1"/>
        <v>0</v>
      </c>
      <c r="BJ5" s="186" t="str">
        <f>+Y35</f>
        <v/>
      </c>
      <c r="BK5" s="186" t="str">
        <f t="shared" ref="BK5" si="2">+Z35</f>
        <v/>
      </c>
      <c r="BL5" s="186">
        <f>+AA35</f>
        <v>1</v>
      </c>
      <c r="BM5" s="186">
        <f>+AC35</f>
        <v>0</v>
      </c>
      <c r="BN5" s="186">
        <f t="shared" ref="BN5:BO5" si="3">+AD35</f>
        <v>0</v>
      </c>
      <c r="BO5" s="186">
        <f t="shared" si="3"/>
        <v>3</v>
      </c>
      <c r="BP5" s="186">
        <f>+AG35</f>
        <v>0</v>
      </c>
      <c r="BQ5" s="186">
        <f>+AH35</f>
        <v>0</v>
      </c>
      <c r="BR5" s="186">
        <f>+AI35</f>
        <v>0</v>
      </c>
      <c r="BS5" s="279" t="str">
        <f>+Y36</f>
        <v>Ⅱ</v>
      </c>
      <c r="BT5" s="279" t="str">
        <f>+AC36</f>
        <v>Ⅱ</v>
      </c>
      <c r="BU5" s="279" t="str">
        <f>+AG36</f>
        <v>Ⅰ</v>
      </c>
      <c r="BV5" s="279" t="str">
        <f>+Y37</f>
        <v>Ⅱ</v>
      </c>
      <c r="BW5" s="151" t="str">
        <f>IF(Y32&gt;0,$R$7,"")</f>
        <v/>
      </c>
      <c r="BX5" s="152" t="str">
        <f>IF(Z32&gt;0,"",IF(AA32&gt;0,$R$7,""))</f>
        <v/>
      </c>
      <c r="BY5" s="152" t="str">
        <f>IF(Y32+Z32&gt;0,"",IF(AA32&gt;0,$R$7,""))</f>
        <v/>
      </c>
      <c r="BZ5" s="152">
        <f>IF(Y32+Z32+AA32&gt;0,"",IF(AB32&gt;0,$R$7,""))</f>
        <v>10.5</v>
      </c>
      <c r="CA5" s="153">
        <f t="shared" ref="CA5:CH5" si="4">+AC31</f>
        <v>0</v>
      </c>
      <c r="CB5" s="153">
        <f t="shared" si="4"/>
        <v>0</v>
      </c>
      <c r="CC5" s="153">
        <f t="shared" si="4"/>
        <v>0</v>
      </c>
      <c r="CD5" s="153">
        <f t="shared" si="4"/>
        <v>3.3000000000000002E-2</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33</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633</v>
      </c>
      <c r="Q11" s="837"/>
      <c r="R11" s="305" t="s">
        <v>730</v>
      </c>
      <c r="S11" s="305"/>
      <c r="T11" s="305"/>
      <c r="U11" s="835" t="s">
        <v>557</v>
      </c>
      <c r="V11" s="837"/>
      <c r="W11" s="835" t="s">
        <v>638</v>
      </c>
      <c r="X11" s="836"/>
      <c r="Y11" s="280"/>
      <c r="Z11" s="280"/>
      <c r="AA11" s="280"/>
      <c r="AB11" s="280"/>
      <c r="AC11" s="212"/>
      <c r="AD11" s="212"/>
      <c r="AE11" s="212"/>
      <c r="AF11" s="212">
        <v>3.0000000000000001E-3</v>
      </c>
      <c r="AG11" s="212"/>
      <c r="AH11" s="212"/>
      <c r="AI11" s="212"/>
      <c r="AJ11" s="212"/>
      <c r="AK11" s="932"/>
      <c r="AL11" s="933"/>
      <c r="AM11" s="933"/>
      <c r="AN11" s="934"/>
      <c r="AO11" s="935"/>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v>2</v>
      </c>
      <c r="L12" s="862" t="s">
        <v>644</v>
      </c>
      <c r="M12" s="863"/>
      <c r="N12" s="862" t="s">
        <v>645</v>
      </c>
      <c r="O12" s="863"/>
      <c r="P12" s="835" t="s">
        <v>633</v>
      </c>
      <c r="Q12" s="837"/>
      <c r="R12" s="305" t="s">
        <v>646</v>
      </c>
      <c r="S12" s="305"/>
      <c r="T12" s="305"/>
      <c r="U12" s="835" t="s">
        <v>557</v>
      </c>
      <c r="V12" s="837"/>
      <c r="W12" s="835" t="s">
        <v>638</v>
      </c>
      <c r="X12" s="836"/>
      <c r="Y12" s="280"/>
      <c r="Z12" s="280"/>
      <c r="AA12" s="280"/>
      <c r="AB12" s="280"/>
      <c r="AC12" s="212"/>
      <c r="AD12" s="212"/>
      <c r="AE12" s="212"/>
      <c r="AF12" s="212"/>
      <c r="AG12" s="212"/>
      <c r="AH12" s="212"/>
      <c r="AI12" s="212"/>
      <c r="AJ12" s="212"/>
      <c r="AK12" s="864" t="s">
        <v>778</v>
      </c>
      <c r="AL12" s="865"/>
      <c r="AM12" s="865"/>
      <c r="AN12" s="936"/>
      <c r="AO12" s="937"/>
      <c r="AP12" s="3"/>
      <c r="AQ12" s="211">
        <f t="shared" ref="AQ12:AQ30" si="5">IF(P12="材質劣化",2,IF(P12="漏水",3,1))</f>
        <v>2</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v>3</v>
      </c>
      <c r="L13" s="862" t="s">
        <v>644</v>
      </c>
      <c r="M13" s="863"/>
      <c r="N13" s="862" t="s">
        <v>645</v>
      </c>
      <c r="O13" s="863"/>
      <c r="P13" s="835" t="s">
        <v>345</v>
      </c>
      <c r="Q13" s="837"/>
      <c r="R13" s="305" t="s">
        <v>661</v>
      </c>
      <c r="S13" s="305"/>
      <c r="T13" s="305"/>
      <c r="U13" s="835" t="s">
        <v>557</v>
      </c>
      <c r="V13" s="837"/>
      <c r="W13" s="835" t="s">
        <v>638</v>
      </c>
      <c r="X13" s="836"/>
      <c r="Y13" s="280"/>
      <c r="Z13" s="280"/>
      <c r="AA13" s="280"/>
      <c r="AB13" s="280" t="s">
        <v>720</v>
      </c>
      <c r="AC13" s="212"/>
      <c r="AD13" s="212"/>
      <c r="AE13" s="212"/>
      <c r="AF13" s="212"/>
      <c r="AG13" s="212"/>
      <c r="AH13" s="212"/>
      <c r="AI13" s="212"/>
      <c r="AJ13" s="212"/>
      <c r="AK13" s="864" t="s">
        <v>664</v>
      </c>
      <c r="AL13" s="865"/>
      <c r="AM13" s="865"/>
      <c r="AN13" s="936"/>
      <c r="AO13" s="93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v>4</v>
      </c>
      <c r="L14" s="862" t="s">
        <v>644</v>
      </c>
      <c r="M14" s="863"/>
      <c r="N14" s="862" t="s">
        <v>657</v>
      </c>
      <c r="O14" s="863"/>
      <c r="P14" s="835" t="s">
        <v>633</v>
      </c>
      <c r="Q14" s="837"/>
      <c r="R14" s="305" t="s">
        <v>730</v>
      </c>
      <c r="S14" s="305"/>
      <c r="T14" s="305"/>
      <c r="U14" s="835" t="s">
        <v>557</v>
      </c>
      <c r="V14" s="837"/>
      <c r="W14" s="835" t="s">
        <v>638</v>
      </c>
      <c r="X14" s="836"/>
      <c r="Y14" s="280"/>
      <c r="Z14" s="280"/>
      <c r="AA14" s="280"/>
      <c r="AB14" s="280"/>
      <c r="AC14" s="212"/>
      <c r="AD14" s="212"/>
      <c r="AE14" s="212"/>
      <c r="AF14" s="212">
        <v>1.4999999999999999E-2</v>
      </c>
      <c r="AG14" s="212"/>
      <c r="AH14" s="212"/>
      <c r="AI14" s="212"/>
      <c r="AJ14" s="212"/>
      <c r="AK14" s="864"/>
      <c r="AL14" s="865"/>
      <c r="AM14" s="865"/>
      <c r="AN14" s="936"/>
      <c r="AO14" s="937"/>
      <c r="AP14" s="3"/>
      <c r="AQ14" s="211">
        <f t="shared" si="5"/>
        <v>2</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v>5</v>
      </c>
      <c r="L15" s="862" t="s">
        <v>644</v>
      </c>
      <c r="M15" s="863"/>
      <c r="N15" s="862" t="s">
        <v>657</v>
      </c>
      <c r="O15" s="863"/>
      <c r="P15" s="835" t="s">
        <v>633</v>
      </c>
      <c r="Q15" s="837"/>
      <c r="R15" s="305" t="s">
        <v>730</v>
      </c>
      <c r="S15" s="305"/>
      <c r="T15" s="305"/>
      <c r="U15" s="835" t="s">
        <v>557</v>
      </c>
      <c r="V15" s="837"/>
      <c r="W15" s="835" t="s">
        <v>638</v>
      </c>
      <c r="X15" s="836"/>
      <c r="Y15" s="280"/>
      <c r="Z15" s="280"/>
      <c r="AA15" s="280"/>
      <c r="AB15" s="280"/>
      <c r="AC15" s="212"/>
      <c r="AD15" s="212"/>
      <c r="AE15" s="212"/>
      <c r="AF15" s="212">
        <v>1.4999999999999999E-2</v>
      </c>
      <c r="AG15" s="212"/>
      <c r="AH15" s="212"/>
      <c r="AI15" s="212"/>
      <c r="AJ15" s="212"/>
      <c r="AK15" s="864"/>
      <c r="AL15" s="865"/>
      <c r="AM15" s="865"/>
      <c r="AN15" s="936"/>
      <c r="AO15" s="937"/>
      <c r="AP15" s="3"/>
      <c r="AQ15" s="211">
        <f t="shared" si="5"/>
        <v>2</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936"/>
      <c r="AO16" s="93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64"/>
      <c r="AL17" s="865"/>
      <c r="AM17" s="865"/>
      <c r="AN17" s="936"/>
      <c r="AO17" s="937"/>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64"/>
      <c r="AL18" s="865"/>
      <c r="AM18" s="865"/>
      <c r="AN18" s="936"/>
      <c r="AO18" s="937"/>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64"/>
      <c r="AL19" s="865"/>
      <c r="AM19" s="865"/>
      <c r="AN19" s="936"/>
      <c r="AO19" s="937"/>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64"/>
      <c r="AL20" s="865"/>
      <c r="AM20" s="865"/>
      <c r="AN20" s="936"/>
      <c r="AO20" s="937"/>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64"/>
      <c r="AL21" s="865"/>
      <c r="AM21" s="865"/>
      <c r="AN21" s="936"/>
      <c r="AO21" s="937"/>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64"/>
      <c r="AL22" s="865"/>
      <c r="AM22" s="865"/>
      <c r="AN22" s="936"/>
      <c r="AO22" s="937"/>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64"/>
      <c r="AL23" s="865"/>
      <c r="AM23" s="865"/>
      <c r="AN23" s="936"/>
      <c r="AO23" s="937"/>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64"/>
      <c r="AL24" s="865"/>
      <c r="AM24" s="865"/>
      <c r="AN24" s="936"/>
      <c r="AO24" s="937"/>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64"/>
      <c r="AL25" s="865"/>
      <c r="AM25" s="865"/>
      <c r="AN25" s="936"/>
      <c r="AO25" s="937"/>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64"/>
      <c r="AL26" s="865"/>
      <c r="AM26" s="865"/>
      <c r="AN26" s="936"/>
      <c r="AO26" s="937"/>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64"/>
      <c r="AL27" s="865"/>
      <c r="AM27" s="865"/>
      <c r="AN27" s="936"/>
      <c r="AO27" s="937"/>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64"/>
      <c r="AL28" s="865"/>
      <c r="AM28" s="865"/>
      <c r="AN28" s="936"/>
      <c r="AO28" s="937"/>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64"/>
      <c r="AL29" s="865"/>
      <c r="AM29" s="865"/>
      <c r="AN29" s="936"/>
      <c r="AO29" s="937"/>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64"/>
      <c r="AL30" s="865"/>
      <c r="AM30" s="865"/>
      <c r="AN30" s="936"/>
      <c r="AO30" s="937"/>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SUM(AF11:AF30)</f>
        <v>3.3000000000000002E-2</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1</v>
      </c>
      <c r="AC32" s="182">
        <f t="shared" ref="AC32:AJ32" si="7">COUNT(AC11:AC30)</f>
        <v>0</v>
      </c>
      <c r="AD32" s="182">
        <f t="shared" si="7"/>
        <v>0</v>
      </c>
      <c r="AE32" s="182">
        <f t="shared" si="7"/>
        <v>0</v>
      </c>
      <c r="AF32" s="182">
        <f t="shared" si="7"/>
        <v>3</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Ⅱb</v>
      </c>
      <c r="Z33" s="836"/>
      <c r="AA33" s="836"/>
      <c r="AB33" s="837"/>
      <c r="AC33" s="835" t="str">
        <f>IF(AC32&gt;0,"Ⅳ",IF(AD32&gt;0,"Ⅲ",IF(AE32&gt;0,"Ⅱa",IF(AF32&gt;0,"Ⅱb","Ⅰ"))))</f>
        <v>Ⅱb</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1</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f>IF(AQ34=1,"",IF(AS34&gt;0,1,""))</f>
        <v>1</v>
      </c>
      <c r="AB35" s="842"/>
      <c r="AC35" s="182">
        <f>+AC32</f>
        <v>0</v>
      </c>
      <c r="AD35" s="182">
        <f>AD32</f>
        <v>0</v>
      </c>
      <c r="AE35" s="841">
        <f>AE32+AF32</f>
        <v>3</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4</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Ⅱ</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57" priority="3">
      <formula>$AQ11=2</formula>
    </cfRule>
  </conditionalFormatting>
  <conditionalFormatting sqref="Y11:AF30">
    <cfRule type="expression" dxfId="56" priority="2">
      <formula>$AQ11=3</formula>
    </cfRule>
  </conditionalFormatting>
  <conditionalFormatting sqref="AC11:AJ30">
    <cfRule type="expression" dxfId="55"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34</v>
      </c>
      <c r="AW5" s="150">
        <f>R7</f>
        <v>10.5</v>
      </c>
      <c r="AX5" s="186">
        <f>+Y32</f>
        <v>0</v>
      </c>
      <c r="AY5" s="186">
        <f>+Z32</f>
        <v>0</v>
      </c>
      <c r="AZ5" s="186">
        <f>+AA32</f>
        <v>0</v>
      </c>
      <c r="BA5" s="186">
        <f t="shared" ref="BA5" si="0">+AB32</f>
        <v>0</v>
      </c>
      <c r="BB5" s="186">
        <f>+AC32</f>
        <v>0</v>
      </c>
      <c r="BC5" s="186">
        <f t="shared" ref="BC5:BI5" si="1">+AD32</f>
        <v>0</v>
      </c>
      <c r="BD5" s="186">
        <f t="shared" si="1"/>
        <v>1</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0.48</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34</v>
      </c>
      <c r="O7" s="836"/>
      <c r="P7" s="843" t="s">
        <v>457</v>
      </c>
      <c r="Q7" s="845"/>
      <c r="R7" s="931">
        <v>10.5</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633</v>
      </c>
      <c r="Q11" s="837"/>
      <c r="R11" s="305" t="s">
        <v>646</v>
      </c>
      <c r="S11" s="305"/>
      <c r="T11" s="305"/>
      <c r="U11" s="835" t="s">
        <v>557</v>
      </c>
      <c r="V11" s="837"/>
      <c r="W11" s="835" t="s">
        <v>638</v>
      </c>
      <c r="X11" s="836"/>
      <c r="Y11" s="280"/>
      <c r="Z11" s="280"/>
      <c r="AA11" s="280"/>
      <c r="AB11" s="280"/>
      <c r="AC11" s="212"/>
      <c r="AD11" s="212"/>
      <c r="AE11" s="212">
        <v>0.48</v>
      </c>
      <c r="AF11" s="212"/>
      <c r="AG11" s="212"/>
      <c r="AH11" s="212"/>
      <c r="AI11" s="212"/>
      <c r="AJ11" s="212"/>
      <c r="AK11" s="862" t="s">
        <v>780</v>
      </c>
      <c r="AL11" s="902"/>
      <c r="AM11" s="902"/>
      <c r="AN11" s="698"/>
      <c r="AO11" s="699"/>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0.48</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1</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Ⅱa</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54" priority="3">
      <formula>$AQ11=2</formula>
    </cfRule>
  </conditionalFormatting>
  <conditionalFormatting sqref="Y11:AF30">
    <cfRule type="expression" dxfId="53" priority="2">
      <formula>$AQ11=3</formula>
    </cfRule>
  </conditionalFormatting>
  <conditionalFormatting sqref="AC11:AJ30">
    <cfRule type="expression" dxfId="52"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f>N7</f>
        <v>35</v>
      </c>
      <c r="AW5" s="150">
        <f>R7</f>
        <v>5.3</v>
      </c>
      <c r="AX5" s="186">
        <f>+Y32</f>
        <v>0</v>
      </c>
      <c r="AY5" s="186">
        <f>+Z32</f>
        <v>0</v>
      </c>
      <c r="AZ5" s="186">
        <f>+AA32</f>
        <v>0</v>
      </c>
      <c r="BA5" s="186">
        <f t="shared" ref="BA5" si="0">+AB32</f>
        <v>0</v>
      </c>
      <c r="BB5" s="186">
        <f>+AC32</f>
        <v>0</v>
      </c>
      <c r="BC5" s="186">
        <f t="shared" ref="BC5:BI5" si="1">+AD32</f>
        <v>0</v>
      </c>
      <c r="BD5" s="186">
        <f t="shared" si="1"/>
        <v>1</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1</v>
      </c>
      <c r="BP5" s="186">
        <f>+AG35</f>
        <v>0</v>
      </c>
      <c r="BQ5" s="186">
        <f>+AH35</f>
        <v>0</v>
      </c>
      <c r="BR5" s="186">
        <f>+AI35</f>
        <v>0</v>
      </c>
      <c r="BS5" s="279" t="str">
        <f>+Y36</f>
        <v>Ⅰ</v>
      </c>
      <c r="BT5" s="279" t="str">
        <f>+AC36</f>
        <v>Ⅱ</v>
      </c>
      <c r="BU5" s="279" t="str">
        <f>+AG36</f>
        <v>Ⅰ</v>
      </c>
      <c r="BV5" s="279" t="str">
        <f>+Y37</f>
        <v>Ⅱ</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0.17499999999999999</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v>35</v>
      </c>
      <c r="O7" s="836"/>
      <c r="P7" s="843" t="s">
        <v>457</v>
      </c>
      <c r="Q7" s="845"/>
      <c r="R7" s="931">
        <v>5.3</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v>1</v>
      </c>
      <c r="L11" s="862" t="s">
        <v>644</v>
      </c>
      <c r="M11" s="863"/>
      <c r="N11" s="862" t="s">
        <v>645</v>
      </c>
      <c r="O11" s="863"/>
      <c r="P11" s="835" t="s">
        <v>633</v>
      </c>
      <c r="Q11" s="837"/>
      <c r="R11" s="305" t="s">
        <v>646</v>
      </c>
      <c r="S11" s="305"/>
      <c r="T11" s="305"/>
      <c r="U11" s="835" t="s">
        <v>557</v>
      </c>
      <c r="V11" s="837"/>
      <c r="W11" s="835" t="s">
        <v>638</v>
      </c>
      <c r="X11" s="836"/>
      <c r="Y11" s="280"/>
      <c r="Z11" s="280"/>
      <c r="AA11" s="280"/>
      <c r="AB11" s="280"/>
      <c r="AC11" s="212"/>
      <c r="AD11" s="212"/>
      <c r="AE11" s="212"/>
      <c r="AF11" s="212"/>
      <c r="AG11" s="212"/>
      <c r="AH11" s="212"/>
      <c r="AI11" s="212"/>
      <c r="AJ11" s="212"/>
      <c r="AK11" s="932" t="s">
        <v>778</v>
      </c>
      <c r="AL11" s="933"/>
      <c r="AM11" s="933"/>
      <c r="AN11" s="934"/>
      <c r="AO11" s="935"/>
      <c r="AP11" s="3"/>
      <c r="AQ11" s="211">
        <f>IF(P11="材質劣化",2,IF(P11="漏水",3,1))</f>
        <v>2</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v>2</v>
      </c>
      <c r="L12" s="862" t="s">
        <v>644</v>
      </c>
      <c r="M12" s="863"/>
      <c r="N12" s="862" t="s">
        <v>657</v>
      </c>
      <c r="O12" s="863"/>
      <c r="P12" s="835" t="s">
        <v>633</v>
      </c>
      <c r="Q12" s="837"/>
      <c r="R12" s="305" t="s">
        <v>634</v>
      </c>
      <c r="S12" s="305"/>
      <c r="T12" s="305"/>
      <c r="U12" s="835" t="s">
        <v>638</v>
      </c>
      <c r="V12" s="837"/>
      <c r="W12" s="835" t="s">
        <v>638</v>
      </c>
      <c r="X12" s="836"/>
      <c r="Y12" s="280"/>
      <c r="Z12" s="280"/>
      <c r="AA12" s="280"/>
      <c r="AB12" s="280"/>
      <c r="AC12" s="212"/>
      <c r="AD12" s="212"/>
      <c r="AE12" s="212">
        <v>0.17499999999999999</v>
      </c>
      <c r="AF12" s="212"/>
      <c r="AG12" s="212"/>
      <c r="AH12" s="212"/>
      <c r="AI12" s="212"/>
      <c r="AJ12" s="212"/>
      <c r="AK12" s="864"/>
      <c r="AL12" s="865"/>
      <c r="AM12" s="865"/>
      <c r="AN12" s="936"/>
      <c r="AO12" s="937"/>
      <c r="AP12" s="3"/>
      <c r="AQ12" s="211">
        <f t="shared" ref="AQ12:AQ30" si="5">IF(P12="材質劣化",2,IF(P12="漏水",3,1))</f>
        <v>2</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936"/>
      <c r="AO13" s="93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936"/>
      <c r="AO14" s="93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936"/>
      <c r="AO15" s="93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936"/>
      <c r="AO16" s="93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64"/>
      <c r="AL17" s="865"/>
      <c r="AM17" s="865"/>
      <c r="AN17" s="936"/>
      <c r="AO17" s="937"/>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64"/>
      <c r="AL18" s="865"/>
      <c r="AM18" s="865"/>
      <c r="AN18" s="936"/>
      <c r="AO18" s="937"/>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64"/>
      <c r="AL19" s="865"/>
      <c r="AM19" s="865"/>
      <c r="AN19" s="936"/>
      <c r="AO19" s="937"/>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64"/>
      <c r="AL20" s="865"/>
      <c r="AM20" s="865"/>
      <c r="AN20" s="936"/>
      <c r="AO20" s="937"/>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64"/>
      <c r="AL21" s="865"/>
      <c r="AM21" s="865"/>
      <c r="AN21" s="936"/>
      <c r="AO21" s="937"/>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64"/>
      <c r="AL22" s="865"/>
      <c r="AM22" s="865"/>
      <c r="AN22" s="936"/>
      <c r="AO22" s="937"/>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64"/>
      <c r="AL23" s="865"/>
      <c r="AM23" s="865"/>
      <c r="AN23" s="936"/>
      <c r="AO23" s="937"/>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64"/>
      <c r="AL24" s="865"/>
      <c r="AM24" s="865"/>
      <c r="AN24" s="936"/>
      <c r="AO24" s="937"/>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64"/>
      <c r="AL25" s="865"/>
      <c r="AM25" s="865"/>
      <c r="AN25" s="936"/>
      <c r="AO25" s="937"/>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64"/>
      <c r="AL26" s="865"/>
      <c r="AM26" s="865"/>
      <c r="AN26" s="936"/>
      <c r="AO26" s="937"/>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64"/>
      <c r="AL27" s="865"/>
      <c r="AM27" s="865"/>
      <c r="AN27" s="936"/>
      <c r="AO27" s="937"/>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64"/>
      <c r="AL28" s="865"/>
      <c r="AM28" s="865"/>
      <c r="AN28" s="936"/>
      <c r="AO28" s="937"/>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64"/>
      <c r="AL29" s="865"/>
      <c r="AM29" s="865"/>
      <c r="AN29" s="936"/>
      <c r="AO29" s="937"/>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64"/>
      <c r="AL30" s="865"/>
      <c r="AM30" s="865"/>
      <c r="AN30" s="936"/>
      <c r="AO30" s="937"/>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0.17499999999999999</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1</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Ⅱa</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1</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1</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Ⅱ</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Ⅱ</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Ⅱ</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51" priority="3">
      <formula>$AQ11=2</formula>
    </cfRule>
  </conditionalFormatting>
  <conditionalFormatting sqref="Y11:AF30">
    <cfRule type="expression" dxfId="50" priority="2">
      <formula>$AQ11=3</formula>
    </cfRule>
  </conditionalFormatting>
  <conditionalFormatting sqref="AC11:AJ30">
    <cfRule type="expression" dxfId="49"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H52"/>
  <sheetViews>
    <sheetView showGridLines="0" showZeros="0" view="pageBreakPreview" zoomScaleNormal="100" zoomScaleSheetLayoutView="100" workbookViewId="0"/>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79" customWidth="1"/>
    <col min="43" max="86" width="4.125" style="149" customWidth="1"/>
    <col min="87" max="99" width="8" style="3" customWidth="1"/>
    <col min="100" max="110" width="9" style="3"/>
    <col min="111" max="111" width="14" style="3" bestFit="1" customWidth="1"/>
    <col min="112" max="16384" width="9" style="3"/>
  </cols>
  <sheetData>
    <row r="1" spans="2:86">
      <c r="AU1" s="903" t="s">
        <v>308</v>
      </c>
      <c r="AV1" s="904" t="s">
        <v>301</v>
      </c>
      <c r="AW1" s="906" t="s">
        <v>302</v>
      </c>
      <c r="AX1" s="908" t="s">
        <v>309</v>
      </c>
      <c r="AY1" s="909"/>
      <c r="AZ1" s="909"/>
      <c r="BA1" s="909"/>
      <c r="BB1" s="909"/>
      <c r="BC1" s="909"/>
      <c r="BD1" s="909"/>
      <c r="BE1" s="909"/>
      <c r="BF1" s="909"/>
      <c r="BG1" s="909"/>
      <c r="BH1" s="909"/>
      <c r="BI1" s="909"/>
      <c r="BJ1" s="909"/>
      <c r="BK1" s="909"/>
      <c r="BL1" s="909"/>
      <c r="BM1" s="909"/>
      <c r="BN1" s="909"/>
      <c r="BO1" s="909"/>
      <c r="BP1" s="909"/>
      <c r="BQ1" s="909"/>
      <c r="BR1" s="910"/>
      <c r="BS1" s="687" t="s">
        <v>303</v>
      </c>
      <c r="BT1" s="911"/>
      <c r="BU1" s="911"/>
      <c r="BV1" s="911"/>
      <c r="BW1" s="926" t="s">
        <v>310</v>
      </c>
      <c r="BX1" s="927"/>
      <c r="BY1" s="927"/>
      <c r="BZ1" s="927"/>
      <c r="CA1" s="927"/>
      <c r="CB1" s="927"/>
      <c r="CC1" s="927"/>
      <c r="CD1" s="927"/>
      <c r="CE1" s="927"/>
      <c r="CF1" s="927"/>
      <c r="CG1" s="927"/>
      <c r="CH1" s="928"/>
    </row>
    <row r="2" spans="2:86" ht="8.25" customHeight="1">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U2" s="903"/>
      <c r="AV2" s="905"/>
      <c r="AW2" s="907"/>
      <c r="AX2" s="870" t="s">
        <v>311</v>
      </c>
      <c r="AY2" s="586"/>
      <c r="AZ2" s="586"/>
      <c r="BA2" s="586"/>
      <c r="BB2" s="586"/>
      <c r="BC2" s="586"/>
      <c r="BD2" s="586"/>
      <c r="BE2" s="586"/>
      <c r="BF2" s="586"/>
      <c r="BG2" s="586"/>
      <c r="BH2" s="586"/>
      <c r="BI2" s="586"/>
      <c r="BJ2" s="586" t="s">
        <v>312</v>
      </c>
      <c r="BK2" s="586"/>
      <c r="BL2" s="586"/>
      <c r="BM2" s="586"/>
      <c r="BN2" s="586"/>
      <c r="BO2" s="586"/>
      <c r="BP2" s="586"/>
      <c r="BQ2" s="586"/>
      <c r="BR2" s="929"/>
      <c r="BS2" s="911"/>
      <c r="BT2" s="911"/>
      <c r="BU2" s="911"/>
      <c r="BV2" s="911"/>
      <c r="BW2" s="930" t="s">
        <v>305</v>
      </c>
      <c r="BX2" s="599"/>
      <c r="BY2" s="599"/>
      <c r="BZ2" s="599"/>
      <c r="CA2" s="586" t="s">
        <v>313</v>
      </c>
      <c r="CB2" s="586"/>
      <c r="CC2" s="586"/>
      <c r="CD2" s="586"/>
      <c r="CE2" s="586"/>
      <c r="CF2" s="586"/>
      <c r="CG2" s="586"/>
      <c r="CH2" s="929"/>
    </row>
    <row r="3" spans="2:86" ht="24.95" customHeight="1">
      <c r="B3" s="638" t="s">
        <v>455</v>
      </c>
      <c r="C3" s="868"/>
      <c r="D3" s="868"/>
      <c r="E3" s="869"/>
      <c r="F3" s="869"/>
      <c r="G3" s="869"/>
      <c r="H3" s="869"/>
      <c r="I3" s="869"/>
      <c r="J3" s="869"/>
      <c r="K3" s="868"/>
      <c r="L3" s="868"/>
      <c r="M3" s="868"/>
      <c r="N3" s="868"/>
      <c r="O3" s="868"/>
      <c r="P3" s="868"/>
      <c r="Q3" s="868"/>
      <c r="R3" s="868"/>
      <c r="S3" s="868"/>
      <c r="T3" s="868"/>
      <c r="U3" s="868"/>
      <c r="V3" s="868"/>
      <c r="W3" s="868"/>
      <c r="X3" s="868"/>
      <c r="Y3" s="868"/>
      <c r="Z3" s="868"/>
      <c r="AA3" s="868"/>
      <c r="AB3" s="868"/>
      <c r="AC3" s="868"/>
      <c r="AD3" s="868"/>
      <c r="AE3" s="868"/>
      <c r="AF3" s="868"/>
      <c r="AG3" s="868"/>
      <c r="AH3" s="868"/>
      <c r="AI3" s="868"/>
      <c r="AJ3" s="868"/>
      <c r="AK3" s="868"/>
      <c r="AL3" s="868"/>
      <c r="AM3" s="868"/>
      <c r="AN3" s="868"/>
      <c r="AO3" s="868"/>
      <c r="AU3" s="903"/>
      <c r="AV3" s="905"/>
      <c r="AW3" s="907"/>
      <c r="AX3" s="870" t="s">
        <v>26</v>
      </c>
      <c r="AY3" s="586"/>
      <c r="AZ3" s="586"/>
      <c r="BA3" s="586"/>
      <c r="BB3" s="586" t="s">
        <v>22</v>
      </c>
      <c r="BC3" s="586"/>
      <c r="BD3" s="586"/>
      <c r="BE3" s="586"/>
      <c r="BF3" s="586" t="s">
        <v>24</v>
      </c>
      <c r="BG3" s="586"/>
      <c r="BH3" s="586"/>
      <c r="BI3" s="586"/>
      <c r="BJ3" s="599" t="s">
        <v>26</v>
      </c>
      <c r="BK3" s="599"/>
      <c r="BL3" s="599"/>
      <c r="BM3" s="599" t="s">
        <v>22</v>
      </c>
      <c r="BN3" s="599"/>
      <c r="BO3" s="599"/>
      <c r="BP3" s="599" t="s">
        <v>24</v>
      </c>
      <c r="BQ3" s="599"/>
      <c r="BR3" s="925"/>
      <c r="BS3" s="687" t="s">
        <v>26</v>
      </c>
      <c r="BT3" s="687" t="s">
        <v>22</v>
      </c>
      <c r="BU3" s="687" t="s">
        <v>24</v>
      </c>
      <c r="BV3" s="687" t="s">
        <v>306</v>
      </c>
      <c r="BW3" s="870" t="s">
        <v>314</v>
      </c>
      <c r="BX3" s="586"/>
      <c r="BY3" s="586"/>
      <c r="BZ3" s="586"/>
      <c r="CA3" s="586" t="s">
        <v>22</v>
      </c>
      <c r="CB3" s="586"/>
      <c r="CC3" s="586"/>
      <c r="CD3" s="586"/>
      <c r="CE3" s="586" t="s">
        <v>24</v>
      </c>
      <c r="CF3" s="586"/>
      <c r="CG3" s="586"/>
      <c r="CH3" s="929"/>
    </row>
    <row r="4" spans="2:86" ht="18" customHeight="1">
      <c r="B4" s="411" t="s">
        <v>27</v>
      </c>
      <c r="C4" s="411"/>
      <c r="D4" s="814"/>
      <c r="E4" s="916" t="str">
        <f>'様式A-1'!D3</f>
        <v>タカバヤマトンネル</v>
      </c>
      <c r="F4" s="917"/>
      <c r="G4" s="917"/>
      <c r="H4" s="917"/>
      <c r="I4" s="917"/>
      <c r="J4" s="918"/>
      <c r="K4" s="322" t="s">
        <v>28</v>
      </c>
      <c r="L4" s="499"/>
      <c r="M4" s="499"/>
      <c r="N4" s="915" t="str">
        <f>'様式A-1'!J3</f>
        <v>県道6号山口宇部線</v>
      </c>
      <c r="O4" s="915"/>
      <c r="P4" s="915"/>
      <c r="Q4" s="915"/>
      <c r="R4" s="915"/>
      <c r="S4" s="915"/>
      <c r="T4" s="389" t="s">
        <v>260</v>
      </c>
      <c r="U4" s="389"/>
      <c r="V4" s="389"/>
      <c r="W4" s="389"/>
      <c r="X4" s="389"/>
      <c r="Y4" s="915" t="str">
        <f>'様式B(トンネル様式1P001)'!K5</f>
        <v>基礎地盤コンサルタンツ株式会社</v>
      </c>
      <c r="Z4" s="915"/>
      <c r="AA4" s="915"/>
      <c r="AB4" s="915"/>
      <c r="AC4" s="915"/>
      <c r="AD4" s="915"/>
      <c r="AE4" s="915"/>
      <c r="AF4" s="915"/>
      <c r="AG4" s="364" t="s">
        <v>222</v>
      </c>
      <c r="AH4" s="365"/>
      <c r="AI4" s="365"/>
      <c r="AJ4" s="366"/>
      <c r="AK4" s="919" t="str">
        <f>'様式B(トンネル様式1P001)'!Q5</f>
        <v>2022年7月25日・26日</v>
      </c>
      <c r="AL4" s="920"/>
      <c r="AM4" s="920"/>
      <c r="AN4" s="920"/>
      <c r="AO4" s="921"/>
      <c r="AU4" s="903"/>
      <c r="AV4" s="905"/>
      <c r="AW4" s="907"/>
      <c r="AX4" s="143" t="s">
        <v>315</v>
      </c>
      <c r="AY4" s="144" t="s">
        <v>316</v>
      </c>
      <c r="AZ4" s="144" t="s">
        <v>317</v>
      </c>
      <c r="BA4" s="145" t="s">
        <v>318</v>
      </c>
      <c r="BB4" s="146" t="s">
        <v>315</v>
      </c>
      <c r="BC4" s="144" t="s">
        <v>316</v>
      </c>
      <c r="BD4" s="144" t="s">
        <v>317</v>
      </c>
      <c r="BE4" s="145" t="s">
        <v>318</v>
      </c>
      <c r="BF4" s="146" t="s">
        <v>315</v>
      </c>
      <c r="BG4" s="144" t="s">
        <v>316</v>
      </c>
      <c r="BH4" s="144" t="s">
        <v>317</v>
      </c>
      <c r="BI4" s="145" t="s">
        <v>318</v>
      </c>
      <c r="BJ4" s="146" t="s">
        <v>315</v>
      </c>
      <c r="BK4" s="144" t="s">
        <v>316</v>
      </c>
      <c r="BL4" s="145" t="s">
        <v>319</v>
      </c>
      <c r="BM4" s="146" t="s">
        <v>315</v>
      </c>
      <c r="BN4" s="144" t="s">
        <v>316</v>
      </c>
      <c r="BO4" s="145" t="s">
        <v>319</v>
      </c>
      <c r="BP4" s="146" t="s">
        <v>315</v>
      </c>
      <c r="BQ4" s="144" t="s">
        <v>316</v>
      </c>
      <c r="BR4" s="147" t="s">
        <v>319</v>
      </c>
      <c r="BS4" s="911"/>
      <c r="BT4" s="911"/>
      <c r="BU4" s="911"/>
      <c r="BV4" s="911"/>
      <c r="BW4" s="143" t="s">
        <v>315</v>
      </c>
      <c r="BX4" s="144" t="s">
        <v>316</v>
      </c>
      <c r="BY4" s="144" t="s">
        <v>317</v>
      </c>
      <c r="BZ4" s="145" t="s">
        <v>318</v>
      </c>
      <c r="CA4" s="146" t="s">
        <v>315</v>
      </c>
      <c r="CB4" s="144" t="s">
        <v>316</v>
      </c>
      <c r="CC4" s="144" t="s">
        <v>317</v>
      </c>
      <c r="CD4" s="145" t="s">
        <v>318</v>
      </c>
      <c r="CE4" s="146" t="s">
        <v>315</v>
      </c>
      <c r="CF4" s="144" t="s">
        <v>316</v>
      </c>
      <c r="CG4" s="144" t="s">
        <v>317</v>
      </c>
      <c r="CH4" s="147" t="s">
        <v>318</v>
      </c>
    </row>
    <row r="5" spans="2:86" ht="18" customHeight="1">
      <c r="B5" s="419" t="s">
        <v>0</v>
      </c>
      <c r="C5" s="419"/>
      <c r="D5" s="808"/>
      <c r="E5" s="912" t="str">
        <f>'様式A-1'!D4</f>
        <v xml:space="preserve">高場山トンネル </v>
      </c>
      <c r="F5" s="913"/>
      <c r="G5" s="913"/>
      <c r="H5" s="913"/>
      <c r="I5" s="913"/>
      <c r="J5" s="914"/>
      <c r="K5" s="643" t="s">
        <v>1</v>
      </c>
      <c r="L5" s="521"/>
      <c r="M5" s="521"/>
      <c r="N5" s="915" t="str">
        <f>'様式A-1'!R3</f>
        <v>防府土木建築事務所</v>
      </c>
      <c r="O5" s="915"/>
      <c r="P5" s="915"/>
      <c r="Q5" s="915"/>
      <c r="R5" s="915"/>
      <c r="S5" s="915"/>
      <c r="T5" s="389" t="s">
        <v>261</v>
      </c>
      <c r="U5" s="389"/>
      <c r="V5" s="389"/>
      <c r="W5" s="389"/>
      <c r="X5" s="389"/>
      <c r="Y5" s="915" t="str">
        <f>'様式B(トンネル様式1P001)'!K6</f>
        <v>安田　啓吾</v>
      </c>
      <c r="Z5" s="915"/>
      <c r="AA5" s="915"/>
      <c r="AB5" s="915"/>
      <c r="AC5" s="915"/>
      <c r="AD5" s="915"/>
      <c r="AE5" s="915"/>
      <c r="AF5" s="915"/>
      <c r="AG5" s="596"/>
      <c r="AH5" s="819"/>
      <c r="AI5" s="819"/>
      <c r="AJ5" s="799"/>
      <c r="AK5" s="922"/>
      <c r="AL5" s="923"/>
      <c r="AM5" s="923"/>
      <c r="AN5" s="923"/>
      <c r="AO5" s="924"/>
      <c r="AU5" s="903"/>
      <c r="AV5" s="177" t="str">
        <f>N7</f>
        <v>PE</v>
      </c>
      <c r="AW5" s="150" t="str">
        <f>R7</f>
        <v>0.0m</v>
      </c>
      <c r="AX5" s="186">
        <f>+Y32</f>
        <v>0</v>
      </c>
      <c r="AY5" s="186">
        <f>+Z32</f>
        <v>0</v>
      </c>
      <c r="AZ5" s="186">
        <f>+AA32</f>
        <v>0</v>
      </c>
      <c r="BA5" s="186">
        <f t="shared" ref="BA5" si="0">+AB32</f>
        <v>0</v>
      </c>
      <c r="BB5" s="186">
        <f>+AC32</f>
        <v>0</v>
      </c>
      <c r="BC5" s="186">
        <f t="shared" ref="BC5:BI5" si="1">+AD32</f>
        <v>0</v>
      </c>
      <c r="BD5" s="186">
        <f t="shared" si="1"/>
        <v>0</v>
      </c>
      <c r="BE5" s="186">
        <f t="shared" si="1"/>
        <v>0</v>
      </c>
      <c r="BF5" s="186">
        <f t="shared" si="1"/>
        <v>0</v>
      </c>
      <c r="BG5" s="186">
        <f t="shared" si="1"/>
        <v>0</v>
      </c>
      <c r="BH5" s="186">
        <f t="shared" si="1"/>
        <v>0</v>
      </c>
      <c r="BI5" s="186">
        <f t="shared" si="1"/>
        <v>0</v>
      </c>
      <c r="BJ5" s="186" t="str">
        <f>+Y35</f>
        <v/>
      </c>
      <c r="BK5" s="186" t="str">
        <f t="shared" ref="BK5" si="2">+Z35</f>
        <v/>
      </c>
      <c r="BL5" s="186" t="str">
        <f>+AA35</f>
        <v/>
      </c>
      <c r="BM5" s="186">
        <f>+AC35</f>
        <v>0</v>
      </c>
      <c r="BN5" s="186">
        <f t="shared" ref="BN5:BO5" si="3">+AD35</f>
        <v>0</v>
      </c>
      <c r="BO5" s="186">
        <f t="shared" si="3"/>
        <v>0</v>
      </c>
      <c r="BP5" s="186">
        <f>+AG35</f>
        <v>0</v>
      </c>
      <c r="BQ5" s="186">
        <f>+AH35</f>
        <v>0</v>
      </c>
      <c r="BR5" s="186">
        <f>+AI35</f>
        <v>0</v>
      </c>
      <c r="BS5" s="279" t="str">
        <f>+Y36</f>
        <v>Ⅰ</v>
      </c>
      <c r="BT5" s="279" t="str">
        <f>+AC36</f>
        <v>Ⅰ</v>
      </c>
      <c r="BU5" s="279" t="str">
        <f>+AG36</f>
        <v>Ⅰ</v>
      </c>
      <c r="BV5" s="279" t="str">
        <f>+Y37</f>
        <v>Ⅰ</v>
      </c>
      <c r="BW5" s="151" t="str">
        <f>IF(Y32&gt;0,$R$7,"")</f>
        <v/>
      </c>
      <c r="BX5" s="152" t="str">
        <f>IF(Z32&gt;0,"",IF(AA32&gt;0,$R$7,""))</f>
        <v/>
      </c>
      <c r="BY5" s="152" t="str">
        <f>IF(Y32+Z32&gt;0,"",IF(AA32&gt;0,$R$7,""))</f>
        <v/>
      </c>
      <c r="BZ5" s="152" t="str">
        <f>IF(Y32+Z32+AA32&gt;0,"",IF(AB32&gt;0,$R$7,""))</f>
        <v/>
      </c>
      <c r="CA5" s="153">
        <f t="shared" ref="CA5:CH5" si="4">+AC31</f>
        <v>0</v>
      </c>
      <c r="CB5" s="153">
        <f t="shared" si="4"/>
        <v>0</v>
      </c>
      <c r="CC5" s="153">
        <f t="shared" si="4"/>
        <v>0</v>
      </c>
      <c r="CD5" s="153">
        <f t="shared" si="4"/>
        <v>0</v>
      </c>
      <c r="CE5" s="153">
        <f t="shared" si="4"/>
        <v>0</v>
      </c>
      <c r="CF5" s="153">
        <f t="shared" si="4"/>
        <v>0</v>
      </c>
      <c r="CG5" s="153">
        <f t="shared" si="4"/>
        <v>0</v>
      </c>
      <c r="CH5" s="153">
        <f t="shared" si="4"/>
        <v>0</v>
      </c>
    </row>
    <row r="6" spans="2:86" ht="12" customHeight="1">
      <c r="B6" s="871" t="s">
        <v>221</v>
      </c>
      <c r="C6" s="873"/>
      <c r="D6" s="874"/>
      <c r="E6" s="875"/>
      <c r="F6" s="875"/>
      <c r="G6" s="875"/>
      <c r="H6" s="875"/>
      <c r="I6" s="875"/>
      <c r="J6" s="876"/>
      <c r="K6" s="881" t="s">
        <v>456</v>
      </c>
      <c r="L6" s="882"/>
      <c r="M6" s="882"/>
      <c r="N6" s="882"/>
      <c r="O6" s="882"/>
      <c r="P6" s="882"/>
      <c r="Q6" s="882"/>
      <c r="R6" s="882"/>
      <c r="S6" s="882"/>
      <c r="T6" s="882"/>
      <c r="U6" s="882"/>
      <c r="V6" s="882"/>
      <c r="W6" s="882"/>
      <c r="X6" s="882"/>
      <c r="Y6" s="882"/>
      <c r="Z6" s="882"/>
      <c r="AA6" s="882"/>
      <c r="AB6" s="882"/>
      <c r="AC6" s="882"/>
      <c r="AD6" s="882"/>
      <c r="AE6" s="882"/>
      <c r="AF6" s="882"/>
      <c r="AG6" s="882"/>
      <c r="AH6" s="882"/>
      <c r="AI6" s="882"/>
      <c r="AJ6" s="882"/>
      <c r="AK6" s="882"/>
      <c r="AL6" s="882"/>
      <c r="AM6" s="882"/>
      <c r="AN6" s="882"/>
      <c r="AO6" s="883"/>
      <c r="AP6" s="3"/>
    </row>
    <row r="7" spans="2:86" ht="12" customHeight="1">
      <c r="B7" s="872"/>
      <c r="C7" s="877"/>
      <c r="D7" s="875"/>
      <c r="E7" s="875"/>
      <c r="F7" s="875"/>
      <c r="G7" s="875"/>
      <c r="H7" s="875"/>
      <c r="I7" s="875"/>
      <c r="J7" s="876"/>
      <c r="K7" s="843" t="s">
        <v>220</v>
      </c>
      <c r="L7" s="844"/>
      <c r="M7" s="845"/>
      <c r="N7" s="835" t="s">
        <v>766</v>
      </c>
      <c r="O7" s="836"/>
      <c r="P7" s="843" t="s">
        <v>457</v>
      </c>
      <c r="Q7" s="845"/>
      <c r="R7" s="884" t="s">
        <v>777</v>
      </c>
      <c r="S7" s="885"/>
      <c r="T7" s="886"/>
      <c r="U7" s="887" t="s">
        <v>458</v>
      </c>
      <c r="V7" s="888"/>
      <c r="W7" s="887" t="s">
        <v>459</v>
      </c>
      <c r="X7" s="888"/>
      <c r="Y7" s="845" t="s">
        <v>219</v>
      </c>
      <c r="Z7" s="834"/>
      <c r="AA7" s="834"/>
      <c r="AB7" s="834"/>
      <c r="AC7" s="887" t="s">
        <v>460</v>
      </c>
      <c r="AD7" s="893"/>
      <c r="AE7" s="893"/>
      <c r="AF7" s="893"/>
      <c r="AG7" s="893"/>
      <c r="AH7" s="893"/>
      <c r="AI7" s="893"/>
      <c r="AJ7" s="888"/>
      <c r="AK7" s="887" t="s">
        <v>461</v>
      </c>
      <c r="AL7" s="893"/>
      <c r="AM7" s="893"/>
      <c r="AN7" s="895"/>
      <c r="AO7" s="896"/>
      <c r="AP7" s="3"/>
      <c r="AV7" s="154"/>
      <c r="AW7" s="210"/>
      <c r="AX7" s="154"/>
      <c r="AY7" s="154"/>
      <c r="AZ7" s="154"/>
      <c r="BA7" s="154"/>
      <c r="BB7" s="154"/>
      <c r="BC7" s="154"/>
      <c r="BD7" s="154"/>
    </row>
    <row r="8" spans="2:86" ht="12" customHeight="1">
      <c r="B8" s="872"/>
      <c r="C8" s="877"/>
      <c r="D8" s="875"/>
      <c r="E8" s="875"/>
      <c r="F8" s="875"/>
      <c r="G8" s="875"/>
      <c r="H8" s="875"/>
      <c r="I8" s="875"/>
      <c r="J8" s="876"/>
      <c r="K8" s="834" t="s">
        <v>462</v>
      </c>
      <c r="L8" s="834" t="s">
        <v>200</v>
      </c>
      <c r="M8" s="834"/>
      <c r="N8" s="834" t="s">
        <v>199</v>
      </c>
      <c r="O8" s="834"/>
      <c r="P8" s="834" t="s">
        <v>463</v>
      </c>
      <c r="Q8" s="834"/>
      <c r="R8" s="834" t="s">
        <v>6</v>
      </c>
      <c r="S8" s="834"/>
      <c r="T8" s="834"/>
      <c r="U8" s="889"/>
      <c r="V8" s="890"/>
      <c r="W8" s="889"/>
      <c r="X8" s="890"/>
      <c r="Y8" s="845"/>
      <c r="Z8" s="834"/>
      <c r="AA8" s="834"/>
      <c r="AB8" s="834"/>
      <c r="AC8" s="891"/>
      <c r="AD8" s="894"/>
      <c r="AE8" s="894"/>
      <c r="AF8" s="894"/>
      <c r="AG8" s="894"/>
      <c r="AH8" s="894"/>
      <c r="AI8" s="894"/>
      <c r="AJ8" s="892"/>
      <c r="AK8" s="889"/>
      <c r="AL8" s="897"/>
      <c r="AM8" s="897"/>
      <c r="AN8" s="898"/>
      <c r="AO8" s="899"/>
      <c r="AP8" s="3"/>
      <c r="AV8" s="154"/>
      <c r="AW8" s="154"/>
      <c r="AX8" s="154"/>
      <c r="AY8" s="154"/>
      <c r="AZ8" s="154"/>
      <c r="BA8" s="154"/>
      <c r="BB8" s="154"/>
      <c r="BC8" s="154"/>
      <c r="BD8" s="154"/>
    </row>
    <row r="9" spans="2:86" ht="12" customHeight="1">
      <c r="B9" s="872"/>
      <c r="C9" s="877"/>
      <c r="D9" s="875"/>
      <c r="E9" s="875"/>
      <c r="F9" s="875"/>
      <c r="G9" s="875"/>
      <c r="H9" s="875"/>
      <c r="I9" s="875"/>
      <c r="J9" s="876"/>
      <c r="K9" s="834"/>
      <c r="L9" s="834"/>
      <c r="M9" s="834"/>
      <c r="N9" s="834"/>
      <c r="O9" s="834"/>
      <c r="P9" s="834"/>
      <c r="Q9" s="834"/>
      <c r="R9" s="834"/>
      <c r="S9" s="834"/>
      <c r="T9" s="834"/>
      <c r="U9" s="889"/>
      <c r="V9" s="890"/>
      <c r="W9" s="889"/>
      <c r="X9" s="890"/>
      <c r="Y9" s="845" t="s">
        <v>464</v>
      </c>
      <c r="Z9" s="834"/>
      <c r="AA9" s="834"/>
      <c r="AB9" s="834"/>
      <c r="AC9" s="834" t="s">
        <v>465</v>
      </c>
      <c r="AD9" s="834"/>
      <c r="AE9" s="834"/>
      <c r="AF9" s="834"/>
      <c r="AG9" s="834" t="s">
        <v>466</v>
      </c>
      <c r="AH9" s="834"/>
      <c r="AI9" s="834"/>
      <c r="AJ9" s="834"/>
      <c r="AK9" s="889"/>
      <c r="AL9" s="897"/>
      <c r="AM9" s="897"/>
      <c r="AN9" s="898"/>
      <c r="AO9" s="899"/>
      <c r="AP9" s="3"/>
      <c r="AV9" s="154"/>
      <c r="AW9" s="154"/>
      <c r="AX9" s="154"/>
      <c r="AY9" s="154"/>
      <c r="AZ9" s="154"/>
      <c r="BA9" s="154"/>
      <c r="BB9" s="154"/>
      <c r="BC9" s="154"/>
      <c r="BD9" s="154"/>
    </row>
    <row r="10" spans="2:86" ht="12" customHeight="1">
      <c r="B10" s="872"/>
      <c r="C10" s="877"/>
      <c r="D10" s="875"/>
      <c r="E10" s="875"/>
      <c r="F10" s="875"/>
      <c r="G10" s="875"/>
      <c r="H10" s="875"/>
      <c r="I10" s="875"/>
      <c r="J10" s="876"/>
      <c r="K10" s="834"/>
      <c r="L10" s="834"/>
      <c r="M10" s="834"/>
      <c r="N10" s="834"/>
      <c r="O10" s="834"/>
      <c r="P10" s="834"/>
      <c r="Q10" s="834"/>
      <c r="R10" s="834"/>
      <c r="S10" s="834"/>
      <c r="T10" s="834"/>
      <c r="U10" s="891"/>
      <c r="V10" s="892"/>
      <c r="W10" s="891"/>
      <c r="X10" s="892"/>
      <c r="Y10" s="180" t="s">
        <v>32</v>
      </c>
      <c r="Z10" s="176" t="s">
        <v>33</v>
      </c>
      <c r="AA10" s="176" t="s">
        <v>467</v>
      </c>
      <c r="AB10" s="176" t="s">
        <v>468</v>
      </c>
      <c r="AC10" s="176" t="s">
        <v>32</v>
      </c>
      <c r="AD10" s="176" t="s">
        <v>33</v>
      </c>
      <c r="AE10" s="176" t="s">
        <v>467</v>
      </c>
      <c r="AF10" s="176" t="s">
        <v>468</v>
      </c>
      <c r="AG10" s="176" t="s">
        <v>32</v>
      </c>
      <c r="AH10" s="176" t="s">
        <v>33</v>
      </c>
      <c r="AI10" s="176" t="s">
        <v>467</v>
      </c>
      <c r="AJ10" s="176" t="s">
        <v>468</v>
      </c>
      <c r="AK10" s="891"/>
      <c r="AL10" s="894"/>
      <c r="AM10" s="894"/>
      <c r="AN10" s="900"/>
      <c r="AO10" s="901"/>
      <c r="AP10" s="3"/>
      <c r="AV10" s="154"/>
      <c r="AW10" s="154"/>
      <c r="AX10" s="154"/>
      <c r="AY10" s="154"/>
      <c r="AZ10" s="154"/>
      <c r="BA10" s="154"/>
      <c r="BB10" s="154"/>
      <c r="BC10" s="154"/>
      <c r="BD10" s="154"/>
    </row>
    <row r="11" spans="2:86" ht="12" customHeight="1">
      <c r="B11" s="872"/>
      <c r="C11" s="877"/>
      <c r="D11" s="875"/>
      <c r="E11" s="875"/>
      <c r="F11" s="875"/>
      <c r="G11" s="875"/>
      <c r="H11" s="875"/>
      <c r="I11" s="875"/>
      <c r="J11" s="876"/>
      <c r="K11" s="181"/>
      <c r="L11" s="862"/>
      <c r="M11" s="863"/>
      <c r="N11" s="862"/>
      <c r="O11" s="863"/>
      <c r="P11" s="835"/>
      <c r="Q11" s="837"/>
      <c r="R11" s="305"/>
      <c r="S11" s="305"/>
      <c r="T11" s="305"/>
      <c r="U11" s="835"/>
      <c r="V11" s="837"/>
      <c r="W11" s="835"/>
      <c r="X11" s="836"/>
      <c r="Y11" s="280"/>
      <c r="Z11" s="280"/>
      <c r="AA11" s="280"/>
      <c r="AB11" s="280"/>
      <c r="AC11" s="212"/>
      <c r="AD11" s="212"/>
      <c r="AE11" s="212"/>
      <c r="AF11" s="212"/>
      <c r="AG11" s="212"/>
      <c r="AH11" s="212"/>
      <c r="AI11" s="212"/>
      <c r="AJ11" s="212"/>
      <c r="AK11" s="862"/>
      <c r="AL11" s="902"/>
      <c r="AM11" s="902"/>
      <c r="AN11" s="698"/>
      <c r="AO11" s="699"/>
      <c r="AP11" s="3"/>
      <c r="AQ11" s="211">
        <f>IF(P11="材質劣化",2,IF(P11="漏水",3,1))</f>
        <v>1</v>
      </c>
      <c r="AV11" s="154"/>
      <c r="AW11" s="154"/>
      <c r="AX11" s="154"/>
      <c r="AY11" s="154"/>
      <c r="AZ11" s="154"/>
      <c r="BA11" s="154"/>
      <c r="BB11" s="154"/>
      <c r="BC11" s="154"/>
      <c r="BD11" s="154"/>
    </row>
    <row r="12" spans="2:86" ht="12" customHeight="1">
      <c r="B12" s="872"/>
      <c r="C12" s="877"/>
      <c r="D12" s="875"/>
      <c r="E12" s="875"/>
      <c r="F12" s="875"/>
      <c r="G12" s="875"/>
      <c r="H12" s="875"/>
      <c r="I12" s="875"/>
      <c r="J12" s="876"/>
      <c r="K12" s="181"/>
      <c r="L12" s="862"/>
      <c r="M12" s="863"/>
      <c r="N12" s="862"/>
      <c r="O12" s="863"/>
      <c r="P12" s="835"/>
      <c r="Q12" s="837"/>
      <c r="R12" s="305"/>
      <c r="S12" s="305"/>
      <c r="T12" s="305"/>
      <c r="U12" s="835"/>
      <c r="V12" s="837"/>
      <c r="W12" s="835"/>
      <c r="X12" s="836"/>
      <c r="Y12" s="280"/>
      <c r="Z12" s="280"/>
      <c r="AA12" s="280"/>
      <c r="AB12" s="280"/>
      <c r="AC12" s="212"/>
      <c r="AD12" s="212"/>
      <c r="AE12" s="212"/>
      <c r="AF12" s="212"/>
      <c r="AG12" s="212"/>
      <c r="AH12" s="212"/>
      <c r="AI12" s="212"/>
      <c r="AJ12" s="212"/>
      <c r="AK12" s="864"/>
      <c r="AL12" s="865"/>
      <c r="AM12" s="865"/>
      <c r="AN12" s="866"/>
      <c r="AO12" s="867"/>
      <c r="AP12" s="3"/>
      <c r="AQ12" s="211">
        <f t="shared" ref="AQ12:AQ30" si="5">IF(P12="材質劣化",2,IF(P12="漏水",3,1))</f>
        <v>1</v>
      </c>
      <c r="AV12" s="154"/>
      <c r="AW12" s="154"/>
      <c r="AX12" s="154"/>
      <c r="AY12" s="154"/>
      <c r="AZ12" s="154"/>
      <c r="BA12" s="154"/>
      <c r="BB12" s="154"/>
      <c r="BC12" s="154"/>
      <c r="BD12" s="154"/>
    </row>
    <row r="13" spans="2:86" ht="12" customHeight="1">
      <c r="B13" s="872"/>
      <c r="C13" s="877"/>
      <c r="D13" s="875"/>
      <c r="E13" s="875"/>
      <c r="F13" s="875"/>
      <c r="G13" s="875"/>
      <c r="H13" s="875"/>
      <c r="I13" s="875"/>
      <c r="J13" s="876"/>
      <c r="K13" s="181"/>
      <c r="L13" s="862"/>
      <c r="M13" s="863"/>
      <c r="N13" s="862"/>
      <c r="O13" s="863"/>
      <c r="P13" s="835"/>
      <c r="Q13" s="837"/>
      <c r="R13" s="305"/>
      <c r="S13" s="305"/>
      <c r="T13" s="305"/>
      <c r="U13" s="835"/>
      <c r="V13" s="837"/>
      <c r="W13" s="835"/>
      <c r="X13" s="836"/>
      <c r="Y13" s="280"/>
      <c r="Z13" s="280"/>
      <c r="AA13" s="280"/>
      <c r="AB13" s="280"/>
      <c r="AC13" s="212"/>
      <c r="AD13" s="212"/>
      <c r="AE13" s="212"/>
      <c r="AF13" s="212"/>
      <c r="AG13" s="212"/>
      <c r="AH13" s="212"/>
      <c r="AI13" s="212"/>
      <c r="AJ13" s="212"/>
      <c r="AK13" s="864"/>
      <c r="AL13" s="865"/>
      <c r="AM13" s="865"/>
      <c r="AN13" s="866"/>
      <c r="AO13" s="867"/>
      <c r="AP13" s="3"/>
      <c r="AQ13" s="211">
        <f t="shared" si="5"/>
        <v>1</v>
      </c>
      <c r="AV13" s="154"/>
      <c r="AW13" s="154"/>
      <c r="AX13" s="154"/>
      <c r="AY13" s="154"/>
      <c r="AZ13" s="154"/>
      <c r="BA13" s="154"/>
      <c r="BB13" s="154"/>
      <c r="BC13" s="154"/>
      <c r="BD13" s="154"/>
    </row>
    <row r="14" spans="2:86" ht="12" customHeight="1">
      <c r="B14" s="872"/>
      <c r="C14" s="877"/>
      <c r="D14" s="875"/>
      <c r="E14" s="875"/>
      <c r="F14" s="875"/>
      <c r="G14" s="875"/>
      <c r="H14" s="875"/>
      <c r="I14" s="875"/>
      <c r="J14" s="876"/>
      <c r="K14" s="181"/>
      <c r="L14" s="862"/>
      <c r="M14" s="863"/>
      <c r="N14" s="862"/>
      <c r="O14" s="863"/>
      <c r="P14" s="835"/>
      <c r="Q14" s="837"/>
      <c r="R14" s="305"/>
      <c r="S14" s="305"/>
      <c r="T14" s="305"/>
      <c r="U14" s="835"/>
      <c r="V14" s="837"/>
      <c r="W14" s="835"/>
      <c r="X14" s="836"/>
      <c r="Y14" s="280"/>
      <c r="Z14" s="280"/>
      <c r="AA14" s="280"/>
      <c r="AB14" s="280"/>
      <c r="AC14" s="212"/>
      <c r="AD14" s="212"/>
      <c r="AE14" s="212"/>
      <c r="AF14" s="212"/>
      <c r="AG14" s="212"/>
      <c r="AH14" s="212"/>
      <c r="AI14" s="212"/>
      <c r="AJ14" s="212"/>
      <c r="AK14" s="864"/>
      <c r="AL14" s="865"/>
      <c r="AM14" s="865"/>
      <c r="AN14" s="866"/>
      <c r="AO14" s="867"/>
      <c r="AP14" s="3"/>
      <c r="AQ14" s="211">
        <f t="shared" si="5"/>
        <v>1</v>
      </c>
      <c r="AV14" s="154"/>
      <c r="AW14" s="154"/>
      <c r="AX14" s="154"/>
      <c r="AY14" s="154"/>
      <c r="AZ14" s="154"/>
      <c r="BA14" s="154"/>
      <c r="BB14" s="154"/>
      <c r="BC14" s="154"/>
      <c r="BD14" s="154"/>
    </row>
    <row r="15" spans="2:86" ht="12" customHeight="1">
      <c r="B15" s="872"/>
      <c r="C15" s="877"/>
      <c r="D15" s="875"/>
      <c r="E15" s="875"/>
      <c r="F15" s="875"/>
      <c r="G15" s="875"/>
      <c r="H15" s="875"/>
      <c r="I15" s="875"/>
      <c r="J15" s="876"/>
      <c r="K15" s="181"/>
      <c r="L15" s="862"/>
      <c r="M15" s="863"/>
      <c r="N15" s="862"/>
      <c r="O15" s="863"/>
      <c r="P15" s="835"/>
      <c r="Q15" s="837"/>
      <c r="R15" s="305"/>
      <c r="S15" s="305"/>
      <c r="T15" s="305"/>
      <c r="U15" s="835"/>
      <c r="V15" s="837"/>
      <c r="W15" s="835"/>
      <c r="X15" s="836"/>
      <c r="Y15" s="280"/>
      <c r="Z15" s="280"/>
      <c r="AA15" s="280"/>
      <c r="AB15" s="280"/>
      <c r="AC15" s="212"/>
      <c r="AD15" s="212"/>
      <c r="AE15" s="212"/>
      <c r="AF15" s="212"/>
      <c r="AG15" s="212"/>
      <c r="AH15" s="212"/>
      <c r="AI15" s="212"/>
      <c r="AJ15" s="212"/>
      <c r="AK15" s="864"/>
      <c r="AL15" s="865"/>
      <c r="AM15" s="865"/>
      <c r="AN15" s="866"/>
      <c r="AO15" s="867"/>
      <c r="AP15" s="3"/>
      <c r="AQ15" s="211">
        <f t="shared" si="5"/>
        <v>1</v>
      </c>
      <c r="AV15" s="154"/>
      <c r="AW15" s="154"/>
      <c r="AX15" s="154"/>
      <c r="AY15" s="154"/>
      <c r="AZ15" s="154"/>
      <c r="BA15" s="154"/>
      <c r="BB15" s="154"/>
      <c r="BC15" s="154"/>
      <c r="BD15" s="154"/>
    </row>
    <row r="16" spans="2:86" ht="12" customHeight="1">
      <c r="B16" s="872"/>
      <c r="C16" s="877"/>
      <c r="D16" s="875"/>
      <c r="E16" s="875"/>
      <c r="F16" s="875"/>
      <c r="G16" s="875"/>
      <c r="H16" s="875"/>
      <c r="I16" s="875"/>
      <c r="J16" s="876"/>
      <c r="K16" s="181"/>
      <c r="L16" s="862"/>
      <c r="M16" s="863"/>
      <c r="N16" s="862"/>
      <c r="O16" s="863"/>
      <c r="P16" s="835"/>
      <c r="Q16" s="837"/>
      <c r="R16" s="305"/>
      <c r="S16" s="305"/>
      <c r="T16" s="305"/>
      <c r="U16" s="835"/>
      <c r="V16" s="837"/>
      <c r="W16" s="835"/>
      <c r="X16" s="836"/>
      <c r="Y16" s="280"/>
      <c r="Z16" s="280"/>
      <c r="AA16" s="280"/>
      <c r="AB16" s="280"/>
      <c r="AC16" s="212"/>
      <c r="AD16" s="212"/>
      <c r="AE16" s="212"/>
      <c r="AF16" s="212"/>
      <c r="AG16" s="212"/>
      <c r="AH16" s="212"/>
      <c r="AI16" s="212"/>
      <c r="AJ16" s="212"/>
      <c r="AK16" s="864"/>
      <c r="AL16" s="865"/>
      <c r="AM16" s="865"/>
      <c r="AN16" s="866"/>
      <c r="AO16" s="867"/>
      <c r="AP16" s="3"/>
      <c r="AQ16" s="211">
        <f t="shared" si="5"/>
        <v>1</v>
      </c>
      <c r="AV16" s="154"/>
      <c r="AW16" s="154"/>
      <c r="AX16" s="154"/>
      <c r="AY16" s="154"/>
      <c r="AZ16" s="154"/>
      <c r="BA16" s="154"/>
      <c r="BB16" s="154"/>
      <c r="BC16" s="154"/>
      <c r="BD16" s="154"/>
    </row>
    <row r="17" spans="2:43" ht="12" customHeight="1">
      <c r="B17" s="872"/>
      <c r="C17" s="877"/>
      <c r="D17" s="875"/>
      <c r="E17" s="875"/>
      <c r="F17" s="875"/>
      <c r="G17" s="875"/>
      <c r="H17" s="875"/>
      <c r="I17" s="875"/>
      <c r="J17" s="876"/>
      <c r="K17" s="181"/>
      <c r="L17" s="862"/>
      <c r="M17" s="863"/>
      <c r="N17" s="862"/>
      <c r="O17" s="863"/>
      <c r="P17" s="835"/>
      <c r="Q17" s="837"/>
      <c r="R17" s="305"/>
      <c r="S17" s="305"/>
      <c r="T17" s="305"/>
      <c r="U17" s="835"/>
      <c r="V17" s="837"/>
      <c r="W17" s="835"/>
      <c r="X17" s="836"/>
      <c r="Y17" s="280"/>
      <c r="Z17" s="280"/>
      <c r="AA17" s="280"/>
      <c r="AB17" s="280"/>
      <c r="AC17" s="212"/>
      <c r="AD17" s="212"/>
      <c r="AE17" s="212"/>
      <c r="AF17" s="212"/>
      <c r="AG17" s="212"/>
      <c r="AH17" s="212"/>
      <c r="AI17" s="212"/>
      <c r="AJ17" s="212"/>
      <c r="AK17" s="835"/>
      <c r="AL17" s="836"/>
      <c r="AM17" s="836"/>
      <c r="AN17" s="694"/>
      <c r="AO17" s="695"/>
      <c r="AP17" s="3"/>
      <c r="AQ17" s="211">
        <f t="shared" si="5"/>
        <v>1</v>
      </c>
    </row>
    <row r="18" spans="2:43" ht="12" customHeight="1">
      <c r="B18" s="872"/>
      <c r="C18" s="877"/>
      <c r="D18" s="875"/>
      <c r="E18" s="875"/>
      <c r="F18" s="875"/>
      <c r="G18" s="875"/>
      <c r="H18" s="875"/>
      <c r="I18" s="875"/>
      <c r="J18" s="876"/>
      <c r="K18" s="181"/>
      <c r="L18" s="862"/>
      <c r="M18" s="863"/>
      <c r="N18" s="862"/>
      <c r="O18" s="863"/>
      <c r="P18" s="835"/>
      <c r="Q18" s="837"/>
      <c r="R18" s="305"/>
      <c r="S18" s="305"/>
      <c r="T18" s="305"/>
      <c r="U18" s="835"/>
      <c r="V18" s="837"/>
      <c r="W18" s="835"/>
      <c r="X18" s="836"/>
      <c r="Y18" s="280"/>
      <c r="Z18" s="280"/>
      <c r="AA18" s="280"/>
      <c r="AB18" s="280"/>
      <c r="AC18" s="212"/>
      <c r="AD18" s="212"/>
      <c r="AE18" s="212"/>
      <c r="AF18" s="212"/>
      <c r="AG18" s="212"/>
      <c r="AH18" s="212"/>
      <c r="AI18" s="212"/>
      <c r="AJ18" s="212"/>
      <c r="AK18" s="835"/>
      <c r="AL18" s="836"/>
      <c r="AM18" s="836"/>
      <c r="AN18" s="694"/>
      <c r="AO18" s="695"/>
      <c r="AP18" s="3"/>
      <c r="AQ18" s="211">
        <f t="shared" si="5"/>
        <v>1</v>
      </c>
    </row>
    <row r="19" spans="2:43" ht="12" customHeight="1">
      <c r="B19" s="872"/>
      <c r="C19" s="877"/>
      <c r="D19" s="875"/>
      <c r="E19" s="875"/>
      <c r="F19" s="875"/>
      <c r="G19" s="875"/>
      <c r="H19" s="875"/>
      <c r="I19" s="875"/>
      <c r="J19" s="876"/>
      <c r="K19" s="181"/>
      <c r="L19" s="862"/>
      <c r="M19" s="863"/>
      <c r="N19" s="862"/>
      <c r="O19" s="863"/>
      <c r="P19" s="835"/>
      <c r="Q19" s="837"/>
      <c r="R19" s="305"/>
      <c r="S19" s="305"/>
      <c r="T19" s="305"/>
      <c r="U19" s="835"/>
      <c r="V19" s="837"/>
      <c r="W19" s="835"/>
      <c r="X19" s="836"/>
      <c r="Y19" s="280"/>
      <c r="Z19" s="280"/>
      <c r="AA19" s="280"/>
      <c r="AB19" s="280"/>
      <c r="AC19" s="212"/>
      <c r="AD19" s="212"/>
      <c r="AE19" s="212"/>
      <c r="AF19" s="212"/>
      <c r="AG19" s="212"/>
      <c r="AH19" s="212"/>
      <c r="AI19" s="212"/>
      <c r="AJ19" s="212"/>
      <c r="AK19" s="835"/>
      <c r="AL19" s="836"/>
      <c r="AM19" s="836"/>
      <c r="AN19" s="694"/>
      <c r="AO19" s="695"/>
      <c r="AP19" s="3"/>
      <c r="AQ19" s="211">
        <f t="shared" si="5"/>
        <v>1</v>
      </c>
    </row>
    <row r="20" spans="2:43" ht="12" customHeight="1">
      <c r="B20" s="872"/>
      <c r="C20" s="877"/>
      <c r="D20" s="875"/>
      <c r="E20" s="875"/>
      <c r="F20" s="875"/>
      <c r="G20" s="875"/>
      <c r="H20" s="875"/>
      <c r="I20" s="875"/>
      <c r="J20" s="876"/>
      <c r="K20" s="181"/>
      <c r="L20" s="862"/>
      <c r="M20" s="863"/>
      <c r="N20" s="862"/>
      <c r="O20" s="863"/>
      <c r="P20" s="835"/>
      <c r="Q20" s="837"/>
      <c r="R20" s="305"/>
      <c r="S20" s="305"/>
      <c r="T20" s="305"/>
      <c r="U20" s="835"/>
      <c r="V20" s="837"/>
      <c r="W20" s="835"/>
      <c r="X20" s="836"/>
      <c r="Y20" s="280"/>
      <c r="Z20" s="280"/>
      <c r="AA20" s="280"/>
      <c r="AB20" s="280"/>
      <c r="AC20" s="212"/>
      <c r="AD20" s="212"/>
      <c r="AE20" s="212"/>
      <c r="AF20" s="212"/>
      <c r="AG20" s="212"/>
      <c r="AH20" s="212"/>
      <c r="AI20" s="212"/>
      <c r="AJ20" s="212"/>
      <c r="AK20" s="835"/>
      <c r="AL20" s="836"/>
      <c r="AM20" s="836"/>
      <c r="AN20" s="694"/>
      <c r="AO20" s="695"/>
      <c r="AP20" s="3"/>
      <c r="AQ20" s="211">
        <f t="shared" si="5"/>
        <v>1</v>
      </c>
    </row>
    <row r="21" spans="2:43" ht="12" customHeight="1">
      <c r="B21" s="872"/>
      <c r="C21" s="877"/>
      <c r="D21" s="875"/>
      <c r="E21" s="875"/>
      <c r="F21" s="875"/>
      <c r="G21" s="875"/>
      <c r="H21" s="875"/>
      <c r="I21" s="875"/>
      <c r="J21" s="876"/>
      <c r="K21" s="181"/>
      <c r="L21" s="862"/>
      <c r="M21" s="863"/>
      <c r="N21" s="862"/>
      <c r="O21" s="863"/>
      <c r="P21" s="835"/>
      <c r="Q21" s="837"/>
      <c r="R21" s="305"/>
      <c r="S21" s="305"/>
      <c r="T21" s="305"/>
      <c r="U21" s="835"/>
      <c r="V21" s="837"/>
      <c r="W21" s="835"/>
      <c r="X21" s="836"/>
      <c r="Y21" s="280"/>
      <c r="Z21" s="280"/>
      <c r="AA21" s="280"/>
      <c r="AB21" s="280"/>
      <c r="AC21" s="212"/>
      <c r="AD21" s="212"/>
      <c r="AE21" s="212"/>
      <c r="AF21" s="212"/>
      <c r="AG21" s="212"/>
      <c r="AH21" s="212"/>
      <c r="AI21" s="212"/>
      <c r="AJ21" s="212"/>
      <c r="AK21" s="835"/>
      <c r="AL21" s="836"/>
      <c r="AM21" s="836"/>
      <c r="AN21" s="694"/>
      <c r="AO21" s="695"/>
      <c r="AP21" s="3"/>
      <c r="AQ21" s="211">
        <f t="shared" si="5"/>
        <v>1</v>
      </c>
    </row>
    <row r="22" spans="2:43" ht="12" customHeight="1">
      <c r="B22" s="872"/>
      <c r="C22" s="877"/>
      <c r="D22" s="875"/>
      <c r="E22" s="875"/>
      <c r="F22" s="875"/>
      <c r="G22" s="875"/>
      <c r="H22" s="875"/>
      <c r="I22" s="875"/>
      <c r="J22" s="876"/>
      <c r="K22" s="181"/>
      <c r="L22" s="862"/>
      <c r="M22" s="863"/>
      <c r="N22" s="862"/>
      <c r="O22" s="863"/>
      <c r="P22" s="835"/>
      <c r="Q22" s="837"/>
      <c r="R22" s="305"/>
      <c r="S22" s="305"/>
      <c r="T22" s="305"/>
      <c r="U22" s="835"/>
      <c r="V22" s="837"/>
      <c r="W22" s="835"/>
      <c r="X22" s="836"/>
      <c r="Y22" s="280"/>
      <c r="Z22" s="280"/>
      <c r="AA22" s="280"/>
      <c r="AB22" s="280"/>
      <c r="AC22" s="212"/>
      <c r="AD22" s="212"/>
      <c r="AE22" s="212"/>
      <c r="AF22" s="212"/>
      <c r="AG22" s="212"/>
      <c r="AH22" s="212"/>
      <c r="AI22" s="212"/>
      <c r="AJ22" s="212"/>
      <c r="AK22" s="835"/>
      <c r="AL22" s="836"/>
      <c r="AM22" s="836"/>
      <c r="AN22" s="694"/>
      <c r="AO22" s="695"/>
      <c r="AP22" s="3"/>
      <c r="AQ22" s="211">
        <f t="shared" si="5"/>
        <v>1</v>
      </c>
    </row>
    <row r="23" spans="2:43" ht="12" customHeight="1">
      <c r="B23" s="872"/>
      <c r="C23" s="877"/>
      <c r="D23" s="875"/>
      <c r="E23" s="875"/>
      <c r="F23" s="875"/>
      <c r="G23" s="875"/>
      <c r="H23" s="875"/>
      <c r="I23" s="875"/>
      <c r="J23" s="876"/>
      <c r="K23" s="181"/>
      <c r="L23" s="862"/>
      <c r="M23" s="863"/>
      <c r="N23" s="862"/>
      <c r="O23" s="863"/>
      <c r="P23" s="835"/>
      <c r="Q23" s="837"/>
      <c r="R23" s="305"/>
      <c r="S23" s="305"/>
      <c r="T23" s="305"/>
      <c r="U23" s="835"/>
      <c r="V23" s="837"/>
      <c r="W23" s="835"/>
      <c r="X23" s="836"/>
      <c r="Y23" s="280"/>
      <c r="Z23" s="280"/>
      <c r="AA23" s="280"/>
      <c r="AB23" s="280"/>
      <c r="AC23" s="212"/>
      <c r="AD23" s="212"/>
      <c r="AE23" s="212"/>
      <c r="AF23" s="212"/>
      <c r="AG23" s="212"/>
      <c r="AH23" s="212"/>
      <c r="AI23" s="212"/>
      <c r="AJ23" s="212"/>
      <c r="AK23" s="835"/>
      <c r="AL23" s="836"/>
      <c r="AM23" s="836"/>
      <c r="AN23" s="694"/>
      <c r="AO23" s="695"/>
      <c r="AP23" s="3"/>
      <c r="AQ23" s="211">
        <f t="shared" si="5"/>
        <v>1</v>
      </c>
    </row>
    <row r="24" spans="2:43" ht="12" customHeight="1">
      <c r="B24" s="872"/>
      <c r="C24" s="877"/>
      <c r="D24" s="875"/>
      <c r="E24" s="875"/>
      <c r="F24" s="875"/>
      <c r="G24" s="875"/>
      <c r="H24" s="875"/>
      <c r="I24" s="875"/>
      <c r="J24" s="876"/>
      <c r="K24" s="181"/>
      <c r="L24" s="862"/>
      <c r="M24" s="863"/>
      <c r="N24" s="862"/>
      <c r="O24" s="863"/>
      <c r="P24" s="835"/>
      <c r="Q24" s="837"/>
      <c r="R24" s="305"/>
      <c r="S24" s="305"/>
      <c r="T24" s="305"/>
      <c r="U24" s="835"/>
      <c r="V24" s="837"/>
      <c r="W24" s="835"/>
      <c r="X24" s="836"/>
      <c r="Y24" s="280"/>
      <c r="Z24" s="280"/>
      <c r="AA24" s="280"/>
      <c r="AB24" s="280"/>
      <c r="AC24" s="212"/>
      <c r="AD24" s="212"/>
      <c r="AE24" s="212"/>
      <c r="AF24" s="212"/>
      <c r="AG24" s="212"/>
      <c r="AH24" s="212"/>
      <c r="AI24" s="212"/>
      <c r="AJ24" s="212"/>
      <c r="AK24" s="835"/>
      <c r="AL24" s="836"/>
      <c r="AM24" s="836"/>
      <c r="AN24" s="694"/>
      <c r="AO24" s="695"/>
      <c r="AP24" s="3"/>
      <c r="AQ24" s="211">
        <f t="shared" si="5"/>
        <v>1</v>
      </c>
    </row>
    <row r="25" spans="2:43" ht="12" customHeight="1">
      <c r="B25" s="872"/>
      <c r="C25" s="877"/>
      <c r="D25" s="875"/>
      <c r="E25" s="875"/>
      <c r="F25" s="875"/>
      <c r="G25" s="875"/>
      <c r="H25" s="875"/>
      <c r="I25" s="875"/>
      <c r="J25" s="876"/>
      <c r="K25" s="181"/>
      <c r="L25" s="862"/>
      <c r="M25" s="863"/>
      <c r="N25" s="862"/>
      <c r="O25" s="863"/>
      <c r="P25" s="835"/>
      <c r="Q25" s="837"/>
      <c r="R25" s="305"/>
      <c r="S25" s="305"/>
      <c r="T25" s="305"/>
      <c r="U25" s="835"/>
      <c r="V25" s="837"/>
      <c r="W25" s="835"/>
      <c r="X25" s="836"/>
      <c r="Y25" s="280"/>
      <c r="Z25" s="280"/>
      <c r="AA25" s="280"/>
      <c r="AB25" s="280"/>
      <c r="AC25" s="212"/>
      <c r="AD25" s="212"/>
      <c r="AE25" s="212"/>
      <c r="AF25" s="212"/>
      <c r="AG25" s="212"/>
      <c r="AH25" s="212"/>
      <c r="AI25" s="212"/>
      <c r="AJ25" s="212"/>
      <c r="AK25" s="835"/>
      <c r="AL25" s="836"/>
      <c r="AM25" s="836"/>
      <c r="AN25" s="694"/>
      <c r="AO25" s="695"/>
      <c r="AP25" s="3"/>
      <c r="AQ25" s="211">
        <f t="shared" si="5"/>
        <v>1</v>
      </c>
    </row>
    <row r="26" spans="2:43" ht="12" customHeight="1">
      <c r="B26" s="872"/>
      <c r="C26" s="877"/>
      <c r="D26" s="875"/>
      <c r="E26" s="875"/>
      <c r="F26" s="875"/>
      <c r="G26" s="875"/>
      <c r="H26" s="875"/>
      <c r="I26" s="875"/>
      <c r="J26" s="876"/>
      <c r="K26" s="181"/>
      <c r="L26" s="862"/>
      <c r="M26" s="863"/>
      <c r="N26" s="862"/>
      <c r="O26" s="863"/>
      <c r="P26" s="835"/>
      <c r="Q26" s="837"/>
      <c r="R26" s="305"/>
      <c r="S26" s="305"/>
      <c r="T26" s="305"/>
      <c r="U26" s="835"/>
      <c r="V26" s="837"/>
      <c r="W26" s="835"/>
      <c r="X26" s="836"/>
      <c r="Y26" s="280"/>
      <c r="Z26" s="280"/>
      <c r="AA26" s="280"/>
      <c r="AB26" s="280"/>
      <c r="AC26" s="212"/>
      <c r="AD26" s="212"/>
      <c r="AE26" s="212"/>
      <c r="AF26" s="212"/>
      <c r="AG26" s="212"/>
      <c r="AH26" s="212"/>
      <c r="AI26" s="212"/>
      <c r="AJ26" s="212"/>
      <c r="AK26" s="835"/>
      <c r="AL26" s="836"/>
      <c r="AM26" s="836"/>
      <c r="AN26" s="694"/>
      <c r="AO26" s="695"/>
      <c r="AP26" s="3"/>
      <c r="AQ26" s="211">
        <f t="shared" si="5"/>
        <v>1</v>
      </c>
    </row>
    <row r="27" spans="2:43" ht="12" customHeight="1">
      <c r="B27" s="872"/>
      <c r="C27" s="877"/>
      <c r="D27" s="875"/>
      <c r="E27" s="875"/>
      <c r="F27" s="875"/>
      <c r="G27" s="875"/>
      <c r="H27" s="875"/>
      <c r="I27" s="875"/>
      <c r="J27" s="876"/>
      <c r="K27" s="181"/>
      <c r="L27" s="862"/>
      <c r="M27" s="863"/>
      <c r="N27" s="862"/>
      <c r="O27" s="863"/>
      <c r="P27" s="835"/>
      <c r="Q27" s="837"/>
      <c r="R27" s="305"/>
      <c r="S27" s="305"/>
      <c r="T27" s="305"/>
      <c r="U27" s="835"/>
      <c r="V27" s="837"/>
      <c r="W27" s="835"/>
      <c r="X27" s="836"/>
      <c r="Y27" s="280"/>
      <c r="Z27" s="280"/>
      <c r="AA27" s="280"/>
      <c r="AB27" s="280"/>
      <c r="AC27" s="212"/>
      <c r="AD27" s="212"/>
      <c r="AE27" s="212"/>
      <c r="AF27" s="212"/>
      <c r="AG27" s="212"/>
      <c r="AH27" s="212"/>
      <c r="AI27" s="212"/>
      <c r="AJ27" s="212"/>
      <c r="AK27" s="835"/>
      <c r="AL27" s="836"/>
      <c r="AM27" s="836"/>
      <c r="AN27" s="694"/>
      <c r="AO27" s="695"/>
      <c r="AP27" s="3"/>
      <c r="AQ27" s="211">
        <f t="shared" si="5"/>
        <v>1</v>
      </c>
    </row>
    <row r="28" spans="2:43" ht="12" customHeight="1">
      <c r="B28" s="872"/>
      <c r="C28" s="877"/>
      <c r="D28" s="875"/>
      <c r="E28" s="875"/>
      <c r="F28" s="875"/>
      <c r="G28" s="875"/>
      <c r="H28" s="875"/>
      <c r="I28" s="875"/>
      <c r="J28" s="876"/>
      <c r="K28" s="181"/>
      <c r="L28" s="862"/>
      <c r="M28" s="863"/>
      <c r="N28" s="862"/>
      <c r="O28" s="863"/>
      <c r="P28" s="835"/>
      <c r="Q28" s="837"/>
      <c r="R28" s="305"/>
      <c r="S28" s="305"/>
      <c r="T28" s="305"/>
      <c r="U28" s="835"/>
      <c r="V28" s="837"/>
      <c r="W28" s="835"/>
      <c r="X28" s="836"/>
      <c r="Y28" s="280"/>
      <c r="Z28" s="280"/>
      <c r="AA28" s="280"/>
      <c r="AB28" s="280"/>
      <c r="AC28" s="212"/>
      <c r="AD28" s="212"/>
      <c r="AE28" s="212"/>
      <c r="AF28" s="212"/>
      <c r="AG28" s="212"/>
      <c r="AH28" s="212"/>
      <c r="AI28" s="212"/>
      <c r="AJ28" s="212"/>
      <c r="AK28" s="835"/>
      <c r="AL28" s="836"/>
      <c r="AM28" s="836"/>
      <c r="AN28" s="694"/>
      <c r="AO28" s="695"/>
      <c r="AP28" s="3"/>
      <c r="AQ28" s="211">
        <f t="shared" si="5"/>
        <v>1</v>
      </c>
    </row>
    <row r="29" spans="2:43" ht="12" customHeight="1">
      <c r="B29" s="872"/>
      <c r="C29" s="877"/>
      <c r="D29" s="875"/>
      <c r="E29" s="875"/>
      <c r="F29" s="875"/>
      <c r="G29" s="875"/>
      <c r="H29" s="875"/>
      <c r="I29" s="875"/>
      <c r="J29" s="876"/>
      <c r="K29" s="181"/>
      <c r="L29" s="862"/>
      <c r="M29" s="863"/>
      <c r="N29" s="862"/>
      <c r="O29" s="863"/>
      <c r="P29" s="835"/>
      <c r="Q29" s="837"/>
      <c r="R29" s="305"/>
      <c r="S29" s="305"/>
      <c r="T29" s="305"/>
      <c r="U29" s="835"/>
      <c r="V29" s="837"/>
      <c r="W29" s="835"/>
      <c r="X29" s="836"/>
      <c r="Y29" s="280"/>
      <c r="Z29" s="280"/>
      <c r="AA29" s="280"/>
      <c r="AB29" s="280"/>
      <c r="AC29" s="212"/>
      <c r="AD29" s="212"/>
      <c r="AE29" s="212"/>
      <c r="AF29" s="212"/>
      <c r="AG29" s="212"/>
      <c r="AH29" s="212"/>
      <c r="AI29" s="212"/>
      <c r="AJ29" s="212"/>
      <c r="AK29" s="835"/>
      <c r="AL29" s="836"/>
      <c r="AM29" s="836"/>
      <c r="AN29" s="694"/>
      <c r="AO29" s="695"/>
      <c r="AP29" s="3"/>
      <c r="AQ29" s="211">
        <f t="shared" si="5"/>
        <v>1</v>
      </c>
    </row>
    <row r="30" spans="2:43" ht="12" customHeight="1">
      <c r="B30" s="872"/>
      <c r="C30" s="877"/>
      <c r="D30" s="875"/>
      <c r="E30" s="875"/>
      <c r="F30" s="875"/>
      <c r="G30" s="875"/>
      <c r="H30" s="875"/>
      <c r="I30" s="875"/>
      <c r="J30" s="876"/>
      <c r="K30" s="181"/>
      <c r="L30" s="862"/>
      <c r="M30" s="863"/>
      <c r="N30" s="862"/>
      <c r="O30" s="863"/>
      <c r="P30" s="835"/>
      <c r="Q30" s="837"/>
      <c r="R30" s="305"/>
      <c r="S30" s="305"/>
      <c r="T30" s="305"/>
      <c r="U30" s="835"/>
      <c r="V30" s="837"/>
      <c r="W30" s="835"/>
      <c r="X30" s="836"/>
      <c r="Y30" s="280"/>
      <c r="Z30" s="280"/>
      <c r="AA30" s="280"/>
      <c r="AB30" s="280"/>
      <c r="AC30" s="212"/>
      <c r="AD30" s="212"/>
      <c r="AE30" s="212"/>
      <c r="AF30" s="212"/>
      <c r="AG30" s="212"/>
      <c r="AH30" s="212"/>
      <c r="AI30" s="212"/>
      <c r="AJ30" s="212"/>
      <c r="AK30" s="835"/>
      <c r="AL30" s="836"/>
      <c r="AM30" s="836"/>
      <c r="AN30" s="694"/>
      <c r="AO30" s="695"/>
      <c r="AP30" s="3"/>
      <c r="AQ30" s="211">
        <f t="shared" si="5"/>
        <v>1</v>
      </c>
    </row>
    <row r="31" spans="2:43" ht="12" customHeight="1">
      <c r="B31" s="872"/>
      <c r="C31" s="877"/>
      <c r="D31" s="875"/>
      <c r="E31" s="875"/>
      <c r="F31" s="875"/>
      <c r="G31" s="875"/>
      <c r="H31" s="875"/>
      <c r="I31" s="875"/>
      <c r="J31" s="876"/>
      <c r="K31" s="834" t="s">
        <v>218</v>
      </c>
      <c r="L31" s="834" t="s">
        <v>217</v>
      </c>
      <c r="M31" s="834"/>
      <c r="N31" s="834"/>
      <c r="O31" s="834"/>
      <c r="P31" s="834"/>
      <c r="Q31" s="834"/>
      <c r="R31" s="834"/>
      <c r="S31" s="834"/>
      <c r="T31" s="834"/>
      <c r="U31" s="834"/>
      <c r="V31" s="834"/>
      <c r="W31" s="834"/>
      <c r="X31" s="834"/>
      <c r="Y31" s="843" t="s">
        <v>469</v>
      </c>
      <c r="Z31" s="844"/>
      <c r="AA31" s="844"/>
      <c r="AB31" s="845"/>
      <c r="AC31" s="213">
        <f t="shared" ref="AC31:AJ31" si="6">SUM(AC11:AC30)</f>
        <v>0</v>
      </c>
      <c r="AD31" s="213">
        <f t="shared" si="6"/>
        <v>0</v>
      </c>
      <c r="AE31" s="213">
        <f t="shared" si="6"/>
        <v>0</v>
      </c>
      <c r="AF31" s="213">
        <f t="shared" si="6"/>
        <v>0</v>
      </c>
      <c r="AG31" s="213">
        <f t="shared" si="6"/>
        <v>0</v>
      </c>
      <c r="AH31" s="213">
        <f t="shared" si="6"/>
        <v>0</v>
      </c>
      <c r="AI31" s="213">
        <f t="shared" si="6"/>
        <v>0</v>
      </c>
      <c r="AJ31" s="213">
        <f t="shared" si="6"/>
        <v>0</v>
      </c>
      <c r="AK31" s="843" t="s">
        <v>216</v>
      </c>
      <c r="AL31" s="844"/>
      <c r="AM31" s="844"/>
      <c r="AN31" s="694"/>
      <c r="AO31" s="695"/>
      <c r="AP31" s="3"/>
    </row>
    <row r="32" spans="2:43" ht="12" customHeight="1">
      <c r="B32" s="872"/>
      <c r="C32" s="877"/>
      <c r="D32" s="875"/>
      <c r="E32" s="875"/>
      <c r="F32" s="875"/>
      <c r="G32" s="875"/>
      <c r="H32" s="875"/>
      <c r="I32" s="875"/>
      <c r="J32" s="876"/>
      <c r="K32" s="834"/>
      <c r="L32" s="834" t="s">
        <v>470</v>
      </c>
      <c r="M32" s="834"/>
      <c r="N32" s="834"/>
      <c r="O32" s="834" t="s">
        <v>215</v>
      </c>
      <c r="P32" s="834"/>
      <c r="Q32" s="834"/>
      <c r="R32" s="834"/>
      <c r="S32" s="834"/>
      <c r="T32" s="834"/>
      <c r="U32" s="834"/>
      <c r="V32" s="834"/>
      <c r="W32" s="834"/>
      <c r="X32" s="834"/>
      <c r="Y32" s="182">
        <f>COUNTIF(Y11:Y30,"○")</f>
        <v>0</v>
      </c>
      <c r="Z32" s="182">
        <f>COUNTIF(Z11:Z30,"○")</f>
        <v>0</v>
      </c>
      <c r="AA32" s="182">
        <f>COUNTIF(AA11:AA30,"○")</f>
        <v>0</v>
      </c>
      <c r="AB32" s="182">
        <f>COUNTIF(AB11:AB30,"○")</f>
        <v>0</v>
      </c>
      <c r="AC32" s="182">
        <f t="shared" ref="AC32:AJ32" si="7">COUNT(AC11:AC30)</f>
        <v>0</v>
      </c>
      <c r="AD32" s="182">
        <f t="shared" si="7"/>
        <v>0</v>
      </c>
      <c r="AE32" s="182">
        <f t="shared" si="7"/>
        <v>0</v>
      </c>
      <c r="AF32" s="182">
        <f t="shared" si="7"/>
        <v>0</v>
      </c>
      <c r="AG32" s="182">
        <f t="shared" si="7"/>
        <v>0</v>
      </c>
      <c r="AH32" s="182">
        <f t="shared" si="7"/>
        <v>0</v>
      </c>
      <c r="AI32" s="182">
        <f t="shared" si="7"/>
        <v>0</v>
      </c>
      <c r="AJ32" s="182">
        <f t="shared" si="7"/>
        <v>0</v>
      </c>
      <c r="AK32" s="853"/>
      <c r="AL32" s="854"/>
      <c r="AM32" s="854"/>
      <c r="AN32" s="854"/>
      <c r="AO32" s="855"/>
      <c r="AP32" s="3"/>
    </row>
    <row r="33" spans="2:86" ht="12" customHeight="1">
      <c r="B33" s="872"/>
      <c r="C33" s="877"/>
      <c r="D33" s="875"/>
      <c r="E33" s="875"/>
      <c r="F33" s="875"/>
      <c r="G33" s="875"/>
      <c r="H33" s="875"/>
      <c r="I33" s="875"/>
      <c r="J33" s="876"/>
      <c r="K33" s="834"/>
      <c r="L33" s="834"/>
      <c r="M33" s="834"/>
      <c r="N33" s="834"/>
      <c r="O33" s="834" t="s">
        <v>471</v>
      </c>
      <c r="P33" s="834"/>
      <c r="Q33" s="834"/>
      <c r="R33" s="834"/>
      <c r="S33" s="834"/>
      <c r="T33" s="834"/>
      <c r="U33" s="834"/>
      <c r="V33" s="834"/>
      <c r="W33" s="834"/>
      <c r="X33" s="834"/>
      <c r="Y33" s="835" t="str">
        <f>IF(Y32&gt;0,"Ⅳ",IF(Z32&gt;0,"Ⅲ",IF(AA32&gt;0,"Ⅱa",IF(AB32&gt;0,"Ⅱb","Ⅰ"))))</f>
        <v>Ⅰ</v>
      </c>
      <c r="Z33" s="836"/>
      <c r="AA33" s="836"/>
      <c r="AB33" s="837"/>
      <c r="AC33" s="835" t="str">
        <f>IF(AC32&gt;0,"Ⅳ",IF(AD32&gt;0,"Ⅲ",IF(AE32&gt;0,"Ⅱa",IF(AF32&gt;0,"Ⅱb","Ⅰ"))))</f>
        <v>Ⅰ</v>
      </c>
      <c r="AD33" s="836"/>
      <c r="AE33" s="836"/>
      <c r="AF33" s="837"/>
      <c r="AG33" s="835" t="str">
        <f>IF(AG32&gt;0,"Ⅳ",IF(AH32&gt;0,"Ⅲ",IF(AI32&gt;0,"Ⅱa",IF(AJ32&gt;0,"Ⅱb","Ⅰ"))))</f>
        <v>Ⅰ</v>
      </c>
      <c r="AH33" s="836"/>
      <c r="AI33" s="836"/>
      <c r="AJ33" s="837"/>
      <c r="AK33" s="856"/>
      <c r="AL33" s="857"/>
      <c r="AM33" s="857"/>
      <c r="AN33" s="857"/>
      <c r="AO33" s="858"/>
      <c r="AP33" s="3"/>
      <c r="AQ33" s="278" t="s">
        <v>315</v>
      </c>
      <c r="AR33" s="278" t="s">
        <v>316</v>
      </c>
      <c r="AS33" s="599" t="s">
        <v>319</v>
      </c>
      <c r="AT33" s="849"/>
    </row>
    <row r="34" spans="2:86" ht="12" customHeight="1">
      <c r="B34" s="872"/>
      <c r="C34" s="877"/>
      <c r="D34" s="875"/>
      <c r="E34" s="875"/>
      <c r="F34" s="875"/>
      <c r="G34" s="875"/>
      <c r="H34" s="875"/>
      <c r="I34" s="875"/>
      <c r="J34" s="876"/>
      <c r="K34" s="834"/>
      <c r="L34" s="834" t="s">
        <v>472</v>
      </c>
      <c r="M34" s="834"/>
      <c r="N34" s="834"/>
      <c r="O34" s="834" t="s">
        <v>214</v>
      </c>
      <c r="P34" s="834"/>
      <c r="Q34" s="834"/>
      <c r="R34" s="834"/>
      <c r="S34" s="834"/>
      <c r="T34" s="834"/>
      <c r="U34" s="834"/>
      <c r="V34" s="834"/>
      <c r="W34" s="834"/>
      <c r="X34" s="834"/>
      <c r="Y34" s="176" t="s">
        <v>32</v>
      </c>
      <c r="Z34" s="176" t="s">
        <v>33</v>
      </c>
      <c r="AA34" s="850" t="s">
        <v>34</v>
      </c>
      <c r="AB34" s="850"/>
      <c r="AC34" s="176" t="s">
        <v>32</v>
      </c>
      <c r="AD34" s="176" t="s">
        <v>33</v>
      </c>
      <c r="AE34" s="850" t="s">
        <v>34</v>
      </c>
      <c r="AF34" s="850"/>
      <c r="AG34" s="176" t="s">
        <v>32</v>
      </c>
      <c r="AH34" s="176" t="s">
        <v>33</v>
      </c>
      <c r="AI34" s="850" t="s">
        <v>34</v>
      </c>
      <c r="AJ34" s="850"/>
      <c r="AK34" s="856"/>
      <c r="AL34" s="857"/>
      <c r="AM34" s="857"/>
      <c r="AN34" s="857"/>
      <c r="AO34" s="858"/>
      <c r="AP34" s="3"/>
      <c r="AQ34" s="851">
        <f>+Y32+Z32</f>
        <v>0</v>
      </c>
      <c r="AR34" s="852"/>
      <c r="AS34" s="851">
        <f>+AA32+AB32</f>
        <v>0</v>
      </c>
      <c r="AT34" s="852"/>
    </row>
    <row r="35" spans="2:86" ht="12" customHeight="1">
      <c r="B35" s="872"/>
      <c r="C35" s="877"/>
      <c r="D35" s="875"/>
      <c r="E35" s="875"/>
      <c r="F35" s="875"/>
      <c r="G35" s="875"/>
      <c r="H35" s="875"/>
      <c r="I35" s="875"/>
      <c r="J35" s="876"/>
      <c r="K35" s="834"/>
      <c r="L35" s="834"/>
      <c r="M35" s="834"/>
      <c r="N35" s="834"/>
      <c r="O35" s="834" t="s">
        <v>473</v>
      </c>
      <c r="P35" s="834"/>
      <c r="Q35" s="834"/>
      <c r="R35" s="834"/>
      <c r="S35" s="834"/>
      <c r="T35" s="834"/>
      <c r="U35" s="834"/>
      <c r="V35" s="834"/>
      <c r="W35" s="834"/>
      <c r="X35" s="834"/>
      <c r="Y35" s="182" t="str">
        <f>IF(Y32=0,"",1)</f>
        <v/>
      </c>
      <c r="Z35" s="182" t="str">
        <f>IF(Z32=0,"",1)</f>
        <v/>
      </c>
      <c r="AA35" s="841" t="str">
        <f>IF(AQ34=1,"",IF(AS34&gt;0,1,""))</f>
        <v/>
      </c>
      <c r="AB35" s="842"/>
      <c r="AC35" s="182">
        <f>+AC32</f>
        <v>0</v>
      </c>
      <c r="AD35" s="182">
        <f>AD32</f>
        <v>0</v>
      </c>
      <c r="AE35" s="841">
        <f>AE32+AF32</f>
        <v>0</v>
      </c>
      <c r="AF35" s="842"/>
      <c r="AG35" s="182">
        <f>AG32</f>
        <v>0</v>
      </c>
      <c r="AH35" s="182">
        <f>AH32</f>
        <v>0</v>
      </c>
      <c r="AI35" s="841">
        <f>AI32+AJ32</f>
        <v>0</v>
      </c>
      <c r="AJ35" s="842"/>
      <c r="AK35" s="856"/>
      <c r="AL35" s="857"/>
      <c r="AM35" s="857"/>
      <c r="AN35" s="857"/>
      <c r="AO35" s="858"/>
      <c r="AP35" s="3"/>
      <c r="AQ35" s="186">
        <f>+Y32+AC35+AG35</f>
        <v>0</v>
      </c>
      <c r="AR35" s="186">
        <f>+Z32+AD35+AH35</f>
        <v>0</v>
      </c>
      <c r="AS35" s="846">
        <f>+AS34+AE35+AI35</f>
        <v>0</v>
      </c>
      <c r="AT35" s="847"/>
    </row>
    <row r="36" spans="2:86" ht="12" customHeight="1">
      <c r="B36" s="872"/>
      <c r="C36" s="877"/>
      <c r="D36" s="875"/>
      <c r="E36" s="875"/>
      <c r="F36" s="875"/>
      <c r="G36" s="875"/>
      <c r="H36" s="875"/>
      <c r="I36" s="875"/>
      <c r="J36" s="876"/>
      <c r="K36" s="834"/>
      <c r="L36" s="834"/>
      <c r="M36" s="834"/>
      <c r="N36" s="834"/>
      <c r="O36" s="834" t="s">
        <v>474</v>
      </c>
      <c r="P36" s="834"/>
      <c r="Q36" s="834"/>
      <c r="R36" s="834"/>
      <c r="S36" s="834"/>
      <c r="T36" s="834"/>
      <c r="U36" s="834"/>
      <c r="V36" s="834"/>
      <c r="W36" s="834"/>
      <c r="X36" s="834"/>
      <c r="Y36" s="835" t="str">
        <f>IF(Y32&gt;0,"Ⅳ",IF(Z32&gt;0,"Ⅲ",IF(AA32&gt;0,"Ⅱ",IF(AB32&gt;0,"Ⅱ","Ⅰ"))))</f>
        <v>Ⅰ</v>
      </c>
      <c r="Z36" s="836"/>
      <c r="AA36" s="836"/>
      <c r="AB36" s="837"/>
      <c r="AC36" s="835" t="str">
        <f>IF(AC32&gt;0,"Ⅳ",IF(AD32&gt;0,"Ⅲ",IF(AE32&gt;0,"Ⅱ",IF(AF32&gt;0,"Ⅱ","Ⅰ"))))</f>
        <v>Ⅰ</v>
      </c>
      <c r="AD36" s="836"/>
      <c r="AE36" s="836"/>
      <c r="AF36" s="837"/>
      <c r="AG36" s="835" t="str">
        <f>IF(AG32&gt;0,"Ⅳ",IF(AH32&gt;0,"Ⅲ",IF(AI32&gt;0,"Ⅱ",IF(AJ32&gt;0,"Ⅱ","Ⅰ"))))</f>
        <v>Ⅰ</v>
      </c>
      <c r="AH36" s="836"/>
      <c r="AI36" s="836"/>
      <c r="AJ36" s="837"/>
      <c r="AK36" s="856"/>
      <c r="AL36" s="857"/>
      <c r="AM36" s="857"/>
      <c r="AN36" s="857"/>
      <c r="AO36" s="858"/>
      <c r="AP36" s="3"/>
      <c r="AQ36" s="848" t="str">
        <f>IF(AQ35&gt;0,"Ⅳ",IF(AR35&gt;0,"Ⅲ",IF(AS35&gt;0,"Ⅱ","Ⅰ")))</f>
        <v>Ⅰ</v>
      </c>
      <c r="AR36" s="848"/>
      <c r="AS36" s="848"/>
      <c r="AT36" s="848"/>
    </row>
    <row r="37" spans="2:86" ht="12" customHeight="1">
      <c r="B37" s="872"/>
      <c r="C37" s="877"/>
      <c r="D37" s="875"/>
      <c r="E37" s="875"/>
      <c r="F37" s="875"/>
      <c r="G37" s="875"/>
      <c r="H37" s="875"/>
      <c r="I37" s="875"/>
      <c r="J37" s="876"/>
      <c r="K37" s="834"/>
      <c r="L37" s="834"/>
      <c r="M37" s="834"/>
      <c r="N37" s="834"/>
      <c r="O37" s="834" t="s">
        <v>475</v>
      </c>
      <c r="P37" s="834"/>
      <c r="Q37" s="834"/>
      <c r="R37" s="834"/>
      <c r="S37" s="834"/>
      <c r="T37" s="834"/>
      <c r="U37" s="834"/>
      <c r="V37" s="834"/>
      <c r="W37" s="834"/>
      <c r="X37" s="834"/>
      <c r="Y37" s="835" t="str">
        <f>IF((Y32+AC32+AG32)&gt;0,"Ⅳ",IF((Z32+AD32+AH32)&gt;0,"Ⅲ",IF((AA32+AE32+AI32)&gt;0,"Ⅱ",IF((AB32+AF32+AJ32)&gt;0,"Ⅱ","Ⅰ"))))</f>
        <v>Ⅰ</v>
      </c>
      <c r="Z37" s="836"/>
      <c r="AA37" s="836"/>
      <c r="AB37" s="836"/>
      <c r="AC37" s="836"/>
      <c r="AD37" s="836"/>
      <c r="AE37" s="836"/>
      <c r="AF37" s="836"/>
      <c r="AG37" s="836"/>
      <c r="AH37" s="836"/>
      <c r="AI37" s="836"/>
      <c r="AJ37" s="837"/>
      <c r="AK37" s="859"/>
      <c r="AL37" s="860"/>
      <c r="AM37" s="860"/>
      <c r="AN37" s="860"/>
      <c r="AO37" s="861"/>
      <c r="AP37" s="3"/>
    </row>
    <row r="38" spans="2:86" ht="14.25" customHeight="1">
      <c r="B38" s="872"/>
      <c r="C38" s="877"/>
      <c r="D38" s="875"/>
      <c r="E38" s="875"/>
      <c r="F38" s="875"/>
      <c r="G38" s="875"/>
      <c r="H38" s="875"/>
      <c r="I38" s="875"/>
      <c r="J38" s="876"/>
      <c r="K38" s="834" t="s">
        <v>170</v>
      </c>
      <c r="L38" s="838"/>
      <c r="M38" s="838"/>
      <c r="N38" s="838"/>
      <c r="O38" s="838"/>
      <c r="P38" s="838"/>
      <c r="Q38" s="838"/>
      <c r="R38" s="838"/>
      <c r="S38" s="838"/>
      <c r="T38" s="838"/>
      <c r="U38" s="838"/>
      <c r="V38" s="838"/>
      <c r="W38" s="838"/>
      <c r="X38" s="838"/>
      <c r="Y38" s="838"/>
      <c r="Z38" s="838"/>
      <c r="AA38" s="838"/>
      <c r="AB38" s="838"/>
      <c r="AC38" s="838"/>
      <c r="AD38" s="838"/>
      <c r="AE38" s="838"/>
      <c r="AF38" s="838"/>
      <c r="AG38" s="838"/>
      <c r="AH38" s="838"/>
      <c r="AI38" s="838"/>
      <c r="AJ38" s="838"/>
      <c r="AK38" s="838"/>
      <c r="AL38" s="838"/>
      <c r="AM38" s="838"/>
      <c r="AN38" s="838"/>
      <c r="AO38" s="838"/>
      <c r="AP38" s="3"/>
    </row>
    <row r="39" spans="2:86" ht="14.25" customHeight="1">
      <c r="B39" s="872"/>
      <c r="C39" s="877"/>
      <c r="D39" s="875"/>
      <c r="E39" s="875"/>
      <c r="F39" s="875"/>
      <c r="G39" s="875"/>
      <c r="H39" s="875"/>
      <c r="I39" s="875"/>
      <c r="J39" s="876"/>
      <c r="K39" s="834"/>
      <c r="L39" s="838"/>
      <c r="M39" s="838"/>
      <c r="N39" s="838"/>
      <c r="O39" s="838"/>
      <c r="P39" s="838"/>
      <c r="Q39" s="838"/>
      <c r="R39" s="838"/>
      <c r="S39" s="838"/>
      <c r="T39" s="838"/>
      <c r="U39" s="838"/>
      <c r="V39" s="838"/>
      <c r="W39" s="838"/>
      <c r="X39" s="838"/>
      <c r="Y39" s="838"/>
      <c r="Z39" s="838"/>
      <c r="AA39" s="838"/>
      <c r="AB39" s="838"/>
      <c r="AC39" s="838"/>
      <c r="AD39" s="838"/>
      <c r="AE39" s="838"/>
      <c r="AF39" s="838"/>
      <c r="AG39" s="838"/>
      <c r="AH39" s="838"/>
      <c r="AI39" s="838"/>
      <c r="AJ39" s="838"/>
      <c r="AK39" s="838"/>
      <c r="AL39" s="838"/>
      <c r="AM39" s="838"/>
      <c r="AN39" s="838"/>
      <c r="AO39" s="838"/>
      <c r="AP39" s="3"/>
    </row>
    <row r="40" spans="2:86" ht="12" customHeight="1">
      <c r="B40" s="872"/>
      <c r="C40" s="877"/>
      <c r="D40" s="875"/>
      <c r="E40" s="875"/>
      <c r="F40" s="875"/>
      <c r="G40" s="875"/>
      <c r="H40" s="875"/>
      <c r="I40" s="875"/>
      <c r="J40" s="876"/>
      <c r="K40" s="839" t="s">
        <v>476</v>
      </c>
      <c r="L40" s="839"/>
      <c r="M40" s="839"/>
      <c r="N40" s="839"/>
      <c r="O40" s="839"/>
      <c r="P40" s="839"/>
      <c r="Q40" s="839"/>
      <c r="R40" s="839"/>
      <c r="S40" s="839"/>
      <c r="T40" s="839"/>
      <c r="U40" s="839"/>
      <c r="V40" s="839"/>
      <c r="W40" s="839"/>
      <c r="X40" s="839"/>
      <c r="Y40" s="839"/>
      <c r="Z40" s="839"/>
      <c r="AA40" s="839"/>
      <c r="AB40" s="839"/>
      <c r="AC40" s="839"/>
      <c r="AD40" s="839"/>
      <c r="AE40" s="839"/>
      <c r="AF40" s="839"/>
      <c r="AG40" s="839"/>
      <c r="AH40" s="839"/>
      <c r="AI40" s="839"/>
      <c r="AJ40" s="839"/>
      <c r="AK40" s="839"/>
      <c r="AL40" s="839"/>
      <c r="AM40" s="839"/>
      <c r="AN40" s="839"/>
      <c r="AO40" s="839"/>
      <c r="AP40" s="3"/>
    </row>
    <row r="41" spans="2:86" ht="12" customHeight="1">
      <c r="B41" s="872"/>
      <c r="C41" s="877"/>
      <c r="D41" s="875"/>
      <c r="E41" s="875"/>
      <c r="F41" s="875"/>
      <c r="G41" s="875"/>
      <c r="H41" s="875"/>
      <c r="I41" s="875"/>
      <c r="J41" s="876"/>
      <c r="K41" s="840" t="s">
        <v>526</v>
      </c>
      <c r="L41" s="840"/>
      <c r="M41" s="840"/>
      <c r="N41" s="840"/>
      <c r="O41" s="840"/>
      <c r="P41" s="840"/>
      <c r="Q41" s="840"/>
      <c r="R41" s="840"/>
      <c r="S41" s="840"/>
      <c r="T41" s="840"/>
      <c r="U41" s="840"/>
      <c r="V41" s="840"/>
      <c r="W41" s="840"/>
      <c r="X41" s="840"/>
      <c r="Y41" s="840"/>
      <c r="Z41" s="840"/>
      <c r="AA41" s="840"/>
      <c r="AB41" s="840"/>
      <c r="AC41" s="840"/>
      <c r="AD41" s="840"/>
      <c r="AE41" s="840"/>
      <c r="AF41" s="840"/>
      <c r="AG41" s="840"/>
      <c r="AH41" s="840"/>
      <c r="AI41" s="840"/>
      <c r="AJ41" s="840"/>
      <c r="AK41" s="840"/>
      <c r="AL41" s="840"/>
      <c r="AM41" s="840"/>
      <c r="AN41" s="840"/>
      <c r="AO41" s="840"/>
      <c r="AP41" s="3"/>
    </row>
    <row r="42" spans="2:86" ht="12" customHeight="1">
      <c r="B42" s="872"/>
      <c r="C42" s="877"/>
      <c r="D42" s="875"/>
      <c r="E42" s="875"/>
      <c r="F42" s="875"/>
      <c r="G42" s="875"/>
      <c r="H42" s="875"/>
      <c r="I42" s="875"/>
      <c r="J42" s="876"/>
      <c r="K42" s="183" t="s">
        <v>477</v>
      </c>
      <c r="L42" s="184"/>
      <c r="M42" s="184"/>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5"/>
      <c r="AP42" s="3"/>
    </row>
    <row r="43" spans="2:86" ht="12" customHeight="1">
      <c r="B43" s="872"/>
      <c r="C43" s="877"/>
      <c r="D43" s="875"/>
      <c r="E43" s="875"/>
      <c r="F43" s="875"/>
      <c r="G43" s="875"/>
      <c r="H43" s="875"/>
      <c r="I43" s="875"/>
      <c r="J43" s="876"/>
      <c r="K43" s="183" t="s">
        <v>478</v>
      </c>
      <c r="L43" s="184"/>
      <c r="M43" s="184"/>
      <c r="N43" s="184"/>
      <c r="O43" s="184"/>
      <c r="P43" s="184"/>
      <c r="Q43" s="184"/>
      <c r="R43" s="184"/>
      <c r="S43" s="184"/>
      <c r="T43" s="184"/>
      <c r="U43" s="184"/>
      <c r="V43" s="184"/>
      <c r="W43" s="184"/>
      <c r="X43" s="184"/>
      <c r="Y43" s="184"/>
      <c r="Z43" s="184"/>
      <c r="AA43" s="184"/>
      <c r="AB43" s="184"/>
      <c r="AC43" s="184"/>
      <c r="AD43" s="184"/>
      <c r="AE43" s="184"/>
      <c r="AF43" s="184"/>
      <c r="AG43" s="184"/>
      <c r="AH43" s="184"/>
      <c r="AI43" s="184"/>
      <c r="AJ43" s="184"/>
      <c r="AK43" s="184"/>
      <c r="AL43" s="184"/>
      <c r="AM43" s="184"/>
      <c r="AN43" s="184"/>
      <c r="AO43" s="185"/>
      <c r="AP43" s="3"/>
    </row>
    <row r="44" spans="2:86" ht="12" customHeight="1">
      <c r="B44" s="872"/>
      <c r="C44" s="877"/>
      <c r="D44" s="875"/>
      <c r="E44" s="875"/>
      <c r="F44" s="875"/>
      <c r="G44" s="875"/>
      <c r="H44" s="875"/>
      <c r="I44" s="875"/>
      <c r="J44" s="876"/>
      <c r="K44" s="828" t="s">
        <v>479</v>
      </c>
      <c r="L44" s="829"/>
      <c r="M44" s="829"/>
      <c r="N44" s="829"/>
      <c r="O44" s="829"/>
      <c r="P44" s="829"/>
      <c r="Q44" s="829"/>
      <c r="R44" s="829"/>
      <c r="S44" s="829"/>
      <c r="T44" s="829"/>
      <c r="U44" s="829"/>
      <c r="V44" s="829"/>
      <c r="W44" s="829"/>
      <c r="X44" s="829"/>
      <c r="Y44" s="829"/>
      <c r="Z44" s="829"/>
      <c r="AA44" s="829"/>
      <c r="AB44" s="829"/>
      <c r="AC44" s="829"/>
      <c r="AD44" s="829"/>
      <c r="AE44" s="829"/>
      <c r="AF44" s="829"/>
      <c r="AG44" s="829"/>
      <c r="AH44" s="829"/>
      <c r="AI44" s="829"/>
      <c r="AJ44" s="829"/>
      <c r="AK44" s="829"/>
      <c r="AL44" s="829"/>
      <c r="AM44" s="829"/>
      <c r="AN44" s="829"/>
      <c r="AO44" s="830"/>
      <c r="AP44" s="3"/>
    </row>
    <row r="45" spans="2:86" ht="12" customHeight="1">
      <c r="B45" s="491"/>
      <c r="C45" s="878"/>
      <c r="D45" s="879"/>
      <c r="E45" s="879"/>
      <c r="F45" s="879"/>
      <c r="G45" s="879"/>
      <c r="H45" s="879"/>
      <c r="I45" s="879"/>
      <c r="J45" s="880"/>
      <c r="K45" s="831"/>
      <c r="L45" s="832"/>
      <c r="M45" s="832"/>
      <c r="N45" s="832"/>
      <c r="O45" s="832"/>
      <c r="P45" s="832"/>
      <c r="Q45" s="832"/>
      <c r="R45" s="832"/>
      <c r="S45" s="832"/>
      <c r="T45" s="832"/>
      <c r="U45" s="832"/>
      <c r="V45" s="832"/>
      <c r="W45" s="832"/>
      <c r="X45" s="832"/>
      <c r="Y45" s="832"/>
      <c r="Z45" s="832"/>
      <c r="AA45" s="832"/>
      <c r="AB45" s="832"/>
      <c r="AC45" s="832"/>
      <c r="AD45" s="832"/>
      <c r="AE45" s="832"/>
      <c r="AF45" s="832"/>
      <c r="AG45" s="832"/>
      <c r="AH45" s="832"/>
      <c r="AI45" s="832"/>
      <c r="AJ45" s="832"/>
      <c r="AK45" s="832"/>
      <c r="AL45" s="832"/>
      <c r="AM45" s="832"/>
      <c r="AN45" s="832"/>
      <c r="AO45" s="833"/>
      <c r="AP45" s="3"/>
    </row>
    <row r="46" spans="2:86" s="9" customFormat="1" ht="12" customHeight="1">
      <c r="B46" s="3" t="s">
        <v>530</v>
      </c>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49"/>
      <c r="BX46" s="149"/>
      <c r="BY46" s="149"/>
      <c r="BZ46" s="149"/>
      <c r="CA46" s="149"/>
      <c r="CB46" s="149"/>
      <c r="CC46" s="149"/>
      <c r="CD46" s="149"/>
      <c r="CE46" s="149"/>
      <c r="CF46" s="149"/>
      <c r="CG46" s="149"/>
      <c r="CH46" s="149"/>
    </row>
    <row r="47" spans="2:86" ht="12" customHeight="1">
      <c r="B47" s="3" t="s">
        <v>527</v>
      </c>
    </row>
    <row r="48" spans="2:86" ht="12" customHeight="1">
      <c r="B48" s="3" t="s">
        <v>528</v>
      </c>
    </row>
    <row r="49" spans="2:2" ht="12" customHeight="1">
      <c r="B49" s="3" t="s">
        <v>480</v>
      </c>
    </row>
    <row r="50" spans="2:2" ht="12" customHeight="1">
      <c r="B50" s="3" t="s">
        <v>529</v>
      </c>
    </row>
    <row r="51" spans="2:2" ht="12" customHeight="1">
      <c r="B51" s="3" t="s">
        <v>481</v>
      </c>
    </row>
    <row r="52" spans="2:2">
      <c r="B52" s="3" t="s">
        <v>542</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G11:AJ30 Y11:AB30">
    <cfRule type="expression" dxfId="48" priority="3">
      <formula>$AQ11=2</formula>
    </cfRule>
  </conditionalFormatting>
  <conditionalFormatting sqref="Y11:AF30">
    <cfRule type="expression" dxfId="47" priority="2">
      <formula>$AQ11=3</formula>
    </cfRule>
  </conditionalFormatting>
  <conditionalFormatting sqref="AC11:AJ30">
    <cfRule type="expression" dxfId="46" priority="1">
      <formula>$AQ11=1</formula>
    </cfRule>
  </conditionalFormatting>
  <dataValidations count="2">
    <dataValidation type="list" allowBlank="1" showInputMessage="1" showErrorMessage="1" sqref="Y11:AB30">
      <formula1>"　,○"</formula1>
    </dataValidation>
    <dataValidation type="list" allowBlank="1" showInputMessage="1" showErrorMessage="1" sqref="N11:O30 R11:T30">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'(参考)リスト'!$F$16:$F$21</xm:f>
          </x14:formula1>
          <xm:sqref>W11:X30</xm:sqref>
        </x14:dataValidation>
        <x14:dataValidation type="list" allowBlank="1" showInputMessage="1" showErrorMessage="1">
          <x14:formula1>
            <xm:f>'(参考)リスト'!$B$16:$B$20</xm:f>
          </x14:formula1>
          <xm:sqref>L11:M30</xm:sqref>
        </x14:dataValidation>
        <x14:dataValidation type="list" allowBlank="1" showInputMessage="1" showErrorMessage="1">
          <x14:formula1>
            <xm:f>'(参考)リスト'!$G$16:$G$20</xm:f>
          </x14:formula1>
          <xm:sqref>U11:V30</xm:sqref>
        </x14:dataValidation>
        <x14:dataValidation type="list" allowBlank="1" showInputMessage="1" showErrorMessage="1">
          <x14:formula1>
            <xm:f>'(参考)リスト'!$D$16:$D$18</xm:f>
          </x14:formula1>
          <xm:sqref>P11:Q30</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BM21"/>
  <sheetViews>
    <sheetView showGridLines="0" view="pageBreakPreview" zoomScaleNormal="100" zoomScaleSheetLayoutView="100" workbookViewId="0"/>
  </sheetViews>
  <sheetFormatPr defaultRowHeight="13.5"/>
  <cols>
    <col min="1" max="1" width="1.875" customWidth="1"/>
    <col min="2" max="60" width="2.125" style="52" customWidth="1"/>
    <col min="61" max="61" width="0.625" style="52" customWidth="1"/>
    <col min="62" max="62" width="2.125" style="52" customWidth="1"/>
    <col min="63" max="63" width="1" style="52" customWidth="1"/>
    <col min="64" max="65" width="2.125" style="52" customWidth="1"/>
  </cols>
  <sheetData>
    <row r="1" spans="1:65">
      <c r="A1" s="56"/>
    </row>
    <row r="2" spans="1:65" s="54" customFormat="1" ht="14.25" customHeight="1">
      <c r="B2" s="123" t="s">
        <v>321</v>
      </c>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19"/>
      <c r="AK2" s="119"/>
      <c r="AL2" s="119"/>
      <c r="AM2" s="119"/>
      <c r="AN2" s="119"/>
      <c r="AO2" s="119"/>
      <c r="AP2" s="119"/>
      <c r="AQ2" s="119"/>
      <c r="AR2" s="119"/>
      <c r="AS2" s="119"/>
      <c r="AT2" s="119"/>
      <c r="AU2" s="119"/>
      <c r="AV2" s="119"/>
      <c r="AW2" s="119"/>
      <c r="AX2" s="119"/>
      <c r="AY2" s="119"/>
      <c r="AZ2" s="119"/>
      <c r="BA2" s="119"/>
      <c r="BB2" s="119"/>
      <c r="BC2" s="120"/>
      <c r="BD2" s="120"/>
      <c r="BE2" s="120"/>
      <c r="BF2" s="120"/>
      <c r="BG2" s="120"/>
      <c r="BH2" s="120"/>
      <c r="BI2" s="120"/>
      <c r="BJ2" s="120"/>
      <c r="BK2" s="120"/>
      <c r="BL2" s="55"/>
      <c r="BM2" s="55"/>
    </row>
    <row r="3" spans="1:65" s="53" customFormat="1" ht="17.25" customHeight="1">
      <c r="B3" s="983" t="s">
        <v>27</v>
      </c>
      <c r="C3" s="984"/>
      <c r="D3" s="984"/>
      <c r="E3" s="985"/>
      <c r="F3" s="977" t="str">
        <f>'様式A-1'!D3</f>
        <v>タカバヤマトンネル</v>
      </c>
      <c r="G3" s="978"/>
      <c r="H3" s="978"/>
      <c r="I3" s="978"/>
      <c r="J3" s="978"/>
      <c r="K3" s="978"/>
      <c r="L3" s="978"/>
      <c r="M3" s="978"/>
      <c r="N3" s="978"/>
      <c r="O3" s="978"/>
      <c r="P3" s="978"/>
      <c r="Q3" s="978"/>
      <c r="R3" s="978"/>
      <c r="S3" s="978"/>
      <c r="T3" s="979"/>
      <c r="U3" s="944" t="s">
        <v>230</v>
      </c>
      <c r="V3" s="945"/>
      <c r="W3" s="945"/>
      <c r="X3" s="969"/>
      <c r="Y3" s="969"/>
      <c r="Z3" s="992" t="str">
        <f>'様式A-1'!J3</f>
        <v>県道6号山口宇部線</v>
      </c>
      <c r="AA3" s="993"/>
      <c r="AB3" s="993"/>
      <c r="AC3" s="993"/>
      <c r="AD3" s="993"/>
      <c r="AE3" s="993"/>
      <c r="AF3" s="993"/>
      <c r="AG3" s="993"/>
      <c r="AH3" s="994"/>
      <c r="AI3" s="944" t="s">
        <v>298</v>
      </c>
      <c r="AJ3" s="969"/>
      <c r="AK3" s="969"/>
      <c r="AL3" s="969"/>
      <c r="AM3" s="969"/>
      <c r="AN3" s="970"/>
      <c r="AO3" s="971" t="str">
        <f>'様式B(トンネル様式1P001)'!K5</f>
        <v>基礎地盤コンサルタンツ株式会社</v>
      </c>
      <c r="AP3" s="972"/>
      <c r="AQ3" s="972"/>
      <c r="AR3" s="972"/>
      <c r="AS3" s="972"/>
      <c r="AT3" s="972"/>
      <c r="AU3" s="972"/>
      <c r="AV3" s="973"/>
      <c r="AW3" s="957" t="s">
        <v>222</v>
      </c>
      <c r="AX3" s="958"/>
      <c r="AY3" s="958"/>
      <c r="AZ3" s="958"/>
      <c r="BA3" s="958"/>
      <c r="BB3" s="959"/>
      <c r="BC3" s="963" t="str">
        <f>'様式B(トンネル様式1P001)'!Q5</f>
        <v>2022年7月25日・26日</v>
      </c>
      <c r="BD3" s="964"/>
      <c r="BE3" s="964"/>
      <c r="BF3" s="964"/>
      <c r="BG3" s="964"/>
      <c r="BH3" s="964"/>
      <c r="BI3" s="964"/>
      <c r="BJ3" s="964"/>
      <c r="BK3" s="965"/>
    </row>
    <row r="4" spans="1:65" s="53" customFormat="1" ht="17.25" customHeight="1">
      <c r="B4" s="986" t="s">
        <v>229</v>
      </c>
      <c r="C4" s="987"/>
      <c r="D4" s="987"/>
      <c r="E4" s="988"/>
      <c r="F4" s="989" t="str">
        <f>'様式A-1'!D4</f>
        <v xml:space="preserve">高場山トンネル </v>
      </c>
      <c r="G4" s="990"/>
      <c r="H4" s="990"/>
      <c r="I4" s="990"/>
      <c r="J4" s="990"/>
      <c r="K4" s="990"/>
      <c r="L4" s="990"/>
      <c r="M4" s="990"/>
      <c r="N4" s="990"/>
      <c r="O4" s="990"/>
      <c r="P4" s="990"/>
      <c r="Q4" s="990"/>
      <c r="R4" s="990"/>
      <c r="S4" s="990"/>
      <c r="T4" s="991"/>
      <c r="U4" s="944" t="s">
        <v>297</v>
      </c>
      <c r="V4" s="945"/>
      <c r="W4" s="945"/>
      <c r="X4" s="969"/>
      <c r="Y4" s="969"/>
      <c r="Z4" s="995" t="str">
        <f>'様式A-1'!R3</f>
        <v>防府土木建築事務所</v>
      </c>
      <c r="AA4" s="996"/>
      <c r="AB4" s="996"/>
      <c r="AC4" s="996"/>
      <c r="AD4" s="996"/>
      <c r="AE4" s="996"/>
      <c r="AF4" s="996"/>
      <c r="AG4" s="996"/>
      <c r="AH4" s="997"/>
      <c r="AI4" s="944" t="s">
        <v>299</v>
      </c>
      <c r="AJ4" s="969"/>
      <c r="AK4" s="969"/>
      <c r="AL4" s="969"/>
      <c r="AM4" s="969"/>
      <c r="AN4" s="970"/>
      <c r="AO4" s="974" t="str">
        <f>'様式B(トンネル様式1P001)'!K6</f>
        <v>安田　啓吾</v>
      </c>
      <c r="AP4" s="975"/>
      <c r="AQ4" s="975"/>
      <c r="AR4" s="975"/>
      <c r="AS4" s="975"/>
      <c r="AT4" s="975"/>
      <c r="AU4" s="975"/>
      <c r="AV4" s="976"/>
      <c r="AW4" s="960"/>
      <c r="AX4" s="961"/>
      <c r="AY4" s="961"/>
      <c r="AZ4" s="961"/>
      <c r="BA4" s="961"/>
      <c r="BB4" s="962"/>
      <c r="BC4" s="966"/>
      <c r="BD4" s="967"/>
      <c r="BE4" s="967"/>
      <c r="BF4" s="967"/>
      <c r="BG4" s="967"/>
      <c r="BH4" s="967"/>
      <c r="BI4" s="967"/>
      <c r="BJ4" s="967"/>
      <c r="BK4" s="968"/>
    </row>
    <row r="5" spans="1:65" ht="42.75" customHeight="1">
      <c r="A5" s="56"/>
      <c r="B5" s="956" t="s">
        <v>228</v>
      </c>
      <c r="C5" s="942"/>
      <c r="D5" s="942"/>
      <c r="E5" s="942"/>
      <c r="F5" s="942"/>
      <c r="G5" s="943"/>
      <c r="H5" s="941" t="s">
        <v>227</v>
      </c>
      <c r="I5" s="942"/>
      <c r="J5" s="942"/>
      <c r="K5" s="942"/>
      <c r="L5" s="942"/>
      <c r="M5" s="942"/>
      <c r="N5" s="942"/>
      <c r="O5" s="943"/>
      <c r="P5" s="944" t="s">
        <v>226</v>
      </c>
      <c r="Q5" s="945"/>
      <c r="R5" s="945"/>
      <c r="S5" s="945"/>
      <c r="T5" s="945"/>
      <c r="U5" s="945"/>
      <c r="V5" s="945"/>
      <c r="W5" s="945"/>
      <c r="X5" s="945"/>
      <c r="Y5" s="945"/>
      <c r="Z5" s="945"/>
      <c r="AA5" s="945"/>
      <c r="AB5" s="945"/>
      <c r="AC5" s="945"/>
      <c r="AD5" s="945"/>
      <c r="AE5" s="945"/>
      <c r="AF5" s="945"/>
      <c r="AG5" s="945"/>
      <c r="AH5" s="945"/>
      <c r="AI5" s="945"/>
      <c r="AJ5" s="945"/>
      <c r="AK5" s="945"/>
      <c r="AL5" s="945"/>
      <c r="AM5" s="945"/>
      <c r="AN5" s="944" t="s">
        <v>225</v>
      </c>
      <c r="AO5" s="945"/>
      <c r="AP5" s="945"/>
      <c r="AQ5" s="945"/>
      <c r="AR5" s="945"/>
      <c r="AS5" s="945"/>
      <c r="AT5" s="945"/>
      <c r="AU5" s="945"/>
      <c r="AV5" s="945"/>
      <c r="AW5" s="945"/>
      <c r="AX5" s="945"/>
      <c r="AY5" s="945"/>
      <c r="AZ5" s="945"/>
      <c r="BA5" s="945"/>
      <c r="BB5" s="945"/>
      <c r="BC5" s="945"/>
      <c r="BD5" s="945"/>
      <c r="BE5" s="945"/>
      <c r="BF5" s="945"/>
      <c r="BG5" s="945"/>
      <c r="BH5" s="945"/>
      <c r="BI5" s="945"/>
      <c r="BJ5" s="945"/>
      <c r="BK5" s="946"/>
    </row>
    <row r="6" spans="1:65" ht="29.25" customHeight="1">
      <c r="A6" s="56"/>
      <c r="B6" s="980"/>
      <c r="C6" s="981"/>
      <c r="D6" s="981"/>
      <c r="E6" s="981"/>
      <c r="F6" s="981"/>
      <c r="G6" s="982"/>
      <c r="H6" s="955"/>
      <c r="I6" s="955"/>
      <c r="J6" s="955"/>
      <c r="K6" s="955"/>
      <c r="L6" s="955"/>
      <c r="M6" s="955"/>
      <c r="N6" s="955"/>
      <c r="O6" s="955"/>
      <c r="P6" s="947"/>
      <c r="Q6" s="948"/>
      <c r="R6" s="948"/>
      <c r="S6" s="948"/>
      <c r="T6" s="948"/>
      <c r="U6" s="948"/>
      <c r="V6" s="948"/>
      <c r="W6" s="948"/>
      <c r="X6" s="948"/>
      <c r="Y6" s="948"/>
      <c r="Z6" s="948"/>
      <c r="AA6" s="948"/>
      <c r="AB6" s="948"/>
      <c r="AC6" s="948"/>
      <c r="AD6" s="948"/>
      <c r="AE6" s="948"/>
      <c r="AF6" s="948"/>
      <c r="AG6" s="948"/>
      <c r="AH6" s="948"/>
      <c r="AI6" s="948"/>
      <c r="AJ6" s="948"/>
      <c r="AK6" s="948"/>
      <c r="AL6" s="948"/>
      <c r="AM6" s="948"/>
      <c r="AN6" s="949"/>
      <c r="AO6" s="950"/>
      <c r="AP6" s="950"/>
      <c r="AQ6" s="950"/>
      <c r="AR6" s="950"/>
      <c r="AS6" s="950"/>
      <c r="AT6" s="950"/>
      <c r="AU6" s="950"/>
      <c r="AV6" s="950"/>
      <c r="AW6" s="950"/>
      <c r="AX6" s="950"/>
      <c r="AY6" s="950"/>
      <c r="AZ6" s="950"/>
      <c r="BA6" s="950"/>
      <c r="BB6" s="950"/>
      <c r="BC6" s="950"/>
      <c r="BD6" s="950"/>
      <c r="BE6" s="950"/>
      <c r="BF6" s="950"/>
      <c r="BG6" s="950"/>
      <c r="BH6" s="950"/>
      <c r="BI6" s="950"/>
      <c r="BJ6" s="950"/>
      <c r="BK6" s="951"/>
    </row>
    <row r="7" spans="1:65" ht="29.25" customHeight="1">
      <c r="A7" s="56"/>
      <c r="B7" s="980"/>
      <c r="C7" s="981"/>
      <c r="D7" s="981"/>
      <c r="E7" s="981"/>
      <c r="F7" s="981"/>
      <c r="G7" s="982"/>
      <c r="H7" s="955"/>
      <c r="I7" s="955"/>
      <c r="J7" s="955"/>
      <c r="K7" s="955"/>
      <c r="L7" s="955"/>
      <c r="M7" s="955"/>
      <c r="N7" s="955"/>
      <c r="O7" s="955"/>
      <c r="P7" s="947"/>
      <c r="Q7" s="948"/>
      <c r="R7" s="948"/>
      <c r="S7" s="948"/>
      <c r="T7" s="948"/>
      <c r="U7" s="948"/>
      <c r="V7" s="948"/>
      <c r="W7" s="948"/>
      <c r="X7" s="948"/>
      <c r="Y7" s="948"/>
      <c r="Z7" s="948"/>
      <c r="AA7" s="948"/>
      <c r="AB7" s="948"/>
      <c r="AC7" s="948"/>
      <c r="AD7" s="948"/>
      <c r="AE7" s="948"/>
      <c r="AF7" s="948"/>
      <c r="AG7" s="948"/>
      <c r="AH7" s="948"/>
      <c r="AI7" s="948"/>
      <c r="AJ7" s="948"/>
      <c r="AK7" s="948"/>
      <c r="AL7" s="948"/>
      <c r="AM7" s="948"/>
      <c r="AN7" s="949"/>
      <c r="AO7" s="950"/>
      <c r="AP7" s="950"/>
      <c r="AQ7" s="950"/>
      <c r="AR7" s="950"/>
      <c r="AS7" s="950"/>
      <c r="AT7" s="950"/>
      <c r="AU7" s="950"/>
      <c r="AV7" s="950"/>
      <c r="AW7" s="950"/>
      <c r="AX7" s="950"/>
      <c r="AY7" s="950"/>
      <c r="AZ7" s="950"/>
      <c r="BA7" s="950"/>
      <c r="BB7" s="950"/>
      <c r="BC7" s="950"/>
      <c r="BD7" s="950"/>
      <c r="BE7" s="950"/>
      <c r="BF7" s="950"/>
      <c r="BG7" s="950"/>
      <c r="BH7" s="950"/>
      <c r="BI7" s="950"/>
      <c r="BJ7" s="950"/>
      <c r="BK7" s="951"/>
    </row>
    <row r="8" spans="1:65" ht="29.25" customHeight="1">
      <c r="A8" s="56"/>
      <c r="B8" s="938"/>
      <c r="C8" s="939"/>
      <c r="D8" s="939"/>
      <c r="E8" s="939"/>
      <c r="F8" s="939"/>
      <c r="G8" s="940"/>
      <c r="H8" s="955"/>
      <c r="I8" s="955"/>
      <c r="J8" s="955"/>
      <c r="K8" s="955"/>
      <c r="L8" s="955"/>
      <c r="M8" s="955"/>
      <c r="N8" s="955"/>
      <c r="O8" s="955"/>
      <c r="P8" s="952"/>
      <c r="Q8" s="953"/>
      <c r="R8" s="953"/>
      <c r="S8" s="953"/>
      <c r="T8" s="953"/>
      <c r="U8" s="953"/>
      <c r="V8" s="953"/>
      <c r="W8" s="953"/>
      <c r="X8" s="953"/>
      <c r="Y8" s="953"/>
      <c r="Z8" s="953"/>
      <c r="AA8" s="953"/>
      <c r="AB8" s="953"/>
      <c r="AC8" s="953"/>
      <c r="AD8" s="953"/>
      <c r="AE8" s="953"/>
      <c r="AF8" s="953"/>
      <c r="AG8" s="953"/>
      <c r="AH8" s="953"/>
      <c r="AI8" s="953"/>
      <c r="AJ8" s="953"/>
      <c r="AK8" s="953"/>
      <c r="AL8" s="953"/>
      <c r="AM8" s="953"/>
      <c r="AN8" s="952"/>
      <c r="AO8" s="953"/>
      <c r="AP8" s="953"/>
      <c r="AQ8" s="953"/>
      <c r="AR8" s="953"/>
      <c r="AS8" s="953"/>
      <c r="AT8" s="953"/>
      <c r="AU8" s="953"/>
      <c r="AV8" s="953"/>
      <c r="AW8" s="953"/>
      <c r="AX8" s="953"/>
      <c r="AY8" s="953"/>
      <c r="AZ8" s="953"/>
      <c r="BA8" s="953"/>
      <c r="BB8" s="953"/>
      <c r="BC8" s="953"/>
      <c r="BD8" s="953"/>
      <c r="BE8" s="953"/>
      <c r="BF8" s="953"/>
      <c r="BG8" s="953"/>
      <c r="BH8" s="953"/>
      <c r="BI8" s="953"/>
      <c r="BJ8" s="953"/>
      <c r="BK8" s="954"/>
    </row>
    <row r="9" spans="1:65" ht="29.25" customHeight="1">
      <c r="A9" s="56"/>
      <c r="B9" s="938"/>
      <c r="C9" s="939"/>
      <c r="D9" s="939"/>
      <c r="E9" s="939"/>
      <c r="F9" s="939"/>
      <c r="G9" s="940"/>
      <c r="H9" s="955"/>
      <c r="I9" s="955"/>
      <c r="J9" s="955"/>
      <c r="K9" s="955"/>
      <c r="L9" s="955"/>
      <c r="M9" s="955"/>
      <c r="N9" s="955"/>
      <c r="O9" s="955"/>
      <c r="P9" s="952"/>
      <c r="Q9" s="953"/>
      <c r="R9" s="953"/>
      <c r="S9" s="953"/>
      <c r="T9" s="953"/>
      <c r="U9" s="953"/>
      <c r="V9" s="953"/>
      <c r="W9" s="953"/>
      <c r="X9" s="953"/>
      <c r="Y9" s="953"/>
      <c r="Z9" s="953"/>
      <c r="AA9" s="953"/>
      <c r="AB9" s="953"/>
      <c r="AC9" s="953"/>
      <c r="AD9" s="953"/>
      <c r="AE9" s="953"/>
      <c r="AF9" s="953"/>
      <c r="AG9" s="953"/>
      <c r="AH9" s="953"/>
      <c r="AI9" s="953"/>
      <c r="AJ9" s="953"/>
      <c r="AK9" s="953"/>
      <c r="AL9" s="953"/>
      <c r="AM9" s="953"/>
      <c r="AN9" s="952"/>
      <c r="AO9" s="953"/>
      <c r="AP9" s="953"/>
      <c r="AQ9" s="953"/>
      <c r="AR9" s="953"/>
      <c r="AS9" s="953"/>
      <c r="AT9" s="953"/>
      <c r="AU9" s="953"/>
      <c r="AV9" s="953"/>
      <c r="AW9" s="953"/>
      <c r="AX9" s="953"/>
      <c r="AY9" s="953"/>
      <c r="AZ9" s="953"/>
      <c r="BA9" s="953"/>
      <c r="BB9" s="953"/>
      <c r="BC9" s="953"/>
      <c r="BD9" s="953"/>
      <c r="BE9" s="953"/>
      <c r="BF9" s="953"/>
      <c r="BG9" s="953"/>
      <c r="BH9" s="953"/>
      <c r="BI9" s="953"/>
      <c r="BJ9" s="953"/>
      <c r="BK9" s="954"/>
    </row>
    <row r="10" spans="1:65" ht="29.25" customHeight="1">
      <c r="A10" s="56"/>
      <c r="B10" s="938"/>
      <c r="C10" s="939"/>
      <c r="D10" s="939"/>
      <c r="E10" s="939"/>
      <c r="F10" s="939"/>
      <c r="G10" s="940"/>
      <c r="H10" s="955"/>
      <c r="I10" s="955"/>
      <c r="J10" s="955"/>
      <c r="K10" s="955"/>
      <c r="L10" s="955"/>
      <c r="M10" s="955"/>
      <c r="N10" s="955"/>
      <c r="O10" s="955"/>
      <c r="P10" s="952"/>
      <c r="Q10" s="953"/>
      <c r="R10" s="953"/>
      <c r="S10" s="953"/>
      <c r="T10" s="953"/>
      <c r="U10" s="953"/>
      <c r="V10" s="953"/>
      <c r="W10" s="953"/>
      <c r="X10" s="953"/>
      <c r="Y10" s="953"/>
      <c r="Z10" s="953"/>
      <c r="AA10" s="953"/>
      <c r="AB10" s="953"/>
      <c r="AC10" s="953"/>
      <c r="AD10" s="953"/>
      <c r="AE10" s="953"/>
      <c r="AF10" s="953"/>
      <c r="AG10" s="953"/>
      <c r="AH10" s="953"/>
      <c r="AI10" s="953"/>
      <c r="AJ10" s="953"/>
      <c r="AK10" s="953"/>
      <c r="AL10" s="953"/>
      <c r="AM10" s="953"/>
      <c r="AN10" s="952"/>
      <c r="AO10" s="953"/>
      <c r="AP10" s="953"/>
      <c r="AQ10" s="953"/>
      <c r="AR10" s="953"/>
      <c r="AS10" s="953"/>
      <c r="AT10" s="953"/>
      <c r="AU10" s="953"/>
      <c r="AV10" s="953"/>
      <c r="AW10" s="953"/>
      <c r="AX10" s="953"/>
      <c r="AY10" s="953"/>
      <c r="AZ10" s="953"/>
      <c r="BA10" s="953"/>
      <c r="BB10" s="953"/>
      <c r="BC10" s="953"/>
      <c r="BD10" s="953"/>
      <c r="BE10" s="953"/>
      <c r="BF10" s="953"/>
      <c r="BG10" s="953"/>
      <c r="BH10" s="953"/>
      <c r="BI10" s="953"/>
      <c r="BJ10" s="953"/>
      <c r="BK10" s="954"/>
    </row>
    <row r="11" spans="1:65" ht="29.25" customHeight="1">
      <c r="A11" s="56"/>
      <c r="B11" s="938"/>
      <c r="C11" s="939"/>
      <c r="D11" s="939"/>
      <c r="E11" s="939"/>
      <c r="F11" s="939"/>
      <c r="G11" s="940"/>
      <c r="H11" s="955"/>
      <c r="I11" s="955"/>
      <c r="J11" s="955"/>
      <c r="K11" s="955"/>
      <c r="L11" s="955"/>
      <c r="M11" s="955"/>
      <c r="N11" s="955"/>
      <c r="O11" s="955"/>
      <c r="P11" s="952"/>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2"/>
      <c r="AO11" s="953"/>
      <c r="AP11" s="953"/>
      <c r="AQ11" s="953"/>
      <c r="AR11" s="953"/>
      <c r="AS11" s="953"/>
      <c r="AT11" s="953"/>
      <c r="AU11" s="953"/>
      <c r="AV11" s="953"/>
      <c r="AW11" s="953"/>
      <c r="AX11" s="953"/>
      <c r="AY11" s="953"/>
      <c r="AZ11" s="953"/>
      <c r="BA11" s="953"/>
      <c r="BB11" s="953"/>
      <c r="BC11" s="953"/>
      <c r="BD11" s="953"/>
      <c r="BE11" s="953"/>
      <c r="BF11" s="953"/>
      <c r="BG11" s="953"/>
      <c r="BH11" s="953"/>
      <c r="BI11" s="953"/>
      <c r="BJ11" s="953"/>
      <c r="BK11" s="954"/>
    </row>
    <row r="12" spans="1:65" ht="29.25" customHeight="1">
      <c r="A12" s="56"/>
      <c r="B12" s="938"/>
      <c r="C12" s="939"/>
      <c r="D12" s="939"/>
      <c r="E12" s="939"/>
      <c r="F12" s="939"/>
      <c r="G12" s="940"/>
      <c r="H12" s="955"/>
      <c r="I12" s="955"/>
      <c r="J12" s="955"/>
      <c r="K12" s="955"/>
      <c r="L12" s="955"/>
      <c r="M12" s="955"/>
      <c r="N12" s="955"/>
      <c r="O12" s="955"/>
      <c r="P12" s="952"/>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952"/>
      <c r="AO12" s="953"/>
      <c r="AP12" s="953"/>
      <c r="AQ12" s="953"/>
      <c r="AR12" s="953"/>
      <c r="AS12" s="953"/>
      <c r="AT12" s="953"/>
      <c r="AU12" s="953"/>
      <c r="AV12" s="953"/>
      <c r="AW12" s="953"/>
      <c r="AX12" s="953"/>
      <c r="AY12" s="953"/>
      <c r="AZ12" s="953"/>
      <c r="BA12" s="953"/>
      <c r="BB12" s="953"/>
      <c r="BC12" s="953"/>
      <c r="BD12" s="953"/>
      <c r="BE12" s="953"/>
      <c r="BF12" s="953"/>
      <c r="BG12" s="953"/>
      <c r="BH12" s="953"/>
      <c r="BI12" s="953"/>
      <c r="BJ12" s="953"/>
      <c r="BK12" s="954"/>
    </row>
    <row r="13" spans="1:65" ht="29.25" customHeight="1">
      <c r="A13" s="56"/>
      <c r="B13" s="938"/>
      <c r="C13" s="939"/>
      <c r="D13" s="939"/>
      <c r="E13" s="939"/>
      <c r="F13" s="939"/>
      <c r="G13" s="940"/>
      <c r="H13" s="955"/>
      <c r="I13" s="955"/>
      <c r="J13" s="955"/>
      <c r="K13" s="955"/>
      <c r="L13" s="955"/>
      <c r="M13" s="955"/>
      <c r="N13" s="955"/>
      <c r="O13" s="955"/>
      <c r="P13" s="952"/>
      <c r="Q13" s="953"/>
      <c r="R13" s="953"/>
      <c r="S13" s="953"/>
      <c r="T13" s="953"/>
      <c r="U13" s="953"/>
      <c r="V13" s="953"/>
      <c r="W13" s="953"/>
      <c r="X13" s="953"/>
      <c r="Y13" s="953"/>
      <c r="Z13" s="953"/>
      <c r="AA13" s="953"/>
      <c r="AB13" s="953"/>
      <c r="AC13" s="953"/>
      <c r="AD13" s="953"/>
      <c r="AE13" s="953"/>
      <c r="AF13" s="953"/>
      <c r="AG13" s="953"/>
      <c r="AH13" s="953"/>
      <c r="AI13" s="953"/>
      <c r="AJ13" s="953"/>
      <c r="AK13" s="953"/>
      <c r="AL13" s="953"/>
      <c r="AM13" s="953"/>
      <c r="AN13" s="952"/>
      <c r="AO13" s="953"/>
      <c r="AP13" s="953"/>
      <c r="AQ13" s="953"/>
      <c r="AR13" s="953"/>
      <c r="AS13" s="953"/>
      <c r="AT13" s="953"/>
      <c r="AU13" s="953"/>
      <c r="AV13" s="953"/>
      <c r="AW13" s="953"/>
      <c r="AX13" s="953"/>
      <c r="AY13" s="953"/>
      <c r="AZ13" s="953"/>
      <c r="BA13" s="953"/>
      <c r="BB13" s="953"/>
      <c r="BC13" s="953"/>
      <c r="BD13" s="953"/>
      <c r="BE13" s="953"/>
      <c r="BF13" s="953"/>
      <c r="BG13" s="953"/>
      <c r="BH13" s="953"/>
      <c r="BI13" s="953"/>
      <c r="BJ13" s="953"/>
      <c r="BK13" s="954"/>
    </row>
    <row r="14" spans="1:65" ht="29.25" customHeight="1">
      <c r="A14" s="56"/>
      <c r="B14" s="938"/>
      <c r="C14" s="939"/>
      <c r="D14" s="939"/>
      <c r="E14" s="939"/>
      <c r="F14" s="939"/>
      <c r="G14" s="940"/>
      <c r="H14" s="955"/>
      <c r="I14" s="955"/>
      <c r="J14" s="955"/>
      <c r="K14" s="955"/>
      <c r="L14" s="955"/>
      <c r="M14" s="955"/>
      <c r="N14" s="955"/>
      <c r="O14" s="955"/>
      <c r="P14" s="952"/>
      <c r="Q14" s="953"/>
      <c r="R14" s="953"/>
      <c r="S14" s="953"/>
      <c r="T14" s="953"/>
      <c r="U14" s="953"/>
      <c r="V14" s="953"/>
      <c r="W14" s="953"/>
      <c r="X14" s="953"/>
      <c r="Y14" s="953"/>
      <c r="Z14" s="953"/>
      <c r="AA14" s="953"/>
      <c r="AB14" s="953"/>
      <c r="AC14" s="953"/>
      <c r="AD14" s="953"/>
      <c r="AE14" s="953"/>
      <c r="AF14" s="953"/>
      <c r="AG14" s="953"/>
      <c r="AH14" s="953"/>
      <c r="AI14" s="953"/>
      <c r="AJ14" s="953"/>
      <c r="AK14" s="953"/>
      <c r="AL14" s="953"/>
      <c r="AM14" s="953"/>
      <c r="AN14" s="952"/>
      <c r="AO14" s="953"/>
      <c r="AP14" s="953"/>
      <c r="AQ14" s="953"/>
      <c r="AR14" s="953"/>
      <c r="AS14" s="953"/>
      <c r="AT14" s="953"/>
      <c r="AU14" s="953"/>
      <c r="AV14" s="953"/>
      <c r="AW14" s="953"/>
      <c r="AX14" s="953"/>
      <c r="AY14" s="953"/>
      <c r="AZ14" s="953"/>
      <c r="BA14" s="953"/>
      <c r="BB14" s="953"/>
      <c r="BC14" s="953"/>
      <c r="BD14" s="953"/>
      <c r="BE14" s="953"/>
      <c r="BF14" s="953"/>
      <c r="BG14" s="953"/>
      <c r="BH14" s="953"/>
      <c r="BI14" s="953"/>
      <c r="BJ14" s="953"/>
      <c r="BK14" s="954"/>
    </row>
    <row r="15" spans="1:65" ht="29.25" customHeight="1">
      <c r="A15" s="56"/>
      <c r="B15" s="938"/>
      <c r="C15" s="939"/>
      <c r="D15" s="939"/>
      <c r="E15" s="939"/>
      <c r="F15" s="939"/>
      <c r="G15" s="940"/>
      <c r="H15" s="955"/>
      <c r="I15" s="955"/>
      <c r="J15" s="955"/>
      <c r="K15" s="955"/>
      <c r="L15" s="955"/>
      <c r="M15" s="955"/>
      <c r="N15" s="955"/>
      <c r="O15" s="955"/>
      <c r="P15" s="952"/>
      <c r="Q15" s="953"/>
      <c r="R15" s="953"/>
      <c r="S15" s="953"/>
      <c r="T15" s="953"/>
      <c r="U15" s="953"/>
      <c r="V15" s="953"/>
      <c r="W15" s="953"/>
      <c r="X15" s="953"/>
      <c r="Y15" s="953"/>
      <c r="Z15" s="953"/>
      <c r="AA15" s="953"/>
      <c r="AB15" s="953"/>
      <c r="AC15" s="953"/>
      <c r="AD15" s="953"/>
      <c r="AE15" s="953"/>
      <c r="AF15" s="953"/>
      <c r="AG15" s="953"/>
      <c r="AH15" s="953"/>
      <c r="AI15" s="953"/>
      <c r="AJ15" s="953"/>
      <c r="AK15" s="953"/>
      <c r="AL15" s="953"/>
      <c r="AM15" s="953"/>
      <c r="AN15" s="952"/>
      <c r="AO15" s="953"/>
      <c r="AP15" s="953"/>
      <c r="AQ15" s="953"/>
      <c r="AR15" s="953"/>
      <c r="AS15" s="953"/>
      <c r="AT15" s="953"/>
      <c r="AU15" s="953"/>
      <c r="AV15" s="953"/>
      <c r="AW15" s="953"/>
      <c r="AX15" s="953"/>
      <c r="AY15" s="953"/>
      <c r="AZ15" s="953"/>
      <c r="BA15" s="953"/>
      <c r="BB15" s="953"/>
      <c r="BC15" s="953"/>
      <c r="BD15" s="953"/>
      <c r="BE15" s="953"/>
      <c r="BF15" s="953"/>
      <c r="BG15" s="953"/>
      <c r="BH15" s="953"/>
      <c r="BI15" s="953"/>
      <c r="BJ15" s="953"/>
      <c r="BK15" s="954"/>
    </row>
    <row r="16" spans="1:65" ht="29.25" customHeight="1">
      <c r="A16" s="56"/>
      <c r="B16" s="938"/>
      <c r="C16" s="939"/>
      <c r="D16" s="939"/>
      <c r="E16" s="939"/>
      <c r="F16" s="939"/>
      <c r="G16" s="940"/>
      <c r="H16" s="955"/>
      <c r="I16" s="955"/>
      <c r="J16" s="955"/>
      <c r="K16" s="955"/>
      <c r="L16" s="955"/>
      <c r="M16" s="955"/>
      <c r="N16" s="955"/>
      <c r="O16" s="955"/>
      <c r="P16" s="952"/>
      <c r="Q16" s="953"/>
      <c r="R16" s="953"/>
      <c r="S16" s="953"/>
      <c r="T16" s="953"/>
      <c r="U16" s="953"/>
      <c r="V16" s="953"/>
      <c r="W16" s="953"/>
      <c r="X16" s="953"/>
      <c r="Y16" s="953"/>
      <c r="Z16" s="953"/>
      <c r="AA16" s="953"/>
      <c r="AB16" s="953"/>
      <c r="AC16" s="953"/>
      <c r="AD16" s="953"/>
      <c r="AE16" s="953"/>
      <c r="AF16" s="953"/>
      <c r="AG16" s="953"/>
      <c r="AH16" s="953"/>
      <c r="AI16" s="953"/>
      <c r="AJ16" s="953"/>
      <c r="AK16" s="953"/>
      <c r="AL16" s="953"/>
      <c r="AM16" s="953"/>
      <c r="AN16" s="952"/>
      <c r="AO16" s="953"/>
      <c r="AP16" s="953"/>
      <c r="AQ16" s="953"/>
      <c r="AR16" s="953"/>
      <c r="AS16" s="953"/>
      <c r="AT16" s="953"/>
      <c r="AU16" s="953"/>
      <c r="AV16" s="953"/>
      <c r="AW16" s="953"/>
      <c r="AX16" s="953"/>
      <c r="AY16" s="953"/>
      <c r="AZ16" s="953"/>
      <c r="BA16" s="953"/>
      <c r="BB16" s="953"/>
      <c r="BC16" s="953"/>
      <c r="BD16" s="953"/>
      <c r="BE16" s="953"/>
      <c r="BF16" s="953"/>
      <c r="BG16" s="953"/>
      <c r="BH16" s="953"/>
      <c r="BI16" s="953"/>
      <c r="BJ16" s="953"/>
      <c r="BK16" s="954"/>
    </row>
    <row r="17" spans="1:63" ht="29.25" customHeight="1">
      <c r="A17" s="56"/>
      <c r="B17" s="938"/>
      <c r="C17" s="939"/>
      <c r="D17" s="939"/>
      <c r="E17" s="939"/>
      <c r="F17" s="939"/>
      <c r="G17" s="940"/>
      <c r="H17" s="955"/>
      <c r="I17" s="955"/>
      <c r="J17" s="955"/>
      <c r="K17" s="955"/>
      <c r="L17" s="955"/>
      <c r="M17" s="955"/>
      <c r="N17" s="955"/>
      <c r="O17" s="955"/>
      <c r="P17" s="952"/>
      <c r="Q17" s="953"/>
      <c r="R17" s="953"/>
      <c r="S17" s="953"/>
      <c r="T17" s="953"/>
      <c r="U17" s="953"/>
      <c r="V17" s="953"/>
      <c r="W17" s="953"/>
      <c r="X17" s="953"/>
      <c r="Y17" s="953"/>
      <c r="Z17" s="953"/>
      <c r="AA17" s="953"/>
      <c r="AB17" s="953"/>
      <c r="AC17" s="953"/>
      <c r="AD17" s="953"/>
      <c r="AE17" s="953"/>
      <c r="AF17" s="953"/>
      <c r="AG17" s="953"/>
      <c r="AH17" s="953"/>
      <c r="AI17" s="953"/>
      <c r="AJ17" s="953"/>
      <c r="AK17" s="953"/>
      <c r="AL17" s="953"/>
      <c r="AM17" s="953"/>
      <c r="AN17" s="952"/>
      <c r="AO17" s="953"/>
      <c r="AP17" s="953"/>
      <c r="AQ17" s="953"/>
      <c r="AR17" s="953"/>
      <c r="AS17" s="953"/>
      <c r="AT17" s="953"/>
      <c r="AU17" s="953"/>
      <c r="AV17" s="953"/>
      <c r="AW17" s="953"/>
      <c r="AX17" s="953"/>
      <c r="AY17" s="953"/>
      <c r="AZ17" s="953"/>
      <c r="BA17" s="953"/>
      <c r="BB17" s="953"/>
      <c r="BC17" s="953"/>
      <c r="BD17" s="953"/>
      <c r="BE17" s="953"/>
      <c r="BF17" s="953"/>
      <c r="BG17" s="953"/>
      <c r="BH17" s="953"/>
      <c r="BI17" s="953"/>
      <c r="BJ17" s="953"/>
      <c r="BK17" s="954"/>
    </row>
    <row r="18" spans="1:63" ht="29.25" customHeight="1">
      <c r="A18" s="56"/>
      <c r="B18" s="938"/>
      <c r="C18" s="939"/>
      <c r="D18" s="939"/>
      <c r="E18" s="939"/>
      <c r="F18" s="939"/>
      <c r="G18" s="940"/>
      <c r="H18" s="955"/>
      <c r="I18" s="955"/>
      <c r="J18" s="955"/>
      <c r="K18" s="955"/>
      <c r="L18" s="955"/>
      <c r="M18" s="955"/>
      <c r="N18" s="955"/>
      <c r="O18" s="955"/>
      <c r="P18" s="952"/>
      <c r="Q18" s="953"/>
      <c r="R18" s="953"/>
      <c r="S18" s="953"/>
      <c r="T18" s="953"/>
      <c r="U18" s="953"/>
      <c r="V18" s="953"/>
      <c r="W18" s="953"/>
      <c r="X18" s="953"/>
      <c r="Y18" s="953"/>
      <c r="Z18" s="953"/>
      <c r="AA18" s="953"/>
      <c r="AB18" s="953"/>
      <c r="AC18" s="953"/>
      <c r="AD18" s="953"/>
      <c r="AE18" s="953"/>
      <c r="AF18" s="953"/>
      <c r="AG18" s="953"/>
      <c r="AH18" s="953"/>
      <c r="AI18" s="953"/>
      <c r="AJ18" s="953"/>
      <c r="AK18" s="953"/>
      <c r="AL18" s="953"/>
      <c r="AM18" s="953"/>
      <c r="AN18" s="952"/>
      <c r="AO18" s="953"/>
      <c r="AP18" s="953"/>
      <c r="AQ18" s="953"/>
      <c r="AR18" s="953"/>
      <c r="AS18" s="953"/>
      <c r="AT18" s="953"/>
      <c r="AU18" s="953"/>
      <c r="AV18" s="953"/>
      <c r="AW18" s="953"/>
      <c r="AX18" s="953"/>
      <c r="AY18" s="953"/>
      <c r="AZ18" s="953"/>
      <c r="BA18" s="953"/>
      <c r="BB18" s="953"/>
      <c r="BC18" s="953"/>
      <c r="BD18" s="953"/>
      <c r="BE18" s="953"/>
      <c r="BF18" s="953"/>
      <c r="BG18" s="953"/>
      <c r="BH18" s="953"/>
      <c r="BI18" s="953"/>
      <c r="BJ18" s="953"/>
      <c r="BK18" s="954"/>
    </row>
    <row r="19" spans="1:63" ht="29.25" customHeight="1">
      <c r="A19" s="56"/>
      <c r="B19" s="938"/>
      <c r="C19" s="939"/>
      <c r="D19" s="939"/>
      <c r="E19" s="939"/>
      <c r="F19" s="939"/>
      <c r="G19" s="940"/>
      <c r="H19" s="955"/>
      <c r="I19" s="955"/>
      <c r="J19" s="955"/>
      <c r="K19" s="955"/>
      <c r="L19" s="955"/>
      <c r="M19" s="955"/>
      <c r="N19" s="955"/>
      <c r="O19" s="955"/>
      <c r="P19" s="952"/>
      <c r="Q19" s="953"/>
      <c r="R19" s="953"/>
      <c r="S19" s="953"/>
      <c r="T19" s="953"/>
      <c r="U19" s="953"/>
      <c r="V19" s="953"/>
      <c r="W19" s="953"/>
      <c r="X19" s="953"/>
      <c r="Y19" s="953"/>
      <c r="Z19" s="953"/>
      <c r="AA19" s="953"/>
      <c r="AB19" s="953"/>
      <c r="AC19" s="953"/>
      <c r="AD19" s="953"/>
      <c r="AE19" s="953"/>
      <c r="AF19" s="953"/>
      <c r="AG19" s="953"/>
      <c r="AH19" s="953"/>
      <c r="AI19" s="953"/>
      <c r="AJ19" s="953"/>
      <c r="AK19" s="953"/>
      <c r="AL19" s="953"/>
      <c r="AM19" s="953"/>
      <c r="AN19" s="952"/>
      <c r="AO19" s="953"/>
      <c r="AP19" s="953"/>
      <c r="AQ19" s="953"/>
      <c r="AR19" s="953"/>
      <c r="AS19" s="953"/>
      <c r="AT19" s="953"/>
      <c r="AU19" s="953"/>
      <c r="AV19" s="953"/>
      <c r="AW19" s="953"/>
      <c r="AX19" s="953"/>
      <c r="AY19" s="953"/>
      <c r="AZ19" s="953"/>
      <c r="BA19" s="953"/>
      <c r="BB19" s="953"/>
      <c r="BC19" s="953"/>
      <c r="BD19" s="953"/>
      <c r="BE19" s="953"/>
      <c r="BF19" s="953"/>
      <c r="BG19" s="953"/>
      <c r="BH19" s="953"/>
      <c r="BI19" s="953"/>
      <c r="BJ19" s="953"/>
      <c r="BK19" s="954"/>
    </row>
    <row r="20" spans="1:63">
      <c r="A20" s="56"/>
      <c r="B20" s="121"/>
      <c r="C20" s="121"/>
      <c r="D20" s="122" t="s">
        <v>300</v>
      </c>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1"/>
      <c r="BC20" s="121"/>
      <c r="BD20" s="121"/>
      <c r="BE20" s="121"/>
      <c r="BF20" s="121"/>
      <c r="BG20" s="121"/>
      <c r="BH20" s="121"/>
      <c r="BI20" s="121"/>
      <c r="BJ20" s="121"/>
      <c r="BK20" s="121"/>
    </row>
    <row r="21" spans="1:63">
      <c r="D21" s="223" t="s">
        <v>543</v>
      </c>
      <c r="E21" s="228"/>
      <c r="F21" s="228"/>
      <c r="G21" s="228"/>
      <c r="H21" s="228"/>
      <c r="I21" s="228"/>
      <c r="J21" s="228"/>
      <c r="K21" s="228"/>
      <c r="L21" s="228"/>
      <c r="M21" s="228"/>
      <c r="N21" s="228"/>
      <c r="O21" s="228"/>
      <c r="P21" s="228"/>
      <c r="Q21" s="228"/>
      <c r="R21" s="228"/>
      <c r="S21" s="228"/>
      <c r="T21" s="228"/>
      <c r="U21" s="228"/>
      <c r="V21" s="228"/>
      <c r="W21" s="228"/>
      <c r="X21" s="228"/>
      <c r="Y21" s="228"/>
      <c r="Z21" s="228"/>
      <c r="AA21" s="228"/>
      <c r="AB21" s="228"/>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55118110236220474" bottom="0.55118110236220474" header="0.31496062992125984" footer="0.31496062992125984"/>
  <pageSetup paperSize="9"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'(参考)リスト'!$B$16:$B$20</xm:f>
          </x14:formula1>
          <xm:sqref>H6:O19</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U53"/>
  <sheetViews>
    <sheetView showGridLines="0" view="pageBreakPreview" topLeftCell="A19" zoomScaleNormal="100" zoomScaleSheetLayoutView="100" workbookViewId="0">
      <selection activeCell="AE37" sqref="AE37"/>
    </sheetView>
  </sheetViews>
  <sheetFormatPr defaultColWidth="9" defaultRowHeight="12"/>
  <cols>
    <col min="1" max="1" width="2.75" style="29" customWidth="1"/>
    <col min="2" max="3" width="4" style="30" customWidth="1"/>
    <col min="4" max="40" width="4" style="29" customWidth="1"/>
    <col min="41" max="16384" width="9" style="29"/>
  </cols>
  <sheetData>
    <row r="1" spans="1:47" ht="20.25" customHeight="1">
      <c r="B1" s="124" t="s">
        <v>322</v>
      </c>
      <c r="C1" s="125"/>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row>
    <row r="2" spans="1:47">
      <c r="B2" s="1010" t="s">
        <v>74</v>
      </c>
      <c r="C2" s="1010"/>
      <c r="D2" s="1010"/>
      <c r="E2" s="1012" t="str">
        <f>'様式A-1'!D3</f>
        <v>タカバヤマトンネル</v>
      </c>
      <c r="F2" s="1012"/>
      <c r="G2" s="1012"/>
      <c r="H2" s="1012"/>
      <c r="I2" s="1012"/>
      <c r="J2" s="1012"/>
      <c r="K2" s="1010" t="s">
        <v>73</v>
      </c>
      <c r="L2" s="1010"/>
      <c r="M2" s="1010"/>
      <c r="N2" s="1012" t="str">
        <f>'様式A-1'!J3</f>
        <v>県道6号山口宇部線</v>
      </c>
      <c r="O2" s="1012"/>
      <c r="P2" s="1012"/>
      <c r="Q2" s="1012"/>
      <c r="R2" s="1012"/>
      <c r="S2" s="1012"/>
      <c r="T2" s="1012"/>
      <c r="U2" s="1032" t="s">
        <v>265</v>
      </c>
      <c r="V2" s="1032"/>
      <c r="W2" s="1032"/>
      <c r="X2" s="1032"/>
      <c r="Y2" s="1012" t="str">
        <f>'様式B(トンネル様式1P001)'!K5</f>
        <v>基礎地盤コンサルタンツ株式会社</v>
      </c>
      <c r="Z2" s="1012"/>
      <c r="AA2" s="1012"/>
      <c r="AB2" s="1012"/>
      <c r="AC2" s="1012"/>
      <c r="AD2" s="1012"/>
      <c r="AE2" s="1012"/>
      <c r="AF2" s="1012"/>
      <c r="AG2" s="998" t="s">
        <v>255</v>
      </c>
      <c r="AH2" s="998"/>
      <c r="AI2" s="998"/>
      <c r="AJ2" s="1000" t="str">
        <f>'様式B(トンネル様式1P001)'!Q5</f>
        <v>2022年7月25日・26日</v>
      </c>
      <c r="AK2" s="1000"/>
      <c r="AL2" s="1000"/>
      <c r="AM2" s="1000"/>
      <c r="AN2" s="1000"/>
    </row>
    <row r="3" spans="1:47">
      <c r="A3" s="29" t="s">
        <v>72</v>
      </c>
      <c r="B3" s="1011" t="s">
        <v>71</v>
      </c>
      <c r="C3" s="1011"/>
      <c r="D3" s="1011"/>
      <c r="E3" s="1004" t="str">
        <f>'様式A-1'!D4</f>
        <v xml:space="preserve">高場山トンネル </v>
      </c>
      <c r="F3" s="1004"/>
      <c r="G3" s="1004"/>
      <c r="H3" s="1004"/>
      <c r="I3" s="1004"/>
      <c r="J3" s="1004"/>
      <c r="K3" s="1011" t="s">
        <v>70</v>
      </c>
      <c r="L3" s="1011"/>
      <c r="M3" s="1011"/>
      <c r="N3" s="1004" t="str">
        <f>'様式A-1'!R3</f>
        <v>防府土木建築事務所</v>
      </c>
      <c r="O3" s="1004"/>
      <c r="P3" s="1004"/>
      <c r="Q3" s="1004"/>
      <c r="R3" s="1004"/>
      <c r="S3" s="1004"/>
      <c r="T3" s="1004"/>
      <c r="U3" s="1033" t="s">
        <v>266</v>
      </c>
      <c r="V3" s="1033"/>
      <c r="W3" s="1033"/>
      <c r="X3" s="1033"/>
      <c r="Y3" s="1004" t="str">
        <f>'様式B(トンネル様式1P001)'!K6</f>
        <v>安田　啓吾</v>
      </c>
      <c r="Z3" s="1004"/>
      <c r="AA3" s="1004"/>
      <c r="AB3" s="1004"/>
      <c r="AC3" s="1004"/>
      <c r="AD3" s="1004"/>
      <c r="AE3" s="1004"/>
      <c r="AF3" s="1004"/>
      <c r="AG3" s="999"/>
      <c r="AH3" s="999"/>
      <c r="AI3" s="999"/>
      <c r="AJ3" s="1001"/>
      <c r="AK3" s="1001"/>
      <c r="AL3" s="1001"/>
      <c r="AM3" s="1001"/>
      <c r="AN3" s="1001"/>
    </row>
    <row r="4" spans="1:47" ht="12" customHeight="1">
      <c r="B4" s="1018"/>
      <c r="C4" s="1019"/>
      <c r="D4" s="1019"/>
      <c r="E4" s="1019"/>
      <c r="F4" s="1019"/>
      <c r="G4" s="1019"/>
      <c r="H4" s="1019"/>
      <c r="I4" s="1019"/>
      <c r="J4" s="1019"/>
      <c r="K4" s="1019"/>
      <c r="L4" s="1019"/>
      <c r="M4" s="1019"/>
      <c r="N4" s="1019"/>
      <c r="O4" s="1019"/>
      <c r="P4" s="1019"/>
      <c r="Q4" s="1019"/>
      <c r="R4" s="1019"/>
      <c r="S4" s="1019"/>
      <c r="T4" s="1019"/>
      <c r="U4" s="1019"/>
      <c r="V4" s="1019"/>
      <c r="W4" s="1019"/>
      <c r="X4" s="1019"/>
      <c r="Y4" s="1019"/>
      <c r="Z4" s="1019"/>
      <c r="AA4" s="1019"/>
      <c r="AB4" s="1019"/>
      <c r="AC4" s="1019"/>
      <c r="AD4" s="1019"/>
      <c r="AE4" s="1019"/>
      <c r="AF4" s="1019"/>
      <c r="AG4" s="1020" t="s">
        <v>69</v>
      </c>
      <c r="AH4" s="1021"/>
      <c r="AI4" s="1022"/>
      <c r="AJ4" s="1026" t="str">
        <f>IF(AT47=4,"Ⅳ",IF(AT47=3,"Ⅲ",IF(AT47=2,"Ⅱ","Ⅰ")))</f>
        <v>Ⅱ</v>
      </c>
      <c r="AK4" s="1027"/>
      <c r="AL4" s="1027"/>
      <c r="AM4" s="1027"/>
      <c r="AN4" s="1028"/>
      <c r="AO4" s="142"/>
      <c r="AP4" s="142"/>
      <c r="AQ4" s="142"/>
      <c r="AR4" s="142"/>
      <c r="AS4" s="142"/>
      <c r="AT4" s="142"/>
      <c r="AU4" s="142"/>
    </row>
    <row r="5" spans="1:47" ht="12.75" customHeight="1" thickBot="1">
      <c r="B5" s="1013" t="s">
        <v>68</v>
      </c>
      <c r="C5" s="1014"/>
      <c r="D5" s="1014"/>
      <c r="E5" s="1014"/>
      <c r="F5" s="1014"/>
      <c r="G5" s="1014"/>
      <c r="H5" s="1014"/>
      <c r="I5" s="1014"/>
      <c r="J5" s="1014"/>
      <c r="K5" s="1014"/>
      <c r="L5" s="1014"/>
      <c r="M5" s="1014"/>
      <c r="N5" s="1014"/>
      <c r="O5" s="1014"/>
      <c r="P5" s="1014"/>
      <c r="Q5" s="1014"/>
      <c r="R5" s="1014"/>
      <c r="S5" s="1014"/>
      <c r="T5" s="1014"/>
      <c r="U5" s="1014"/>
      <c r="V5" s="1014"/>
      <c r="W5" s="1014"/>
      <c r="X5" s="1014"/>
      <c r="Y5" s="1014"/>
      <c r="Z5" s="1014"/>
      <c r="AA5" s="1014"/>
      <c r="AB5" s="1014"/>
      <c r="AC5" s="1014"/>
      <c r="AD5" s="1014"/>
      <c r="AE5" s="1014"/>
      <c r="AF5" s="1014"/>
      <c r="AG5" s="1023"/>
      <c r="AH5" s="1024"/>
      <c r="AI5" s="1025"/>
      <c r="AJ5" s="1029"/>
      <c r="AK5" s="1030"/>
      <c r="AL5" s="1030"/>
      <c r="AM5" s="1030"/>
      <c r="AN5" s="1031"/>
      <c r="AO5" s="142"/>
      <c r="AP5" s="142"/>
      <c r="AQ5" s="142"/>
      <c r="AR5" s="142"/>
      <c r="AS5" s="142"/>
      <c r="AT5" s="142"/>
      <c r="AU5" s="142"/>
    </row>
    <row r="6" spans="1:47">
      <c r="B6" s="1040" t="s">
        <v>67</v>
      </c>
      <c r="C6" s="1037" t="s">
        <v>296</v>
      </c>
      <c r="D6" s="1051" t="s">
        <v>66</v>
      </c>
      <c r="E6" s="1052"/>
      <c r="F6" s="1052"/>
      <c r="G6" s="1052"/>
      <c r="H6" s="1052"/>
      <c r="I6" s="1052"/>
      <c r="J6" s="1052"/>
      <c r="K6" s="1052"/>
      <c r="L6" s="1052"/>
      <c r="M6" s="1052"/>
      <c r="N6" s="1052"/>
      <c r="O6" s="1052"/>
      <c r="P6" s="1052"/>
      <c r="Q6" s="1052"/>
      <c r="R6" s="1052"/>
      <c r="S6" s="1052"/>
      <c r="T6" s="1052"/>
      <c r="U6" s="1052"/>
      <c r="V6" s="1052"/>
      <c r="W6" s="1052"/>
      <c r="X6" s="1053"/>
      <c r="Y6" s="1047" t="s">
        <v>65</v>
      </c>
      <c r="Z6" s="1047"/>
      <c r="AA6" s="1047"/>
      <c r="AB6" s="1047"/>
      <c r="AC6" s="1015" t="s">
        <v>64</v>
      </c>
      <c r="AD6" s="1016"/>
      <c r="AE6" s="1016"/>
      <c r="AF6" s="1016"/>
      <c r="AG6" s="1016"/>
      <c r="AH6" s="1016"/>
      <c r="AI6" s="1016"/>
      <c r="AJ6" s="1016"/>
      <c r="AK6" s="1016"/>
      <c r="AL6" s="1016"/>
      <c r="AM6" s="1016"/>
      <c r="AN6" s="1017"/>
      <c r="AO6" s="142"/>
      <c r="AP6" s="142"/>
      <c r="AQ6" s="142"/>
      <c r="AR6" s="142"/>
      <c r="AS6" s="142"/>
      <c r="AT6" s="1034" t="s">
        <v>304</v>
      </c>
      <c r="AU6" s="142"/>
    </row>
    <row r="7" spans="1:47" ht="13.5">
      <c r="B7" s="1041"/>
      <c r="C7" s="1038"/>
      <c r="D7" s="1050" t="s">
        <v>63</v>
      </c>
      <c r="E7" s="1002"/>
      <c r="F7" s="1002"/>
      <c r="G7" s="1002"/>
      <c r="H7" s="1002"/>
      <c r="I7" s="1002"/>
      <c r="J7" s="1002"/>
      <c r="K7" s="1002"/>
      <c r="L7" s="1002"/>
      <c r="M7" s="1002"/>
      <c r="N7" s="1002"/>
      <c r="O7" s="1003"/>
      <c r="P7" s="1002" t="s">
        <v>293</v>
      </c>
      <c r="Q7" s="1002"/>
      <c r="R7" s="1002"/>
      <c r="S7" s="1002"/>
      <c r="T7" s="1002"/>
      <c r="U7" s="1002"/>
      <c r="V7" s="1002"/>
      <c r="W7" s="1002"/>
      <c r="X7" s="1049"/>
      <c r="Y7" s="1048"/>
      <c r="Z7" s="1048"/>
      <c r="AA7" s="1048"/>
      <c r="AB7" s="1048"/>
      <c r="AC7" s="1005" t="s">
        <v>62</v>
      </c>
      <c r="AD7" s="1006"/>
      <c r="AE7" s="1006"/>
      <c r="AF7" s="1006"/>
      <c r="AG7" s="1003" t="s">
        <v>61</v>
      </c>
      <c r="AH7" s="1006"/>
      <c r="AI7" s="1006"/>
      <c r="AJ7" s="1006"/>
      <c r="AK7" s="1006"/>
      <c r="AL7" s="1006"/>
      <c r="AM7" s="1006"/>
      <c r="AN7" s="1009"/>
      <c r="AO7" s="142"/>
      <c r="AP7" s="142"/>
      <c r="AQ7" s="142"/>
      <c r="AR7" s="142"/>
      <c r="AS7" s="142"/>
      <c r="AT7" s="1035"/>
      <c r="AU7" s="142"/>
    </row>
    <row r="8" spans="1:47" ht="13.5">
      <c r="B8" s="1041"/>
      <c r="C8" s="1038"/>
      <c r="D8" s="1050" t="s">
        <v>60</v>
      </c>
      <c r="E8" s="1002"/>
      <c r="F8" s="1002"/>
      <c r="G8" s="1003"/>
      <c r="H8" s="1002" t="s">
        <v>57</v>
      </c>
      <c r="I8" s="1002"/>
      <c r="J8" s="1002"/>
      <c r="K8" s="1003"/>
      <c r="L8" s="1002" t="s">
        <v>56</v>
      </c>
      <c r="M8" s="1002"/>
      <c r="N8" s="1002"/>
      <c r="O8" s="1003"/>
      <c r="P8" s="1002" t="s">
        <v>59</v>
      </c>
      <c r="Q8" s="1002"/>
      <c r="R8" s="1003"/>
      <c r="S8" s="1002" t="s">
        <v>57</v>
      </c>
      <c r="T8" s="1002"/>
      <c r="U8" s="1003"/>
      <c r="V8" s="1002" t="s">
        <v>56</v>
      </c>
      <c r="W8" s="1002"/>
      <c r="X8" s="1049"/>
      <c r="Y8" s="1045" t="s">
        <v>59</v>
      </c>
      <c r="Z8" s="1007" t="s">
        <v>57</v>
      </c>
      <c r="AA8" s="1007" t="s">
        <v>56</v>
      </c>
      <c r="AB8" s="1045" t="s">
        <v>58</v>
      </c>
      <c r="AC8" s="1005" t="s">
        <v>294</v>
      </c>
      <c r="AD8" s="1006"/>
      <c r="AE8" s="1006"/>
      <c r="AF8" s="1006"/>
      <c r="AG8" s="1006" t="s">
        <v>57</v>
      </c>
      <c r="AH8" s="1006"/>
      <c r="AI8" s="1006"/>
      <c r="AJ8" s="1006"/>
      <c r="AK8" s="1003" t="s">
        <v>56</v>
      </c>
      <c r="AL8" s="1006"/>
      <c r="AM8" s="1006"/>
      <c r="AN8" s="1009"/>
      <c r="AO8" s="142"/>
      <c r="AP8" s="142"/>
      <c r="AQ8" s="142"/>
      <c r="AR8" s="142"/>
      <c r="AS8" s="142"/>
      <c r="AT8" s="1035"/>
      <c r="AU8" s="142"/>
    </row>
    <row r="9" spans="1:47" s="30" customFormat="1">
      <c r="B9" s="1042"/>
      <c r="C9" s="1039"/>
      <c r="D9" s="127" t="s">
        <v>51</v>
      </c>
      <c r="E9" s="128" t="s">
        <v>50</v>
      </c>
      <c r="F9" s="128" t="s">
        <v>53</v>
      </c>
      <c r="G9" s="129" t="s">
        <v>52</v>
      </c>
      <c r="H9" s="130" t="s">
        <v>51</v>
      </c>
      <c r="I9" s="128" t="s">
        <v>50</v>
      </c>
      <c r="J9" s="128" t="s">
        <v>53</v>
      </c>
      <c r="K9" s="129" t="s">
        <v>52</v>
      </c>
      <c r="L9" s="130" t="s">
        <v>51</v>
      </c>
      <c r="M9" s="128" t="s">
        <v>50</v>
      </c>
      <c r="N9" s="128" t="s">
        <v>53</v>
      </c>
      <c r="O9" s="129" t="s">
        <v>52</v>
      </c>
      <c r="P9" s="130" t="s">
        <v>55</v>
      </c>
      <c r="Q9" s="128" t="s">
        <v>54</v>
      </c>
      <c r="R9" s="129" t="s">
        <v>49</v>
      </c>
      <c r="S9" s="130" t="s">
        <v>55</v>
      </c>
      <c r="T9" s="128" t="s">
        <v>54</v>
      </c>
      <c r="U9" s="129" t="s">
        <v>49</v>
      </c>
      <c r="V9" s="130" t="s">
        <v>55</v>
      </c>
      <c r="W9" s="128" t="s">
        <v>54</v>
      </c>
      <c r="X9" s="131" t="s">
        <v>49</v>
      </c>
      <c r="Y9" s="1046"/>
      <c r="Z9" s="1008"/>
      <c r="AA9" s="1008"/>
      <c r="AB9" s="1046"/>
      <c r="AC9" s="127" t="s">
        <v>51</v>
      </c>
      <c r="AD9" s="128" t="s">
        <v>50</v>
      </c>
      <c r="AE9" s="128" t="s">
        <v>53</v>
      </c>
      <c r="AF9" s="129" t="s">
        <v>52</v>
      </c>
      <c r="AG9" s="132" t="s">
        <v>51</v>
      </c>
      <c r="AH9" s="128" t="s">
        <v>50</v>
      </c>
      <c r="AI9" s="128" t="s">
        <v>53</v>
      </c>
      <c r="AJ9" s="128" t="s">
        <v>52</v>
      </c>
      <c r="AK9" s="128" t="s">
        <v>51</v>
      </c>
      <c r="AL9" s="128" t="s">
        <v>50</v>
      </c>
      <c r="AM9" s="128" t="s">
        <v>53</v>
      </c>
      <c r="AN9" s="131" t="s">
        <v>52</v>
      </c>
      <c r="AO9" s="142" t="s">
        <v>454</v>
      </c>
      <c r="AP9" s="142"/>
      <c r="AQ9" s="142"/>
      <c r="AR9" s="142"/>
      <c r="AS9" s="142"/>
      <c r="AT9" s="1036"/>
      <c r="AU9" s="142"/>
    </row>
    <row r="10" spans="1:47">
      <c r="B10" s="281" t="s">
        <v>768</v>
      </c>
      <c r="C10" s="282">
        <v>0</v>
      </c>
      <c r="D10" s="134">
        <v>0</v>
      </c>
      <c r="E10" s="135">
        <v>0</v>
      </c>
      <c r="F10" s="135">
        <v>0</v>
      </c>
      <c r="G10" s="135">
        <v>0</v>
      </c>
      <c r="H10" s="135">
        <v>0</v>
      </c>
      <c r="I10" s="135">
        <v>0</v>
      </c>
      <c r="J10" s="135">
        <v>0</v>
      </c>
      <c r="K10" s="135">
        <v>0</v>
      </c>
      <c r="L10" s="135">
        <v>0</v>
      </c>
      <c r="M10" s="135">
        <v>0</v>
      </c>
      <c r="N10" s="135">
        <v>0</v>
      </c>
      <c r="O10" s="135">
        <v>0</v>
      </c>
      <c r="P10" s="135"/>
      <c r="Q10" s="135"/>
      <c r="R10" s="135"/>
      <c r="S10" s="135">
        <v>0</v>
      </c>
      <c r="T10" s="135">
        <v>0</v>
      </c>
      <c r="U10" s="135">
        <v>0</v>
      </c>
      <c r="V10" s="135">
        <v>0</v>
      </c>
      <c r="W10" s="135">
        <v>0</v>
      </c>
      <c r="X10" s="138">
        <v>0</v>
      </c>
      <c r="Y10" s="255" t="s">
        <v>554</v>
      </c>
      <c r="Z10" s="256" t="s">
        <v>554</v>
      </c>
      <c r="AA10" s="256" t="s">
        <v>554</v>
      </c>
      <c r="AB10" s="255" t="s">
        <v>554</v>
      </c>
      <c r="AC10" s="283"/>
      <c r="AD10" s="139"/>
      <c r="AE10" s="139"/>
      <c r="AF10" s="284"/>
      <c r="AG10" s="139">
        <v>0</v>
      </c>
      <c r="AH10" s="139">
        <v>0</v>
      </c>
      <c r="AI10" s="139">
        <v>0</v>
      </c>
      <c r="AJ10" s="139">
        <v>0</v>
      </c>
      <c r="AK10" s="139">
        <v>0</v>
      </c>
      <c r="AL10" s="139">
        <v>0</v>
      </c>
      <c r="AM10" s="139">
        <v>0</v>
      </c>
      <c r="AN10" s="140">
        <v>0</v>
      </c>
      <c r="AO10" s="142"/>
      <c r="AP10" s="142"/>
      <c r="AQ10" s="142"/>
      <c r="AR10" s="142"/>
      <c r="AS10" s="142"/>
      <c r="AT10" s="174">
        <f>IF(AB10="Ⅳ",4,IF(AB10="Ⅲ",3,IF(AB10="Ⅱ",2,1)))</f>
        <v>1</v>
      </c>
      <c r="AU10" s="142"/>
    </row>
    <row r="11" spans="1:47">
      <c r="B11" s="281">
        <v>1</v>
      </c>
      <c r="C11" s="133">
        <v>5.5</v>
      </c>
      <c r="D11" s="134">
        <v>0</v>
      </c>
      <c r="E11" s="135">
        <v>0</v>
      </c>
      <c r="F11" s="135">
        <v>0</v>
      </c>
      <c r="G11" s="135">
        <v>0</v>
      </c>
      <c r="H11" s="135">
        <v>0</v>
      </c>
      <c r="I11" s="135">
        <v>0</v>
      </c>
      <c r="J11" s="135">
        <v>0</v>
      </c>
      <c r="K11" s="135">
        <v>0</v>
      </c>
      <c r="L11" s="135">
        <v>0</v>
      </c>
      <c r="M11" s="135">
        <v>0</v>
      </c>
      <c r="N11" s="135">
        <v>0</v>
      </c>
      <c r="O11" s="135">
        <v>0</v>
      </c>
      <c r="P11" s="135"/>
      <c r="Q11" s="135"/>
      <c r="R11" s="135"/>
      <c r="S11" s="135">
        <v>0</v>
      </c>
      <c r="T11" s="135">
        <v>0</v>
      </c>
      <c r="U11" s="135">
        <v>0</v>
      </c>
      <c r="V11" s="135">
        <v>0</v>
      </c>
      <c r="W11" s="135">
        <v>0</v>
      </c>
      <c r="X11" s="138">
        <v>0</v>
      </c>
      <c r="Y11" s="255" t="s">
        <v>554</v>
      </c>
      <c r="Z11" s="256" t="s">
        <v>554</v>
      </c>
      <c r="AA11" s="256" t="s">
        <v>554</v>
      </c>
      <c r="AB11" s="255" t="s">
        <v>554</v>
      </c>
      <c r="AC11" s="283"/>
      <c r="AD11" s="139"/>
      <c r="AE11" s="139"/>
      <c r="AF11" s="284"/>
      <c r="AG11" s="139">
        <v>0</v>
      </c>
      <c r="AH11" s="139">
        <v>0</v>
      </c>
      <c r="AI11" s="139">
        <v>0</v>
      </c>
      <c r="AJ11" s="139">
        <v>0</v>
      </c>
      <c r="AK11" s="139">
        <v>0</v>
      </c>
      <c r="AL11" s="139">
        <v>0</v>
      </c>
      <c r="AM11" s="139">
        <v>0</v>
      </c>
      <c r="AN11" s="140">
        <v>0</v>
      </c>
      <c r="AO11" s="142"/>
      <c r="AP11" s="142"/>
      <c r="AQ11" s="142"/>
      <c r="AR11" s="142"/>
      <c r="AS11" s="142"/>
      <c r="AT11" s="174">
        <f t="shared" ref="AT11:AT41" si="0">IF(AB11="Ⅳ",4,IF(AB11="Ⅲ",3,IF(AB11="Ⅱ",2,1)))</f>
        <v>1</v>
      </c>
      <c r="AU11" s="142"/>
    </row>
    <row r="12" spans="1:47">
      <c r="B12" s="281">
        <v>2</v>
      </c>
      <c r="C12" s="133">
        <v>8.1999999999999993</v>
      </c>
      <c r="D12" s="134">
        <v>0</v>
      </c>
      <c r="E12" s="135">
        <v>0</v>
      </c>
      <c r="F12" s="135">
        <v>0</v>
      </c>
      <c r="G12" s="135">
        <v>0</v>
      </c>
      <c r="H12" s="135">
        <v>0</v>
      </c>
      <c r="I12" s="135">
        <v>0</v>
      </c>
      <c r="J12" s="135">
        <v>0</v>
      </c>
      <c r="K12" s="135">
        <v>1</v>
      </c>
      <c r="L12" s="135">
        <v>0</v>
      </c>
      <c r="M12" s="135">
        <v>0</v>
      </c>
      <c r="N12" s="135">
        <v>0</v>
      </c>
      <c r="O12" s="135">
        <v>0</v>
      </c>
      <c r="P12" s="135"/>
      <c r="Q12" s="135"/>
      <c r="R12" s="135"/>
      <c r="S12" s="135">
        <v>0</v>
      </c>
      <c r="T12" s="135">
        <v>0</v>
      </c>
      <c r="U12" s="135">
        <v>1</v>
      </c>
      <c r="V12" s="135">
        <v>0</v>
      </c>
      <c r="W12" s="135">
        <v>0</v>
      </c>
      <c r="X12" s="138">
        <v>0</v>
      </c>
      <c r="Y12" s="255" t="s">
        <v>554</v>
      </c>
      <c r="Z12" s="256" t="s">
        <v>557</v>
      </c>
      <c r="AA12" s="256" t="s">
        <v>554</v>
      </c>
      <c r="AB12" s="255" t="s">
        <v>557</v>
      </c>
      <c r="AC12" s="283"/>
      <c r="AD12" s="139"/>
      <c r="AE12" s="139"/>
      <c r="AF12" s="284"/>
      <c r="AG12" s="139">
        <v>0</v>
      </c>
      <c r="AH12" s="139">
        <v>0</v>
      </c>
      <c r="AI12" s="139">
        <v>0</v>
      </c>
      <c r="AJ12" s="139">
        <v>4.4999999999999998E-2</v>
      </c>
      <c r="AK12" s="139">
        <v>0</v>
      </c>
      <c r="AL12" s="139">
        <v>0</v>
      </c>
      <c r="AM12" s="139">
        <v>0</v>
      </c>
      <c r="AN12" s="140">
        <v>0</v>
      </c>
      <c r="AO12" s="142"/>
      <c r="AP12" s="142"/>
      <c r="AQ12" s="142"/>
      <c r="AR12" s="142"/>
      <c r="AS12" s="142"/>
      <c r="AT12" s="174">
        <f>IF(AB12="Ⅳ",4,IF(AB12="Ⅲ",3,IF(AB12="Ⅱ",2,1)))</f>
        <v>2</v>
      </c>
      <c r="AU12" s="142"/>
    </row>
    <row r="13" spans="1:47">
      <c r="B13" s="281">
        <v>3</v>
      </c>
      <c r="C13" s="133">
        <v>10.5</v>
      </c>
      <c r="D13" s="134">
        <v>0</v>
      </c>
      <c r="E13" s="135">
        <v>0</v>
      </c>
      <c r="F13" s="135">
        <v>0</v>
      </c>
      <c r="G13" s="135">
        <v>0</v>
      </c>
      <c r="H13" s="135">
        <v>0</v>
      </c>
      <c r="I13" s="135">
        <v>0</v>
      </c>
      <c r="J13" s="135">
        <v>0</v>
      </c>
      <c r="K13" s="135">
        <v>0</v>
      </c>
      <c r="L13" s="135">
        <v>0</v>
      </c>
      <c r="M13" s="135">
        <v>0</v>
      </c>
      <c r="N13" s="135">
        <v>0</v>
      </c>
      <c r="O13" s="135">
        <v>0</v>
      </c>
      <c r="P13" s="135"/>
      <c r="Q13" s="135"/>
      <c r="R13" s="135"/>
      <c r="S13" s="135">
        <v>0</v>
      </c>
      <c r="T13" s="135">
        <v>0</v>
      </c>
      <c r="U13" s="135">
        <v>0</v>
      </c>
      <c r="V13" s="135">
        <v>0</v>
      </c>
      <c r="W13" s="135">
        <v>0</v>
      </c>
      <c r="X13" s="138">
        <v>0</v>
      </c>
      <c r="Y13" s="255" t="s">
        <v>554</v>
      </c>
      <c r="Z13" s="256" t="s">
        <v>554</v>
      </c>
      <c r="AA13" s="256" t="s">
        <v>554</v>
      </c>
      <c r="AB13" s="255" t="s">
        <v>554</v>
      </c>
      <c r="AC13" s="283"/>
      <c r="AD13" s="139"/>
      <c r="AE13" s="139"/>
      <c r="AF13" s="284"/>
      <c r="AG13" s="139">
        <v>0</v>
      </c>
      <c r="AH13" s="139">
        <v>0</v>
      </c>
      <c r="AI13" s="139">
        <v>0</v>
      </c>
      <c r="AJ13" s="139">
        <v>0</v>
      </c>
      <c r="AK13" s="139">
        <v>0</v>
      </c>
      <c r="AL13" s="139">
        <v>0</v>
      </c>
      <c r="AM13" s="139">
        <v>0</v>
      </c>
      <c r="AN13" s="140">
        <v>0</v>
      </c>
      <c r="AO13" s="142"/>
      <c r="AP13" s="142"/>
      <c r="AQ13" s="142"/>
      <c r="AR13" s="142"/>
      <c r="AS13" s="142"/>
      <c r="AT13" s="174">
        <f>IF(AB13="Ⅳ",4,IF(AB13="Ⅲ",3,IF(AB13="Ⅱ",2,1)))</f>
        <v>1</v>
      </c>
      <c r="AU13" s="142"/>
    </row>
    <row r="14" spans="1:47">
      <c r="B14" s="281">
        <v>4</v>
      </c>
      <c r="C14" s="133">
        <v>10.5</v>
      </c>
      <c r="D14" s="134">
        <v>0</v>
      </c>
      <c r="E14" s="135">
        <v>0</v>
      </c>
      <c r="F14" s="135">
        <v>0</v>
      </c>
      <c r="G14" s="135">
        <v>0</v>
      </c>
      <c r="H14" s="135">
        <v>0</v>
      </c>
      <c r="I14" s="135">
        <v>0</v>
      </c>
      <c r="J14" s="135">
        <v>0</v>
      </c>
      <c r="K14" s="135">
        <v>0</v>
      </c>
      <c r="L14" s="135">
        <v>0</v>
      </c>
      <c r="M14" s="135">
        <v>0</v>
      </c>
      <c r="N14" s="135">
        <v>0</v>
      </c>
      <c r="O14" s="135">
        <v>0</v>
      </c>
      <c r="P14" s="135"/>
      <c r="Q14" s="135"/>
      <c r="R14" s="135"/>
      <c r="S14" s="135">
        <v>0</v>
      </c>
      <c r="T14" s="135">
        <v>0</v>
      </c>
      <c r="U14" s="135">
        <v>0</v>
      </c>
      <c r="V14" s="135">
        <v>0</v>
      </c>
      <c r="W14" s="135">
        <v>0</v>
      </c>
      <c r="X14" s="138">
        <v>0</v>
      </c>
      <c r="Y14" s="255" t="s">
        <v>554</v>
      </c>
      <c r="Z14" s="256" t="s">
        <v>554</v>
      </c>
      <c r="AA14" s="256" t="s">
        <v>554</v>
      </c>
      <c r="AB14" s="255" t="s">
        <v>554</v>
      </c>
      <c r="AC14" s="283"/>
      <c r="AD14" s="139"/>
      <c r="AE14" s="139"/>
      <c r="AF14" s="284"/>
      <c r="AG14" s="139">
        <v>0</v>
      </c>
      <c r="AH14" s="139">
        <v>0</v>
      </c>
      <c r="AI14" s="139">
        <v>0</v>
      </c>
      <c r="AJ14" s="139">
        <v>0</v>
      </c>
      <c r="AK14" s="139">
        <v>0</v>
      </c>
      <c r="AL14" s="139">
        <v>0</v>
      </c>
      <c r="AM14" s="139">
        <v>0</v>
      </c>
      <c r="AN14" s="140">
        <v>0</v>
      </c>
      <c r="AO14" s="142"/>
      <c r="AP14" s="142"/>
      <c r="AQ14" s="142"/>
      <c r="AR14" s="142"/>
      <c r="AS14" s="142"/>
      <c r="AT14" s="174">
        <f>IF(AB14="Ⅳ",4,IF(AB14="Ⅲ",3,IF(AB14="Ⅱ",2,1)))</f>
        <v>1</v>
      </c>
      <c r="AU14" s="142"/>
    </row>
    <row r="15" spans="1:47">
      <c r="B15" s="281">
        <v>5</v>
      </c>
      <c r="C15" s="133">
        <v>10.5</v>
      </c>
      <c r="D15" s="134">
        <v>0</v>
      </c>
      <c r="E15" s="135">
        <v>0</v>
      </c>
      <c r="F15" s="135">
        <v>0</v>
      </c>
      <c r="G15" s="135">
        <v>0</v>
      </c>
      <c r="H15" s="135">
        <v>0</v>
      </c>
      <c r="I15" s="135">
        <v>0</v>
      </c>
      <c r="J15" s="135">
        <v>0</v>
      </c>
      <c r="K15" s="135">
        <v>1</v>
      </c>
      <c r="L15" s="135">
        <v>0</v>
      </c>
      <c r="M15" s="135">
        <v>0</v>
      </c>
      <c r="N15" s="135">
        <v>0</v>
      </c>
      <c r="O15" s="135">
        <v>0</v>
      </c>
      <c r="P15" s="135"/>
      <c r="Q15" s="135"/>
      <c r="R15" s="135"/>
      <c r="S15" s="135">
        <v>0</v>
      </c>
      <c r="T15" s="135">
        <v>0</v>
      </c>
      <c r="U15" s="135">
        <v>1</v>
      </c>
      <c r="V15" s="135">
        <v>0</v>
      </c>
      <c r="W15" s="135">
        <v>0</v>
      </c>
      <c r="X15" s="138">
        <v>0</v>
      </c>
      <c r="Y15" s="255" t="s">
        <v>554</v>
      </c>
      <c r="Z15" s="256" t="s">
        <v>557</v>
      </c>
      <c r="AA15" s="256" t="s">
        <v>554</v>
      </c>
      <c r="AB15" s="255" t="s">
        <v>557</v>
      </c>
      <c r="AC15" s="283"/>
      <c r="AD15" s="139"/>
      <c r="AE15" s="139"/>
      <c r="AF15" s="284"/>
      <c r="AG15" s="264">
        <v>0</v>
      </c>
      <c r="AH15" s="139">
        <v>0</v>
      </c>
      <c r="AI15" s="139">
        <v>0</v>
      </c>
      <c r="AJ15" s="139">
        <v>0.03</v>
      </c>
      <c r="AK15" s="139">
        <v>0</v>
      </c>
      <c r="AL15" s="139">
        <v>0</v>
      </c>
      <c r="AM15" s="139">
        <v>0</v>
      </c>
      <c r="AN15" s="140">
        <v>0</v>
      </c>
      <c r="AO15" s="142"/>
      <c r="AP15" s="142"/>
      <c r="AQ15" s="142"/>
      <c r="AR15" s="142"/>
      <c r="AS15" s="142"/>
      <c r="AT15" s="174">
        <f>IF(AB15="Ⅳ",4,IF(AB15="Ⅲ",3,IF(AB15="Ⅱ",2,1)))</f>
        <v>2</v>
      </c>
      <c r="AU15" s="142"/>
    </row>
    <row r="16" spans="1:47">
      <c r="B16" s="281">
        <v>6</v>
      </c>
      <c r="C16" s="141">
        <v>10.5</v>
      </c>
      <c r="D16" s="134">
        <v>0</v>
      </c>
      <c r="E16" s="135">
        <v>0</v>
      </c>
      <c r="F16" s="135">
        <v>0</v>
      </c>
      <c r="G16" s="135">
        <v>0</v>
      </c>
      <c r="H16" s="135">
        <v>0</v>
      </c>
      <c r="I16" s="135">
        <v>0</v>
      </c>
      <c r="J16" s="135">
        <v>1</v>
      </c>
      <c r="K16" s="135">
        <v>0</v>
      </c>
      <c r="L16" s="135">
        <v>0</v>
      </c>
      <c r="M16" s="135">
        <v>0</v>
      </c>
      <c r="N16" s="135">
        <v>0</v>
      </c>
      <c r="O16" s="135">
        <v>0</v>
      </c>
      <c r="P16" s="135"/>
      <c r="Q16" s="135"/>
      <c r="R16" s="135"/>
      <c r="S16" s="137">
        <v>0</v>
      </c>
      <c r="T16" s="135">
        <v>0</v>
      </c>
      <c r="U16" s="136">
        <v>1</v>
      </c>
      <c r="V16" s="137">
        <v>0</v>
      </c>
      <c r="W16" s="135">
        <v>0</v>
      </c>
      <c r="X16" s="138">
        <v>0</v>
      </c>
      <c r="Y16" s="255" t="s">
        <v>554</v>
      </c>
      <c r="Z16" s="256" t="s">
        <v>557</v>
      </c>
      <c r="AA16" s="256" t="s">
        <v>554</v>
      </c>
      <c r="AB16" s="255" t="s">
        <v>557</v>
      </c>
      <c r="AC16" s="283"/>
      <c r="AD16" s="139"/>
      <c r="AE16" s="139"/>
      <c r="AF16" s="284"/>
      <c r="AG16" s="264">
        <v>0</v>
      </c>
      <c r="AH16" s="139">
        <v>0</v>
      </c>
      <c r="AI16" s="139">
        <v>0.04</v>
      </c>
      <c r="AJ16" s="139">
        <v>0</v>
      </c>
      <c r="AK16" s="139">
        <v>0</v>
      </c>
      <c r="AL16" s="139">
        <v>0</v>
      </c>
      <c r="AM16" s="139">
        <v>0</v>
      </c>
      <c r="AN16" s="140">
        <v>0</v>
      </c>
      <c r="AO16" s="142"/>
      <c r="AP16" s="142"/>
      <c r="AQ16" s="142"/>
      <c r="AR16" s="142"/>
      <c r="AS16" s="142"/>
      <c r="AT16" s="174">
        <f>IF(AB16="Ⅳ",4,IF(AB16="Ⅲ",3,IF(AB16="Ⅱ",2,1)))</f>
        <v>2</v>
      </c>
      <c r="AU16" s="142"/>
    </row>
    <row r="17" spans="2:47">
      <c r="B17" s="281">
        <v>7</v>
      </c>
      <c r="C17" s="141">
        <v>10.5</v>
      </c>
      <c r="D17" s="134">
        <v>0</v>
      </c>
      <c r="E17" s="135">
        <v>0</v>
      </c>
      <c r="F17" s="135">
        <v>0</v>
      </c>
      <c r="G17" s="135">
        <v>0</v>
      </c>
      <c r="H17" s="135">
        <v>0</v>
      </c>
      <c r="I17" s="135">
        <v>0</v>
      </c>
      <c r="J17" s="135">
        <v>0</v>
      </c>
      <c r="K17" s="135">
        <v>0</v>
      </c>
      <c r="L17" s="135">
        <v>0</v>
      </c>
      <c r="M17" s="135">
        <v>0</v>
      </c>
      <c r="N17" s="135">
        <v>0</v>
      </c>
      <c r="O17" s="135">
        <v>0</v>
      </c>
      <c r="P17" s="135"/>
      <c r="Q17" s="135"/>
      <c r="R17" s="135"/>
      <c r="S17" s="137">
        <v>0</v>
      </c>
      <c r="T17" s="135">
        <v>0</v>
      </c>
      <c r="U17" s="136">
        <v>0</v>
      </c>
      <c r="V17" s="137">
        <v>0</v>
      </c>
      <c r="W17" s="135">
        <v>0</v>
      </c>
      <c r="X17" s="138">
        <v>0</v>
      </c>
      <c r="Y17" s="255" t="s">
        <v>554</v>
      </c>
      <c r="Z17" s="256" t="s">
        <v>554</v>
      </c>
      <c r="AA17" s="256" t="s">
        <v>554</v>
      </c>
      <c r="AB17" s="255" t="s">
        <v>554</v>
      </c>
      <c r="AC17" s="283"/>
      <c r="AD17" s="139"/>
      <c r="AE17" s="139"/>
      <c r="AF17" s="284"/>
      <c r="AG17" s="264">
        <v>0</v>
      </c>
      <c r="AH17" s="139">
        <v>0</v>
      </c>
      <c r="AI17" s="139">
        <v>0</v>
      </c>
      <c r="AJ17" s="139">
        <v>0</v>
      </c>
      <c r="AK17" s="139">
        <v>0</v>
      </c>
      <c r="AL17" s="139">
        <v>0</v>
      </c>
      <c r="AM17" s="139">
        <v>0</v>
      </c>
      <c r="AN17" s="140">
        <v>0</v>
      </c>
      <c r="AO17" s="142"/>
      <c r="AP17" s="142"/>
      <c r="AQ17" s="142"/>
      <c r="AR17" s="142"/>
      <c r="AS17" s="142"/>
      <c r="AT17" s="174">
        <f t="shared" si="0"/>
        <v>1</v>
      </c>
      <c r="AU17" s="142"/>
    </row>
    <row r="18" spans="2:47">
      <c r="B18" s="281">
        <v>8</v>
      </c>
      <c r="C18" s="141">
        <v>10.5</v>
      </c>
      <c r="D18" s="134">
        <v>0</v>
      </c>
      <c r="E18" s="135">
        <v>0</v>
      </c>
      <c r="F18" s="135">
        <v>0</v>
      </c>
      <c r="G18" s="135">
        <v>0</v>
      </c>
      <c r="H18" s="135">
        <v>0</v>
      </c>
      <c r="I18" s="135">
        <v>0</v>
      </c>
      <c r="J18" s="135">
        <v>0</v>
      </c>
      <c r="K18" s="135">
        <v>0</v>
      </c>
      <c r="L18" s="135">
        <v>0</v>
      </c>
      <c r="M18" s="135">
        <v>0</v>
      </c>
      <c r="N18" s="135">
        <v>0</v>
      </c>
      <c r="O18" s="135">
        <v>0</v>
      </c>
      <c r="P18" s="135"/>
      <c r="Q18" s="135"/>
      <c r="R18" s="135"/>
      <c r="S18" s="137">
        <v>0</v>
      </c>
      <c r="T18" s="135">
        <v>0</v>
      </c>
      <c r="U18" s="136">
        <v>0</v>
      </c>
      <c r="V18" s="137">
        <v>0</v>
      </c>
      <c r="W18" s="135">
        <v>0</v>
      </c>
      <c r="X18" s="138">
        <v>0</v>
      </c>
      <c r="Y18" s="255" t="s">
        <v>554</v>
      </c>
      <c r="Z18" s="256" t="s">
        <v>554</v>
      </c>
      <c r="AA18" s="256" t="s">
        <v>554</v>
      </c>
      <c r="AB18" s="255" t="s">
        <v>554</v>
      </c>
      <c r="AC18" s="283"/>
      <c r="AD18" s="139"/>
      <c r="AE18" s="139"/>
      <c r="AF18" s="284"/>
      <c r="AG18" s="264">
        <v>0</v>
      </c>
      <c r="AH18" s="139">
        <v>0</v>
      </c>
      <c r="AI18" s="139">
        <v>0</v>
      </c>
      <c r="AJ18" s="139">
        <v>0</v>
      </c>
      <c r="AK18" s="139">
        <v>0</v>
      </c>
      <c r="AL18" s="139">
        <v>0</v>
      </c>
      <c r="AM18" s="139">
        <v>0</v>
      </c>
      <c r="AN18" s="140">
        <v>0</v>
      </c>
      <c r="AO18" s="142"/>
      <c r="AP18" s="142"/>
      <c r="AQ18" s="142"/>
      <c r="AR18" s="142"/>
      <c r="AS18" s="142"/>
      <c r="AT18" s="174">
        <f t="shared" si="0"/>
        <v>1</v>
      </c>
      <c r="AU18" s="142"/>
    </row>
    <row r="19" spans="2:47">
      <c r="B19" s="281">
        <v>9</v>
      </c>
      <c r="C19" s="141">
        <v>10.5</v>
      </c>
      <c r="D19" s="134">
        <v>0</v>
      </c>
      <c r="E19" s="135">
        <v>0</v>
      </c>
      <c r="F19" s="135">
        <v>0</v>
      </c>
      <c r="G19" s="135">
        <v>0</v>
      </c>
      <c r="H19" s="135">
        <v>0</v>
      </c>
      <c r="I19" s="135">
        <v>0</v>
      </c>
      <c r="J19" s="135">
        <v>0</v>
      </c>
      <c r="K19" s="135">
        <v>0</v>
      </c>
      <c r="L19" s="135">
        <v>0</v>
      </c>
      <c r="M19" s="135">
        <v>0</v>
      </c>
      <c r="N19" s="135">
        <v>0</v>
      </c>
      <c r="O19" s="135">
        <v>0</v>
      </c>
      <c r="P19" s="135"/>
      <c r="Q19" s="135"/>
      <c r="R19" s="135"/>
      <c r="S19" s="137">
        <v>0</v>
      </c>
      <c r="T19" s="135">
        <v>0</v>
      </c>
      <c r="U19" s="136">
        <v>0</v>
      </c>
      <c r="V19" s="137">
        <v>0</v>
      </c>
      <c r="W19" s="135">
        <v>0</v>
      </c>
      <c r="X19" s="138">
        <v>0</v>
      </c>
      <c r="Y19" s="255" t="s">
        <v>554</v>
      </c>
      <c r="Z19" s="256" t="s">
        <v>554</v>
      </c>
      <c r="AA19" s="256" t="s">
        <v>554</v>
      </c>
      <c r="AB19" s="255" t="s">
        <v>554</v>
      </c>
      <c r="AC19" s="283"/>
      <c r="AD19" s="139"/>
      <c r="AE19" s="139"/>
      <c r="AF19" s="284"/>
      <c r="AG19" s="264">
        <v>0</v>
      </c>
      <c r="AH19" s="139">
        <v>0</v>
      </c>
      <c r="AI19" s="139">
        <v>0</v>
      </c>
      <c r="AJ19" s="139">
        <v>0</v>
      </c>
      <c r="AK19" s="139">
        <v>0</v>
      </c>
      <c r="AL19" s="139">
        <v>0</v>
      </c>
      <c r="AM19" s="139">
        <v>0</v>
      </c>
      <c r="AN19" s="140">
        <v>0</v>
      </c>
      <c r="AO19" s="142"/>
      <c r="AP19" s="142"/>
      <c r="AQ19" s="142"/>
      <c r="AR19" s="142"/>
      <c r="AS19" s="142"/>
      <c r="AT19" s="174">
        <f t="shared" si="0"/>
        <v>1</v>
      </c>
      <c r="AU19" s="142"/>
    </row>
    <row r="20" spans="2:47">
      <c r="B20" s="281">
        <v>10</v>
      </c>
      <c r="C20" s="141">
        <v>10.5</v>
      </c>
      <c r="D20" s="134">
        <v>0</v>
      </c>
      <c r="E20" s="135">
        <v>0</v>
      </c>
      <c r="F20" s="135">
        <v>0</v>
      </c>
      <c r="G20" s="136">
        <v>0</v>
      </c>
      <c r="H20" s="137">
        <v>0</v>
      </c>
      <c r="I20" s="135">
        <v>0</v>
      </c>
      <c r="J20" s="135">
        <v>0</v>
      </c>
      <c r="K20" s="136">
        <v>0</v>
      </c>
      <c r="L20" s="137">
        <v>0</v>
      </c>
      <c r="M20" s="135">
        <v>0</v>
      </c>
      <c r="N20" s="135">
        <v>0</v>
      </c>
      <c r="O20" s="136">
        <v>0</v>
      </c>
      <c r="P20" s="135"/>
      <c r="Q20" s="135"/>
      <c r="R20" s="135"/>
      <c r="S20" s="137">
        <v>0</v>
      </c>
      <c r="T20" s="135">
        <v>0</v>
      </c>
      <c r="U20" s="136">
        <v>0</v>
      </c>
      <c r="V20" s="137">
        <v>0</v>
      </c>
      <c r="W20" s="135">
        <v>0</v>
      </c>
      <c r="X20" s="138">
        <v>0</v>
      </c>
      <c r="Y20" s="255" t="s">
        <v>554</v>
      </c>
      <c r="Z20" s="256" t="s">
        <v>554</v>
      </c>
      <c r="AA20" s="256" t="s">
        <v>554</v>
      </c>
      <c r="AB20" s="255" t="s">
        <v>554</v>
      </c>
      <c r="AC20" s="283"/>
      <c r="AD20" s="139"/>
      <c r="AE20" s="139"/>
      <c r="AF20" s="284"/>
      <c r="AG20" s="264">
        <v>0</v>
      </c>
      <c r="AH20" s="139">
        <v>0</v>
      </c>
      <c r="AI20" s="139">
        <v>0</v>
      </c>
      <c r="AJ20" s="139">
        <v>0</v>
      </c>
      <c r="AK20" s="139">
        <v>0</v>
      </c>
      <c r="AL20" s="139">
        <v>0</v>
      </c>
      <c r="AM20" s="139">
        <v>0</v>
      </c>
      <c r="AN20" s="140">
        <v>0</v>
      </c>
      <c r="AO20" s="142"/>
      <c r="AP20" s="142"/>
      <c r="AQ20" s="142"/>
      <c r="AR20" s="142"/>
      <c r="AS20" s="142"/>
      <c r="AT20" s="174">
        <f t="shared" si="0"/>
        <v>1</v>
      </c>
      <c r="AU20" s="142"/>
    </row>
    <row r="21" spans="2:47">
      <c r="B21" s="281">
        <v>11</v>
      </c>
      <c r="C21" s="141">
        <v>10.5</v>
      </c>
      <c r="D21" s="134">
        <v>0</v>
      </c>
      <c r="E21" s="135">
        <v>0</v>
      </c>
      <c r="F21" s="135">
        <v>0</v>
      </c>
      <c r="G21" s="136">
        <v>0</v>
      </c>
      <c r="H21" s="137">
        <v>0</v>
      </c>
      <c r="I21" s="135">
        <v>0</v>
      </c>
      <c r="J21" s="135">
        <v>0</v>
      </c>
      <c r="K21" s="136">
        <v>0</v>
      </c>
      <c r="L21" s="137">
        <v>0</v>
      </c>
      <c r="M21" s="135">
        <v>0</v>
      </c>
      <c r="N21" s="135">
        <v>0</v>
      </c>
      <c r="O21" s="136">
        <v>0</v>
      </c>
      <c r="P21" s="135"/>
      <c r="Q21" s="135"/>
      <c r="R21" s="135"/>
      <c r="S21" s="137">
        <v>0</v>
      </c>
      <c r="T21" s="135">
        <v>0</v>
      </c>
      <c r="U21" s="136">
        <v>0</v>
      </c>
      <c r="V21" s="137">
        <v>0</v>
      </c>
      <c r="W21" s="135">
        <v>0</v>
      </c>
      <c r="X21" s="138">
        <v>0</v>
      </c>
      <c r="Y21" s="255" t="s">
        <v>554</v>
      </c>
      <c r="Z21" s="256" t="s">
        <v>554</v>
      </c>
      <c r="AA21" s="256" t="s">
        <v>554</v>
      </c>
      <c r="AB21" s="255" t="s">
        <v>554</v>
      </c>
      <c r="AC21" s="283"/>
      <c r="AD21" s="139"/>
      <c r="AE21" s="139"/>
      <c r="AF21" s="284"/>
      <c r="AG21" s="264">
        <v>0</v>
      </c>
      <c r="AH21" s="139">
        <v>0</v>
      </c>
      <c r="AI21" s="139">
        <v>0</v>
      </c>
      <c r="AJ21" s="139">
        <v>0</v>
      </c>
      <c r="AK21" s="139">
        <v>0</v>
      </c>
      <c r="AL21" s="139">
        <v>0</v>
      </c>
      <c r="AM21" s="139">
        <v>0</v>
      </c>
      <c r="AN21" s="140">
        <v>0</v>
      </c>
      <c r="AO21" s="142"/>
      <c r="AP21" s="142"/>
      <c r="AQ21" s="142"/>
      <c r="AR21" s="142"/>
      <c r="AS21" s="142"/>
      <c r="AT21" s="174">
        <f t="shared" si="0"/>
        <v>1</v>
      </c>
      <c r="AU21" s="142"/>
    </row>
    <row r="22" spans="2:47">
      <c r="B22" s="281">
        <v>12</v>
      </c>
      <c r="C22" s="141">
        <v>10.5</v>
      </c>
      <c r="D22" s="134">
        <v>0</v>
      </c>
      <c r="E22" s="135">
        <v>0</v>
      </c>
      <c r="F22" s="135">
        <v>0</v>
      </c>
      <c r="G22" s="136">
        <v>0</v>
      </c>
      <c r="H22" s="137">
        <v>0</v>
      </c>
      <c r="I22" s="135">
        <v>0</v>
      </c>
      <c r="J22" s="135">
        <v>0</v>
      </c>
      <c r="K22" s="136">
        <v>1</v>
      </c>
      <c r="L22" s="137">
        <v>0</v>
      </c>
      <c r="M22" s="135">
        <v>0</v>
      </c>
      <c r="N22" s="135">
        <v>0</v>
      </c>
      <c r="O22" s="136">
        <v>0</v>
      </c>
      <c r="P22" s="135"/>
      <c r="Q22" s="135"/>
      <c r="R22" s="135"/>
      <c r="S22" s="137">
        <v>0</v>
      </c>
      <c r="T22" s="135">
        <v>0</v>
      </c>
      <c r="U22" s="136">
        <v>1</v>
      </c>
      <c r="V22" s="137">
        <v>0</v>
      </c>
      <c r="W22" s="135">
        <v>0</v>
      </c>
      <c r="X22" s="138">
        <v>0</v>
      </c>
      <c r="Y22" s="255" t="s">
        <v>554</v>
      </c>
      <c r="Z22" s="256" t="s">
        <v>557</v>
      </c>
      <c r="AA22" s="256" t="s">
        <v>554</v>
      </c>
      <c r="AB22" s="255" t="s">
        <v>557</v>
      </c>
      <c r="AC22" s="283"/>
      <c r="AD22" s="139"/>
      <c r="AE22" s="139"/>
      <c r="AF22" s="284"/>
      <c r="AG22" s="264">
        <v>0</v>
      </c>
      <c r="AH22" s="139">
        <v>0</v>
      </c>
      <c r="AI22" s="139">
        <v>0</v>
      </c>
      <c r="AJ22" s="139">
        <v>2.5000000000000001E-3</v>
      </c>
      <c r="AK22" s="139">
        <v>0</v>
      </c>
      <c r="AL22" s="139">
        <v>0</v>
      </c>
      <c r="AM22" s="139">
        <v>0</v>
      </c>
      <c r="AN22" s="140">
        <v>0</v>
      </c>
      <c r="AO22" s="142"/>
      <c r="AP22" s="142"/>
      <c r="AQ22" s="142"/>
      <c r="AR22" s="142"/>
      <c r="AS22" s="142"/>
      <c r="AT22" s="174">
        <f>IF(AB22="Ⅳ",4,IF(AB22="Ⅲ",3,IF(AB22="Ⅱ",2,1)))</f>
        <v>2</v>
      </c>
      <c r="AU22" s="142"/>
    </row>
    <row r="23" spans="2:47">
      <c r="B23" s="281">
        <v>13</v>
      </c>
      <c r="C23" s="141">
        <v>10.5</v>
      </c>
      <c r="D23" s="134">
        <v>0</v>
      </c>
      <c r="E23" s="135">
        <v>0</v>
      </c>
      <c r="F23" s="135">
        <v>0</v>
      </c>
      <c r="G23" s="136">
        <v>0</v>
      </c>
      <c r="H23" s="137">
        <v>0</v>
      </c>
      <c r="I23" s="135">
        <v>0</v>
      </c>
      <c r="J23" s="135">
        <v>0</v>
      </c>
      <c r="K23" s="136">
        <v>0</v>
      </c>
      <c r="L23" s="137">
        <v>0</v>
      </c>
      <c r="M23" s="135">
        <v>0</v>
      </c>
      <c r="N23" s="135">
        <v>0</v>
      </c>
      <c r="O23" s="136">
        <v>0</v>
      </c>
      <c r="P23" s="135"/>
      <c r="Q23" s="135"/>
      <c r="R23" s="135"/>
      <c r="S23" s="137">
        <v>0</v>
      </c>
      <c r="T23" s="135">
        <v>0</v>
      </c>
      <c r="U23" s="136">
        <v>0</v>
      </c>
      <c r="V23" s="137">
        <v>0</v>
      </c>
      <c r="W23" s="135">
        <v>0</v>
      </c>
      <c r="X23" s="138">
        <v>0</v>
      </c>
      <c r="Y23" s="255" t="s">
        <v>554</v>
      </c>
      <c r="Z23" s="256" t="s">
        <v>554</v>
      </c>
      <c r="AA23" s="256" t="s">
        <v>554</v>
      </c>
      <c r="AB23" s="255" t="s">
        <v>554</v>
      </c>
      <c r="AC23" s="283"/>
      <c r="AD23" s="139"/>
      <c r="AE23" s="139"/>
      <c r="AF23" s="284"/>
      <c r="AG23" s="264">
        <v>0</v>
      </c>
      <c r="AH23" s="139">
        <v>0</v>
      </c>
      <c r="AI23" s="139">
        <v>0</v>
      </c>
      <c r="AJ23" s="139">
        <v>0</v>
      </c>
      <c r="AK23" s="139">
        <v>0</v>
      </c>
      <c r="AL23" s="139">
        <v>0</v>
      </c>
      <c r="AM23" s="139">
        <v>0</v>
      </c>
      <c r="AN23" s="140">
        <v>0</v>
      </c>
      <c r="AO23" s="142"/>
      <c r="AP23" s="142"/>
      <c r="AQ23" s="142"/>
      <c r="AR23" s="142"/>
      <c r="AS23" s="142"/>
      <c r="AT23" s="174">
        <f t="shared" si="0"/>
        <v>1</v>
      </c>
      <c r="AU23" s="142"/>
    </row>
    <row r="24" spans="2:47">
      <c r="B24" s="281">
        <v>14</v>
      </c>
      <c r="C24" s="141">
        <v>10.5</v>
      </c>
      <c r="D24" s="134">
        <v>0</v>
      </c>
      <c r="E24" s="135">
        <v>0</v>
      </c>
      <c r="F24" s="135">
        <v>0</v>
      </c>
      <c r="G24" s="136">
        <v>0</v>
      </c>
      <c r="H24" s="137">
        <v>0</v>
      </c>
      <c r="I24" s="135">
        <v>0</v>
      </c>
      <c r="J24" s="135">
        <v>0</v>
      </c>
      <c r="K24" s="136">
        <v>0</v>
      </c>
      <c r="L24" s="137">
        <v>0</v>
      </c>
      <c r="M24" s="135">
        <v>0</v>
      </c>
      <c r="N24" s="135">
        <v>0</v>
      </c>
      <c r="O24" s="136">
        <v>0</v>
      </c>
      <c r="P24" s="135"/>
      <c r="Q24" s="135"/>
      <c r="R24" s="135"/>
      <c r="S24" s="137">
        <v>0</v>
      </c>
      <c r="T24" s="135">
        <v>0</v>
      </c>
      <c r="U24" s="136">
        <v>0</v>
      </c>
      <c r="V24" s="137">
        <v>0</v>
      </c>
      <c r="W24" s="135">
        <v>0</v>
      </c>
      <c r="X24" s="138">
        <v>0</v>
      </c>
      <c r="Y24" s="255" t="s">
        <v>554</v>
      </c>
      <c r="Z24" s="256" t="s">
        <v>554</v>
      </c>
      <c r="AA24" s="256" t="s">
        <v>554</v>
      </c>
      <c r="AB24" s="255" t="s">
        <v>554</v>
      </c>
      <c r="AC24" s="283"/>
      <c r="AD24" s="139"/>
      <c r="AE24" s="139"/>
      <c r="AF24" s="284"/>
      <c r="AG24" s="264">
        <v>0</v>
      </c>
      <c r="AH24" s="139">
        <v>0</v>
      </c>
      <c r="AI24" s="139">
        <v>0</v>
      </c>
      <c r="AJ24" s="139">
        <v>0</v>
      </c>
      <c r="AK24" s="139">
        <v>0</v>
      </c>
      <c r="AL24" s="139">
        <v>0</v>
      </c>
      <c r="AM24" s="139">
        <v>0</v>
      </c>
      <c r="AN24" s="140">
        <v>0</v>
      </c>
      <c r="AO24" s="142"/>
      <c r="AP24" s="142"/>
      <c r="AQ24" s="142"/>
      <c r="AR24" s="142"/>
      <c r="AS24" s="142"/>
      <c r="AT24" s="174">
        <f t="shared" si="0"/>
        <v>1</v>
      </c>
      <c r="AU24" s="142"/>
    </row>
    <row r="25" spans="2:47">
      <c r="B25" s="281">
        <v>15</v>
      </c>
      <c r="C25" s="141">
        <v>10.5</v>
      </c>
      <c r="D25" s="134">
        <v>0</v>
      </c>
      <c r="E25" s="135">
        <v>0</v>
      </c>
      <c r="F25" s="135">
        <v>0</v>
      </c>
      <c r="G25" s="136">
        <v>0</v>
      </c>
      <c r="H25" s="137">
        <v>0</v>
      </c>
      <c r="I25" s="135">
        <v>0</v>
      </c>
      <c r="J25" s="135">
        <v>0</v>
      </c>
      <c r="K25" s="136">
        <v>0</v>
      </c>
      <c r="L25" s="137">
        <v>0</v>
      </c>
      <c r="M25" s="135">
        <v>0</v>
      </c>
      <c r="N25" s="135">
        <v>0</v>
      </c>
      <c r="O25" s="136">
        <v>0</v>
      </c>
      <c r="P25" s="135"/>
      <c r="Q25" s="135"/>
      <c r="R25" s="135"/>
      <c r="S25" s="137">
        <v>0</v>
      </c>
      <c r="T25" s="135">
        <v>0</v>
      </c>
      <c r="U25" s="136">
        <v>0</v>
      </c>
      <c r="V25" s="137">
        <v>0</v>
      </c>
      <c r="W25" s="135">
        <v>0</v>
      </c>
      <c r="X25" s="138">
        <v>0</v>
      </c>
      <c r="Y25" s="255" t="s">
        <v>554</v>
      </c>
      <c r="Z25" s="256" t="s">
        <v>554</v>
      </c>
      <c r="AA25" s="256" t="s">
        <v>554</v>
      </c>
      <c r="AB25" s="255" t="s">
        <v>554</v>
      </c>
      <c r="AC25" s="283"/>
      <c r="AD25" s="139"/>
      <c r="AE25" s="139"/>
      <c r="AF25" s="284"/>
      <c r="AG25" s="264">
        <v>0</v>
      </c>
      <c r="AH25" s="139">
        <v>0</v>
      </c>
      <c r="AI25" s="139">
        <v>0</v>
      </c>
      <c r="AJ25" s="139">
        <v>0</v>
      </c>
      <c r="AK25" s="139">
        <v>0</v>
      </c>
      <c r="AL25" s="139">
        <v>0</v>
      </c>
      <c r="AM25" s="139">
        <v>0</v>
      </c>
      <c r="AN25" s="140">
        <v>0</v>
      </c>
      <c r="AO25" s="142"/>
      <c r="AP25" s="142"/>
      <c r="AQ25" s="142"/>
      <c r="AR25" s="142"/>
      <c r="AS25" s="142"/>
      <c r="AT25" s="174">
        <f t="shared" si="0"/>
        <v>1</v>
      </c>
      <c r="AU25" s="142"/>
    </row>
    <row r="26" spans="2:47">
      <c r="B26" s="281">
        <v>16</v>
      </c>
      <c r="C26" s="141">
        <v>10.5</v>
      </c>
      <c r="D26" s="134">
        <v>0</v>
      </c>
      <c r="E26" s="135">
        <v>0</v>
      </c>
      <c r="F26" s="135">
        <v>0</v>
      </c>
      <c r="G26" s="136">
        <v>0</v>
      </c>
      <c r="H26" s="137">
        <v>0</v>
      </c>
      <c r="I26" s="135">
        <v>0</v>
      </c>
      <c r="J26" s="135">
        <v>0</v>
      </c>
      <c r="K26" s="136">
        <v>0</v>
      </c>
      <c r="L26" s="137">
        <v>0</v>
      </c>
      <c r="M26" s="135">
        <v>0</v>
      </c>
      <c r="N26" s="135">
        <v>0</v>
      </c>
      <c r="O26" s="136">
        <v>0</v>
      </c>
      <c r="P26" s="135"/>
      <c r="Q26" s="135"/>
      <c r="R26" s="135"/>
      <c r="S26" s="137">
        <v>0</v>
      </c>
      <c r="T26" s="135">
        <v>0</v>
      </c>
      <c r="U26" s="136">
        <v>0</v>
      </c>
      <c r="V26" s="137">
        <v>0</v>
      </c>
      <c r="W26" s="135">
        <v>0</v>
      </c>
      <c r="X26" s="138">
        <v>0</v>
      </c>
      <c r="Y26" s="255" t="s">
        <v>554</v>
      </c>
      <c r="Z26" s="256" t="s">
        <v>554</v>
      </c>
      <c r="AA26" s="256" t="s">
        <v>554</v>
      </c>
      <c r="AB26" s="255" t="s">
        <v>554</v>
      </c>
      <c r="AC26" s="283"/>
      <c r="AD26" s="139"/>
      <c r="AE26" s="139"/>
      <c r="AF26" s="284"/>
      <c r="AG26" s="264">
        <v>0</v>
      </c>
      <c r="AH26" s="139">
        <v>0</v>
      </c>
      <c r="AI26" s="139">
        <v>0</v>
      </c>
      <c r="AJ26" s="139">
        <v>0</v>
      </c>
      <c r="AK26" s="139">
        <v>0</v>
      </c>
      <c r="AL26" s="139">
        <v>0</v>
      </c>
      <c r="AM26" s="139">
        <v>0</v>
      </c>
      <c r="AN26" s="140">
        <v>0</v>
      </c>
      <c r="AO26" s="142"/>
      <c r="AP26" s="142"/>
      <c r="AQ26" s="142"/>
      <c r="AR26" s="142"/>
      <c r="AS26" s="142"/>
      <c r="AT26" s="174">
        <f t="shared" si="0"/>
        <v>1</v>
      </c>
      <c r="AU26" s="142"/>
    </row>
    <row r="27" spans="2:47">
      <c r="B27" s="281">
        <v>17</v>
      </c>
      <c r="C27" s="141">
        <v>10.5</v>
      </c>
      <c r="D27" s="134">
        <v>0</v>
      </c>
      <c r="E27" s="135">
        <v>0</v>
      </c>
      <c r="F27" s="135">
        <v>0</v>
      </c>
      <c r="G27" s="136">
        <v>0</v>
      </c>
      <c r="H27" s="137">
        <v>0</v>
      </c>
      <c r="I27" s="135">
        <v>0</v>
      </c>
      <c r="J27" s="135">
        <v>0</v>
      </c>
      <c r="K27" s="136">
        <v>0</v>
      </c>
      <c r="L27" s="137">
        <v>0</v>
      </c>
      <c r="M27" s="135">
        <v>0</v>
      </c>
      <c r="N27" s="135">
        <v>0</v>
      </c>
      <c r="O27" s="136">
        <v>0</v>
      </c>
      <c r="P27" s="135"/>
      <c r="Q27" s="135"/>
      <c r="R27" s="135"/>
      <c r="S27" s="137">
        <v>0</v>
      </c>
      <c r="T27" s="135">
        <v>0</v>
      </c>
      <c r="U27" s="136">
        <v>0</v>
      </c>
      <c r="V27" s="137">
        <v>0</v>
      </c>
      <c r="W27" s="135">
        <v>0</v>
      </c>
      <c r="X27" s="138">
        <v>0</v>
      </c>
      <c r="Y27" s="255" t="s">
        <v>554</v>
      </c>
      <c r="Z27" s="256" t="s">
        <v>554</v>
      </c>
      <c r="AA27" s="256" t="s">
        <v>554</v>
      </c>
      <c r="AB27" s="255" t="s">
        <v>554</v>
      </c>
      <c r="AC27" s="283"/>
      <c r="AD27" s="139"/>
      <c r="AE27" s="139"/>
      <c r="AF27" s="284"/>
      <c r="AG27" s="264">
        <v>0</v>
      </c>
      <c r="AH27" s="139">
        <v>0</v>
      </c>
      <c r="AI27" s="139">
        <v>0</v>
      </c>
      <c r="AJ27" s="139">
        <v>0</v>
      </c>
      <c r="AK27" s="139">
        <v>0</v>
      </c>
      <c r="AL27" s="139">
        <v>0</v>
      </c>
      <c r="AM27" s="139">
        <v>0</v>
      </c>
      <c r="AN27" s="140">
        <v>0</v>
      </c>
      <c r="AO27" s="142"/>
      <c r="AP27" s="142"/>
      <c r="AQ27" s="142"/>
      <c r="AR27" s="142"/>
      <c r="AS27" s="142"/>
      <c r="AT27" s="174">
        <f t="shared" si="0"/>
        <v>1</v>
      </c>
      <c r="AU27" s="142"/>
    </row>
    <row r="28" spans="2:47">
      <c r="B28" s="281">
        <v>18</v>
      </c>
      <c r="C28" s="141">
        <v>10.5</v>
      </c>
      <c r="D28" s="134">
        <v>0</v>
      </c>
      <c r="E28" s="135">
        <v>0</v>
      </c>
      <c r="F28" s="135">
        <v>0</v>
      </c>
      <c r="G28" s="136">
        <v>0</v>
      </c>
      <c r="H28" s="137">
        <v>0</v>
      </c>
      <c r="I28" s="135">
        <v>0</v>
      </c>
      <c r="J28" s="135">
        <v>0</v>
      </c>
      <c r="K28" s="136">
        <v>0</v>
      </c>
      <c r="L28" s="137">
        <v>0</v>
      </c>
      <c r="M28" s="135">
        <v>0</v>
      </c>
      <c r="N28" s="135">
        <v>0</v>
      </c>
      <c r="O28" s="136">
        <v>0</v>
      </c>
      <c r="P28" s="135"/>
      <c r="Q28" s="135"/>
      <c r="R28" s="135"/>
      <c r="S28" s="137">
        <v>0</v>
      </c>
      <c r="T28" s="135">
        <v>0</v>
      </c>
      <c r="U28" s="136">
        <v>0</v>
      </c>
      <c r="V28" s="137">
        <v>0</v>
      </c>
      <c r="W28" s="135">
        <v>0</v>
      </c>
      <c r="X28" s="138">
        <v>0</v>
      </c>
      <c r="Y28" s="255" t="s">
        <v>554</v>
      </c>
      <c r="Z28" s="256" t="s">
        <v>554</v>
      </c>
      <c r="AA28" s="256" t="s">
        <v>554</v>
      </c>
      <c r="AB28" s="255" t="s">
        <v>554</v>
      </c>
      <c r="AC28" s="283"/>
      <c r="AD28" s="139"/>
      <c r="AE28" s="139"/>
      <c r="AF28" s="284"/>
      <c r="AG28" s="264">
        <v>0</v>
      </c>
      <c r="AH28" s="139">
        <v>0</v>
      </c>
      <c r="AI28" s="139">
        <v>0</v>
      </c>
      <c r="AJ28" s="139">
        <v>0</v>
      </c>
      <c r="AK28" s="139">
        <v>0</v>
      </c>
      <c r="AL28" s="139">
        <v>0</v>
      </c>
      <c r="AM28" s="139">
        <v>0</v>
      </c>
      <c r="AN28" s="140">
        <v>0</v>
      </c>
      <c r="AO28" s="142"/>
      <c r="AP28" s="142"/>
      <c r="AQ28" s="142"/>
      <c r="AR28" s="142"/>
      <c r="AS28" s="142"/>
      <c r="AT28" s="174">
        <f t="shared" si="0"/>
        <v>1</v>
      </c>
      <c r="AU28" s="142"/>
    </row>
    <row r="29" spans="2:47">
      <c r="B29" s="281">
        <v>19</v>
      </c>
      <c r="C29" s="141">
        <v>10.5</v>
      </c>
      <c r="D29" s="134">
        <v>0</v>
      </c>
      <c r="E29" s="135">
        <v>0</v>
      </c>
      <c r="F29" s="135">
        <v>0</v>
      </c>
      <c r="G29" s="136">
        <v>0</v>
      </c>
      <c r="H29" s="137">
        <v>0</v>
      </c>
      <c r="I29" s="135">
        <v>0</v>
      </c>
      <c r="J29" s="135">
        <v>0</v>
      </c>
      <c r="K29" s="136">
        <v>0</v>
      </c>
      <c r="L29" s="137">
        <v>0</v>
      </c>
      <c r="M29" s="135">
        <v>0</v>
      </c>
      <c r="N29" s="135">
        <v>0</v>
      </c>
      <c r="O29" s="136">
        <v>0</v>
      </c>
      <c r="P29" s="135"/>
      <c r="Q29" s="135"/>
      <c r="R29" s="135"/>
      <c r="S29" s="137">
        <v>0</v>
      </c>
      <c r="T29" s="135">
        <v>0</v>
      </c>
      <c r="U29" s="136">
        <v>0</v>
      </c>
      <c r="V29" s="137">
        <v>0</v>
      </c>
      <c r="W29" s="135">
        <v>0</v>
      </c>
      <c r="X29" s="138">
        <v>0</v>
      </c>
      <c r="Y29" s="255" t="s">
        <v>554</v>
      </c>
      <c r="Z29" s="256" t="s">
        <v>554</v>
      </c>
      <c r="AA29" s="256" t="s">
        <v>554</v>
      </c>
      <c r="AB29" s="255" t="s">
        <v>554</v>
      </c>
      <c r="AC29" s="283"/>
      <c r="AD29" s="139"/>
      <c r="AE29" s="139"/>
      <c r="AF29" s="284"/>
      <c r="AG29" s="264">
        <v>0</v>
      </c>
      <c r="AH29" s="139">
        <v>0</v>
      </c>
      <c r="AI29" s="139">
        <v>0</v>
      </c>
      <c r="AJ29" s="139">
        <v>0</v>
      </c>
      <c r="AK29" s="139">
        <v>0</v>
      </c>
      <c r="AL29" s="139">
        <v>0</v>
      </c>
      <c r="AM29" s="139">
        <v>0</v>
      </c>
      <c r="AN29" s="140">
        <v>0</v>
      </c>
      <c r="AO29" s="142"/>
      <c r="AP29" s="142"/>
      <c r="AQ29" s="142"/>
      <c r="AR29" s="142"/>
      <c r="AS29" s="142"/>
      <c r="AT29" s="174">
        <f t="shared" si="0"/>
        <v>1</v>
      </c>
      <c r="AU29" s="142"/>
    </row>
    <row r="30" spans="2:47">
      <c r="B30" s="281">
        <v>20</v>
      </c>
      <c r="C30" s="141">
        <v>10.5</v>
      </c>
      <c r="D30" s="134">
        <v>0</v>
      </c>
      <c r="E30" s="135">
        <v>0</v>
      </c>
      <c r="F30" s="135">
        <v>0</v>
      </c>
      <c r="G30" s="136">
        <v>0</v>
      </c>
      <c r="H30" s="137">
        <v>0</v>
      </c>
      <c r="I30" s="135">
        <v>0</v>
      </c>
      <c r="J30" s="135">
        <v>0</v>
      </c>
      <c r="K30" s="136">
        <v>0</v>
      </c>
      <c r="L30" s="137">
        <v>0</v>
      </c>
      <c r="M30" s="135">
        <v>0</v>
      </c>
      <c r="N30" s="135">
        <v>0</v>
      </c>
      <c r="O30" s="136">
        <v>0</v>
      </c>
      <c r="P30" s="135"/>
      <c r="Q30" s="135"/>
      <c r="R30" s="135"/>
      <c r="S30" s="137">
        <v>0</v>
      </c>
      <c r="T30" s="135">
        <v>0</v>
      </c>
      <c r="U30" s="136">
        <v>0</v>
      </c>
      <c r="V30" s="137">
        <v>0</v>
      </c>
      <c r="W30" s="135">
        <v>0</v>
      </c>
      <c r="X30" s="138">
        <v>0</v>
      </c>
      <c r="Y30" s="255" t="s">
        <v>554</v>
      </c>
      <c r="Z30" s="256" t="s">
        <v>554</v>
      </c>
      <c r="AA30" s="256" t="s">
        <v>554</v>
      </c>
      <c r="AB30" s="255" t="s">
        <v>554</v>
      </c>
      <c r="AC30" s="283"/>
      <c r="AD30" s="139"/>
      <c r="AE30" s="139"/>
      <c r="AF30" s="284"/>
      <c r="AG30" s="264">
        <v>0</v>
      </c>
      <c r="AH30" s="139">
        <v>0</v>
      </c>
      <c r="AI30" s="139">
        <v>0</v>
      </c>
      <c r="AJ30" s="139">
        <v>0</v>
      </c>
      <c r="AK30" s="139">
        <v>0</v>
      </c>
      <c r="AL30" s="139">
        <v>0</v>
      </c>
      <c r="AM30" s="139">
        <v>0</v>
      </c>
      <c r="AN30" s="140">
        <v>0</v>
      </c>
      <c r="AO30" s="142"/>
      <c r="AP30" s="142"/>
      <c r="AQ30" s="142"/>
      <c r="AR30" s="142"/>
      <c r="AS30" s="142"/>
      <c r="AT30" s="174">
        <f t="shared" si="0"/>
        <v>1</v>
      </c>
      <c r="AU30" s="142"/>
    </row>
    <row r="31" spans="2:47">
      <c r="B31" s="281">
        <v>21</v>
      </c>
      <c r="C31" s="141">
        <v>10.5</v>
      </c>
      <c r="D31" s="134">
        <v>0</v>
      </c>
      <c r="E31" s="135">
        <v>0</v>
      </c>
      <c r="F31" s="135">
        <v>0</v>
      </c>
      <c r="G31" s="136">
        <v>0</v>
      </c>
      <c r="H31" s="137">
        <v>0</v>
      </c>
      <c r="I31" s="135">
        <v>0</v>
      </c>
      <c r="J31" s="135">
        <v>0</v>
      </c>
      <c r="K31" s="136">
        <v>0</v>
      </c>
      <c r="L31" s="137">
        <v>0</v>
      </c>
      <c r="M31" s="135">
        <v>0</v>
      </c>
      <c r="N31" s="135">
        <v>0</v>
      </c>
      <c r="O31" s="136">
        <v>0</v>
      </c>
      <c r="P31" s="135"/>
      <c r="Q31" s="135"/>
      <c r="R31" s="135"/>
      <c r="S31" s="137">
        <v>0</v>
      </c>
      <c r="T31" s="135">
        <v>0</v>
      </c>
      <c r="U31" s="136">
        <v>0</v>
      </c>
      <c r="V31" s="137">
        <v>0</v>
      </c>
      <c r="W31" s="135">
        <v>0</v>
      </c>
      <c r="X31" s="138">
        <v>0</v>
      </c>
      <c r="Y31" s="255" t="s">
        <v>554</v>
      </c>
      <c r="Z31" s="256" t="s">
        <v>554</v>
      </c>
      <c r="AA31" s="256" t="s">
        <v>554</v>
      </c>
      <c r="AB31" s="255" t="s">
        <v>554</v>
      </c>
      <c r="AC31" s="283"/>
      <c r="AD31" s="139"/>
      <c r="AE31" s="139"/>
      <c r="AF31" s="284"/>
      <c r="AG31" s="264">
        <v>0</v>
      </c>
      <c r="AH31" s="139">
        <v>0</v>
      </c>
      <c r="AI31" s="139">
        <v>0</v>
      </c>
      <c r="AJ31" s="139">
        <v>0</v>
      </c>
      <c r="AK31" s="139">
        <v>0</v>
      </c>
      <c r="AL31" s="139">
        <v>0</v>
      </c>
      <c r="AM31" s="139">
        <v>0</v>
      </c>
      <c r="AN31" s="140">
        <v>0</v>
      </c>
      <c r="AO31" s="142"/>
      <c r="AP31" s="142"/>
      <c r="AQ31" s="142"/>
      <c r="AR31" s="142"/>
      <c r="AS31" s="142"/>
      <c r="AT31" s="174">
        <f t="shared" si="0"/>
        <v>1</v>
      </c>
      <c r="AU31" s="142"/>
    </row>
    <row r="32" spans="2:47">
      <c r="B32" s="281">
        <v>22</v>
      </c>
      <c r="C32" s="141">
        <v>10.5</v>
      </c>
      <c r="D32" s="134">
        <v>0</v>
      </c>
      <c r="E32" s="135">
        <v>0</v>
      </c>
      <c r="F32" s="135">
        <v>0</v>
      </c>
      <c r="G32" s="136">
        <v>0</v>
      </c>
      <c r="H32" s="137">
        <v>0</v>
      </c>
      <c r="I32" s="135">
        <v>0</v>
      </c>
      <c r="J32" s="135">
        <v>0</v>
      </c>
      <c r="K32" s="136">
        <v>0</v>
      </c>
      <c r="L32" s="137">
        <v>0</v>
      </c>
      <c r="M32" s="135">
        <v>0</v>
      </c>
      <c r="N32" s="135">
        <v>0</v>
      </c>
      <c r="O32" s="136">
        <v>0</v>
      </c>
      <c r="P32" s="135"/>
      <c r="Q32" s="135"/>
      <c r="R32" s="135"/>
      <c r="S32" s="137">
        <v>0</v>
      </c>
      <c r="T32" s="135">
        <v>0</v>
      </c>
      <c r="U32" s="136">
        <v>0</v>
      </c>
      <c r="V32" s="137">
        <v>0</v>
      </c>
      <c r="W32" s="135">
        <v>0</v>
      </c>
      <c r="X32" s="138">
        <v>0</v>
      </c>
      <c r="Y32" s="255" t="s">
        <v>554</v>
      </c>
      <c r="Z32" s="256" t="s">
        <v>554</v>
      </c>
      <c r="AA32" s="256" t="s">
        <v>554</v>
      </c>
      <c r="AB32" s="255" t="s">
        <v>554</v>
      </c>
      <c r="AC32" s="283"/>
      <c r="AD32" s="139"/>
      <c r="AE32" s="139"/>
      <c r="AF32" s="284"/>
      <c r="AG32" s="264">
        <v>0</v>
      </c>
      <c r="AH32" s="139">
        <v>0</v>
      </c>
      <c r="AI32" s="139">
        <v>0</v>
      </c>
      <c r="AJ32" s="139">
        <v>0</v>
      </c>
      <c r="AK32" s="139">
        <v>0</v>
      </c>
      <c r="AL32" s="139">
        <v>0</v>
      </c>
      <c r="AM32" s="139">
        <v>0</v>
      </c>
      <c r="AN32" s="140">
        <v>0</v>
      </c>
      <c r="AO32" s="142"/>
      <c r="AP32" s="142"/>
      <c r="AQ32" s="142"/>
      <c r="AR32" s="142"/>
      <c r="AS32" s="142"/>
      <c r="AT32" s="174">
        <f t="shared" si="0"/>
        <v>1</v>
      </c>
      <c r="AU32" s="142"/>
    </row>
    <row r="33" spans="2:47">
      <c r="B33" s="281">
        <v>23</v>
      </c>
      <c r="C33" s="141">
        <v>10.5</v>
      </c>
      <c r="D33" s="134">
        <v>0</v>
      </c>
      <c r="E33" s="135">
        <v>0</v>
      </c>
      <c r="F33" s="135">
        <v>0</v>
      </c>
      <c r="G33" s="136">
        <v>0</v>
      </c>
      <c r="H33" s="137">
        <v>0</v>
      </c>
      <c r="I33" s="135">
        <v>0</v>
      </c>
      <c r="J33" s="135">
        <v>0</v>
      </c>
      <c r="K33" s="136">
        <v>1</v>
      </c>
      <c r="L33" s="137">
        <v>0</v>
      </c>
      <c r="M33" s="135">
        <v>0</v>
      </c>
      <c r="N33" s="135">
        <v>0</v>
      </c>
      <c r="O33" s="136">
        <v>0</v>
      </c>
      <c r="P33" s="135"/>
      <c r="Q33" s="135"/>
      <c r="R33" s="135"/>
      <c r="S33" s="137">
        <v>0</v>
      </c>
      <c r="T33" s="135">
        <v>0</v>
      </c>
      <c r="U33" s="136">
        <v>1</v>
      </c>
      <c r="V33" s="137">
        <v>0</v>
      </c>
      <c r="W33" s="135">
        <v>0</v>
      </c>
      <c r="X33" s="138">
        <v>0</v>
      </c>
      <c r="Y33" s="255" t="s">
        <v>554</v>
      </c>
      <c r="Z33" s="256" t="s">
        <v>557</v>
      </c>
      <c r="AA33" s="256" t="s">
        <v>554</v>
      </c>
      <c r="AB33" s="255" t="s">
        <v>557</v>
      </c>
      <c r="AC33" s="283"/>
      <c r="AD33" s="139"/>
      <c r="AE33" s="139"/>
      <c r="AF33" s="284"/>
      <c r="AG33" s="264">
        <v>0</v>
      </c>
      <c r="AH33" s="139">
        <v>0</v>
      </c>
      <c r="AI33" s="139">
        <v>0</v>
      </c>
      <c r="AJ33" s="139">
        <v>0.05</v>
      </c>
      <c r="AK33" s="139">
        <v>0</v>
      </c>
      <c r="AL33" s="139">
        <v>0</v>
      </c>
      <c r="AM33" s="139">
        <v>0</v>
      </c>
      <c r="AN33" s="140">
        <v>0</v>
      </c>
      <c r="AO33" s="142"/>
      <c r="AP33" s="142"/>
      <c r="AQ33" s="142"/>
      <c r="AR33" s="142"/>
      <c r="AS33" s="142"/>
      <c r="AT33" s="174">
        <f t="shared" ref="AT33:AT40" si="1">IF(AB33="Ⅳ",4,IF(AB33="Ⅲ",3,IF(AB33="Ⅱ",2,1)))</f>
        <v>2</v>
      </c>
      <c r="AU33" s="142"/>
    </row>
    <row r="34" spans="2:47">
      <c r="B34" s="281">
        <v>24</v>
      </c>
      <c r="C34" s="141">
        <v>10.5</v>
      </c>
      <c r="D34" s="134">
        <v>0</v>
      </c>
      <c r="E34" s="135">
        <v>0</v>
      </c>
      <c r="F34" s="135">
        <v>0</v>
      </c>
      <c r="G34" s="136">
        <v>0</v>
      </c>
      <c r="H34" s="137">
        <v>0</v>
      </c>
      <c r="I34" s="135">
        <v>0</v>
      </c>
      <c r="J34" s="135">
        <v>0</v>
      </c>
      <c r="K34" s="136">
        <v>1</v>
      </c>
      <c r="L34" s="137">
        <v>0</v>
      </c>
      <c r="M34" s="135">
        <v>0</v>
      </c>
      <c r="N34" s="135">
        <v>0</v>
      </c>
      <c r="O34" s="136">
        <v>0</v>
      </c>
      <c r="P34" s="135"/>
      <c r="Q34" s="135"/>
      <c r="R34" s="135"/>
      <c r="S34" s="137">
        <v>0</v>
      </c>
      <c r="T34" s="135">
        <v>0</v>
      </c>
      <c r="U34" s="136">
        <v>1</v>
      </c>
      <c r="V34" s="137">
        <v>0</v>
      </c>
      <c r="W34" s="135">
        <v>0</v>
      </c>
      <c r="X34" s="138">
        <v>0</v>
      </c>
      <c r="Y34" s="255" t="s">
        <v>554</v>
      </c>
      <c r="Z34" s="256" t="s">
        <v>557</v>
      </c>
      <c r="AA34" s="256" t="s">
        <v>554</v>
      </c>
      <c r="AB34" s="255" t="s">
        <v>557</v>
      </c>
      <c r="AC34" s="283"/>
      <c r="AD34" s="139"/>
      <c r="AE34" s="139"/>
      <c r="AF34" s="284"/>
      <c r="AG34" s="264">
        <v>0</v>
      </c>
      <c r="AH34" s="139">
        <v>0</v>
      </c>
      <c r="AI34" s="139">
        <v>0</v>
      </c>
      <c r="AJ34" s="139">
        <v>1.4999999999999999E-2</v>
      </c>
      <c r="AK34" s="139">
        <v>0</v>
      </c>
      <c r="AL34" s="139">
        <v>0</v>
      </c>
      <c r="AM34" s="139">
        <v>0</v>
      </c>
      <c r="AN34" s="140">
        <v>0</v>
      </c>
      <c r="AO34" s="142"/>
      <c r="AP34" s="142"/>
      <c r="AQ34" s="142"/>
      <c r="AR34" s="142"/>
      <c r="AS34" s="142"/>
      <c r="AT34" s="174">
        <f t="shared" si="1"/>
        <v>2</v>
      </c>
      <c r="AU34" s="142"/>
    </row>
    <row r="35" spans="2:47">
      <c r="B35" s="281">
        <v>25</v>
      </c>
      <c r="C35" s="141">
        <v>10.5</v>
      </c>
      <c r="D35" s="134">
        <v>0</v>
      </c>
      <c r="E35" s="135">
        <v>0</v>
      </c>
      <c r="F35" s="135">
        <v>0</v>
      </c>
      <c r="G35" s="136">
        <v>0</v>
      </c>
      <c r="H35" s="137">
        <v>0</v>
      </c>
      <c r="I35" s="135">
        <v>0</v>
      </c>
      <c r="J35" s="135">
        <v>0</v>
      </c>
      <c r="K35" s="136">
        <v>2</v>
      </c>
      <c r="L35" s="137">
        <v>0</v>
      </c>
      <c r="M35" s="135">
        <v>0</v>
      </c>
      <c r="N35" s="135">
        <v>0</v>
      </c>
      <c r="O35" s="136">
        <v>0</v>
      </c>
      <c r="P35" s="135"/>
      <c r="Q35" s="135"/>
      <c r="R35" s="135"/>
      <c r="S35" s="137">
        <v>0</v>
      </c>
      <c r="T35" s="135">
        <v>0</v>
      </c>
      <c r="U35" s="136">
        <v>2</v>
      </c>
      <c r="V35" s="137">
        <v>0</v>
      </c>
      <c r="W35" s="135">
        <v>0</v>
      </c>
      <c r="X35" s="138">
        <v>0</v>
      </c>
      <c r="Y35" s="255" t="s">
        <v>554</v>
      </c>
      <c r="Z35" s="256" t="s">
        <v>557</v>
      </c>
      <c r="AA35" s="256" t="s">
        <v>554</v>
      </c>
      <c r="AB35" s="255" t="s">
        <v>557</v>
      </c>
      <c r="AC35" s="283"/>
      <c r="AD35" s="139"/>
      <c r="AE35" s="139"/>
      <c r="AF35" s="284"/>
      <c r="AG35" s="264">
        <v>0</v>
      </c>
      <c r="AH35" s="139">
        <v>0</v>
      </c>
      <c r="AI35" s="139">
        <v>0</v>
      </c>
      <c r="AJ35" s="139">
        <v>0.02</v>
      </c>
      <c r="AK35" s="139">
        <v>0</v>
      </c>
      <c r="AL35" s="139">
        <v>0</v>
      </c>
      <c r="AM35" s="139">
        <v>0</v>
      </c>
      <c r="AN35" s="140">
        <v>0</v>
      </c>
      <c r="AO35" s="142"/>
      <c r="AP35" s="142"/>
      <c r="AQ35" s="142"/>
      <c r="AR35" s="142"/>
      <c r="AS35" s="142"/>
      <c r="AT35" s="174">
        <f t="shared" si="1"/>
        <v>2</v>
      </c>
      <c r="AU35" s="142"/>
    </row>
    <row r="36" spans="2:47">
      <c r="B36" s="281">
        <v>26</v>
      </c>
      <c r="C36" s="141">
        <v>10.5</v>
      </c>
      <c r="D36" s="134">
        <v>0</v>
      </c>
      <c r="E36" s="135">
        <v>0</v>
      </c>
      <c r="F36" s="135">
        <v>0</v>
      </c>
      <c r="G36" s="136">
        <v>0</v>
      </c>
      <c r="H36" s="137">
        <v>0</v>
      </c>
      <c r="I36" s="135">
        <v>0</v>
      </c>
      <c r="J36" s="135">
        <v>0</v>
      </c>
      <c r="K36" s="136">
        <v>1</v>
      </c>
      <c r="L36" s="137">
        <v>0</v>
      </c>
      <c r="M36" s="135">
        <v>0</v>
      </c>
      <c r="N36" s="135">
        <v>0</v>
      </c>
      <c r="O36" s="136">
        <v>0</v>
      </c>
      <c r="P36" s="135"/>
      <c r="Q36" s="135"/>
      <c r="R36" s="135"/>
      <c r="S36" s="137">
        <v>0</v>
      </c>
      <c r="T36" s="135">
        <v>0</v>
      </c>
      <c r="U36" s="136">
        <v>1</v>
      </c>
      <c r="V36" s="137">
        <v>0</v>
      </c>
      <c r="W36" s="135">
        <v>0</v>
      </c>
      <c r="X36" s="138">
        <v>0</v>
      </c>
      <c r="Y36" s="255" t="s">
        <v>554</v>
      </c>
      <c r="Z36" s="256" t="s">
        <v>557</v>
      </c>
      <c r="AA36" s="256" t="s">
        <v>554</v>
      </c>
      <c r="AB36" s="255" t="s">
        <v>557</v>
      </c>
      <c r="AC36" s="283"/>
      <c r="AD36" s="139"/>
      <c r="AE36" s="139"/>
      <c r="AF36" s="284"/>
      <c r="AG36" s="264">
        <v>0</v>
      </c>
      <c r="AH36" s="139">
        <v>0</v>
      </c>
      <c r="AI36" s="139">
        <v>0</v>
      </c>
      <c r="AJ36" s="139">
        <v>0.01</v>
      </c>
      <c r="AK36" s="139">
        <v>0</v>
      </c>
      <c r="AL36" s="139">
        <v>0</v>
      </c>
      <c r="AM36" s="139">
        <v>0</v>
      </c>
      <c r="AN36" s="140">
        <v>0</v>
      </c>
      <c r="AO36" s="142"/>
      <c r="AP36" s="142"/>
      <c r="AQ36" s="142"/>
      <c r="AR36" s="142"/>
      <c r="AS36" s="142"/>
      <c r="AT36" s="174">
        <f t="shared" si="1"/>
        <v>2</v>
      </c>
      <c r="AU36" s="142"/>
    </row>
    <row r="37" spans="2:47">
      <c r="B37" s="281">
        <v>27</v>
      </c>
      <c r="C37" s="141">
        <v>10.5</v>
      </c>
      <c r="D37" s="134">
        <v>0</v>
      </c>
      <c r="E37" s="135">
        <v>0</v>
      </c>
      <c r="F37" s="135">
        <v>0</v>
      </c>
      <c r="G37" s="136">
        <v>2</v>
      </c>
      <c r="H37" s="137">
        <v>0</v>
      </c>
      <c r="I37" s="135">
        <v>0</v>
      </c>
      <c r="J37" s="135">
        <v>0</v>
      </c>
      <c r="K37" s="136">
        <v>1</v>
      </c>
      <c r="L37" s="137">
        <v>0</v>
      </c>
      <c r="M37" s="135">
        <v>0</v>
      </c>
      <c r="N37" s="135">
        <v>0</v>
      </c>
      <c r="O37" s="136">
        <v>0</v>
      </c>
      <c r="P37" s="135"/>
      <c r="Q37" s="135"/>
      <c r="R37" s="135">
        <v>2</v>
      </c>
      <c r="S37" s="137">
        <v>0</v>
      </c>
      <c r="T37" s="135">
        <v>0</v>
      </c>
      <c r="U37" s="136">
        <v>1</v>
      </c>
      <c r="V37" s="137">
        <v>0</v>
      </c>
      <c r="W37" s="135">
        <v>0</v>
      </c>
      <c r="X37" s="138">
        <v>0</v>
      </c>
      <c r="Y37" s="255" t="s">
        <v>557</v>
      </c>
      <c r="Z37" s="256" t="s">
        <v>557</v>
      </c>
      <c r="AA37" s="256" t="s">
        <v>554</v>
      </c>
      <c r="AB37" s="255" t="s">
        <v>557</v>
      </c>
      <c r="AC37" s="283"/>
      <c r="AD37" s="139"/>
      <c r="AE37" s="139"/>
      <c r="AF37" s="284">
        <v>10.5</v>
      </c>
      <c r="AG37" s="264">
        <v>0</v>
      </c>
      <c r="AH37" s="139">
        <v>0</v>
      </c>
      <c r="AI37" s="139">
        <v>0</v>
      </c>
      <c r="AJ37" s="139">
        <v>1.4999999999999999E-2</v>
      </c>
      <c r="AK37" s="139">
        <v>0</v>
      </c>
      <c r="AL37" s="139">
        <v>0</v>
      </c>
      <c r="AM37" s="139">
        <v>0</v>
      </c>
      <c r="AN37" s="140">
        <v>0</v>
      </c>
      <c r="AO37" s="142"/>
      <c r="AP37" s="142"/>
      <c r="AQ37" s="142"/>
      <c r="AR37" s="142"/>
      <c r="AS37" s="142"/>
      <c r="AT37" s="174">
        <f t="shared" si="1"/>
        <v>2</v>
      </c>
      <c r="AU37" s="142"/>
    </row>
    <row r="38" spans="2:47">
      <c r="B38" s="281">
        <v>28</v>
      </c>
      <c r="C38" s="141">
        <v>10.5</v>
      </c>
      <c r="D38" s="134">
        <v>0</v>
      </c>
      <c r="E38" s="135">
        <v>0</v>
      </c>
      <c r="F38" s="135">
        <v>0</v>
      </c>
      <c r="G38" s="136">
        <v>0</v>
      </c>
      <c r="H38" s="137">
        <v>0</v>
      </c>
      <c r="I38" s="135">
        <v>0</v>
      </c>
      <c r="J38" s="135">
        <v>0</v>
      </c>
      <c r="K38" s="136">
        <v>3</v>
      </c>
      <c r="L38" s="137">
        <v>0</v>
      </c>
      <c r="M38" s="135">
        <v>0</v>
      </c>
      <c r="N38" s="135">
        <v>0</v>
      </c>
      <c r="O38" s="136">
        <v>0</v>
      </c>
      <c r="P38" s="135"/>
      <c r="Q38" s="135"/>
      <c r="R38" s="135"/>
      <c r="S38" s="137">
        <v>0</v>
      </c>
      <c r="T38" s="135">
        <v>0</v>
      </c>
      <c r="U38" s="136">
        <v>3</v>
      </c>
      <c r="V38" s="137">
        <v>0</v>
      </c>
      <c r="W38" s="135">
        <v>0</v>
      </c>
      <c r="X38" s="138">
        <v>0</v>
      </c>
      <c r="Y38" s="255" t="s">
        <v>554</v>
      </c>
      <c r="Z38" s="256" t="s">
        <v>557</v>
      </c>
      <c r="AA38" s="256" t="s">
        <v>554</v>
      </c>
      <c r="AB38" s="255" t="s">
        <v>557</v>
      </c>
      <c r="AC38" s="283"/>
      <c r="AD38" s="139"/>
      <c r="AE38" s="139"/>
      <c r="AF38" s="284"/>
      <c r="AG38" s="264">
        <v>0</v>
      </c>
      <c r="AH38" s="139">
        <v>0</v>
      </c>
      <c r="AI38" s="139">
        <v>0</v>
      </c>
      <c r="AJ38" s="139">
        <v>8.0000000000000016E-2</v>
      </c>
      <c r="AK38" s="139">
        <v>0</v>
      </c>
      <c r="AL38" s="139">
        <v>0</v>
      </c>
      <c r="AM38" s="139">
        <v>0</v>
      </c>
      <c r="AN38" s="140">
        <v>0</v>
      </c>
      <c r="AO38" s="142"/>
      <c r="AP38" s="142"/>
      <c r="AQ38" s="142"/>
      <c r="AR38" s="142"/>
      <c r="AS38" s="142"/>
      <c r="AT38" s="174">
        <f t="shared" si="1"/>
        <v>2</v>
      </c>
      <c r="AU38" s="142"/>
    </row>
    <row r="39" spans="2:47">
      <c r="B39" s="281">
        <v>29</v>
      </c>
      <c r="C39" s="141">
        <v>10.5</v>
      </c>
      <c r="D39" s="134">
        <v>0</v>
      </c>
      <c r="E39" s="135">
        <v>0</v>
      </c>
      <c r="F39" s="135">
        <v>0</v>
      </c>
      <c r="G39" s="136">
        <v>0</v>
      </c>
      <c r="H39" s="137">
        <v>0</v>
      </c>
      <c r="I39" s="135">
        <v>0</v>
      </c>
      <c r="J39" s="135">
        <v>0</v>
      </c>
      <c r="K39" s="136">
        <v>1</v>
      </c>
      <c r="L39" s="137">
        <v>0</v>
      </c>
      <c r="M39" s="135">
        <v>0</v>
      </c>
      <c r="N39" s="135">
        <v>0</v>
      </c>
      <c r="O39" s="136">
        <v>0</v>
      </c>
      <c r="P39" s="135"/>
      <c r="Q39" s="135"/>
      <c r="R39" s="135"/>
      <c r="S39" s="137">
        <v>0</v>
      </c>
      <c r="T39" s="135">
        <v>0</v>
      </c>
      <c r="U39" s="136">
        <v>1</v>
      </c>
      <c r="V39" s="137">
        <v>0</v>
      </c>
      <c r="W39" s="135">
        <v>0</v>
      </c>
      <c r="X39" s="138">
        <v>0</v>
      </c>
      <c r="Y39" s="255" t="s">
        <v>554</v>
      </c>
      <c r="Z39" s="256" t="s">
        <v>557</v>
      </c>
      <c r="AA39" s="256" t="s">
        <v>554</v>
      </c>
      <c r="AB39" s="255" t="s">
        <v>557</v>
      </c>
      <c r="AC39" s="283"/>
      <c r="AD39" s="139"/>
      <c r="AE39" s="139"/>
      <c r="AF39" s="284"/>
      <c r="AG39" s="264">
        <v>0</v>
      </c>
      <c r="AH39" s="139">
        <v>0</v>
      </c>
      <c r="AI39" s="139">
        <v>0</v>
      </c>
      <c r="AJ39" s="139">
        <v>0.02</v>
      </c>
      <c r="AK39" s="139">
        <v>0</v>
      </c>
      <c r="AL39" s="139">
        <v>0</v>
      </c>
      <c r="AM39" s="139">
        <v>0</v>
      </c>
      <c r="AN39" s="140">
        <v>0</v>
      </c>
      <c r="AO39" s="142"/>
      <c r="AP39" s="142"/>
      <c r="AQ39" s="142"/>
      <c r="AR39" s="142"/>
      <c r="AS39" s="142"/>
      <c r="AT39" s="174">
        <f t="shared" si="1"/>
        <v>2</v>
      </c>
      <c r="AU39" s="142"/>
    </row>
    <row r="40" spans="2:47">
      <c r="B40" s="281">
        <v>30</v>
      </c>
      <c r="C40" s="141">
        <v>10.5</v>
      </c>
      <c r="D40" s="134">
        <v>0</v>
      </c>
      <c r="E40" s="135">
        <v>0</v>
      </c>
      <c r="F40" s="135">
        <v>0</v>
      </c>
      <c r="G40" s="136">
        <v>0</v>
      </c>
      <c r="H40" s="137">
        <v>0</v>
      </c>
      <c r="I40" s="135">
        <v>0</v>
      </c>
      <c r="J40" s="135">
        <v>0</v>
      </c>
      <c r="K40" s="136">
        <v>2</v>
      </c>
      <c r="L40" s="137">
        <v>0</v>
      </c>
      <c r="M40" s="135">
        <v>0</v>
      </c>
      <c r="N40" s="135">
        <v>0</v>
      </c>
      <c r="O40" s="136">
        <v>0</v>
      </c>
      <c r="P40" s="135"/>
      <c r="Q40" s="135"/>
      <c r="R40" s="135"/>
      <c r="S40" s="137">
        <v>0</v>
      </c>
      <c r="T40" s="135">
        <v>0</v>
      </c>
      <c r="U40" s="136">
        <v>2</v>
      </c>
      <c r="V40" s="137">
        <v>0</v>
      </c>
      <c r="W40" s="135">
        <v>0</v>
      </c>
      <c r="X40" s="138">
        <v>0</v>
      </c>
      <c r="Y40" s="255" t="s">
        <v>554</v>
      </c>
      <c r="Z40" s="256" t="s">
        <v>557</v>
      </c>
      <c r="AA40" s="256" t="s">
        <v>554</v>
      </c>
      <c r="AB40" s="255" t="s">
        <v>557</v>
      </c>
      <c r="AC40" s="283"/>
      <c r="AD40" s="139"/>
      <c r="AE40" s="139"/>
      <c r="AF40" s="284"/>
      <c r="AG40" s="264">
        <v>0</v>
      </c>
      <c r="AH40" s="139">
        <v>0</v>
      </c>
      <c r="AI40" s="139">
        <v>0</v>
      </c>
      <c r="AJ40" s="139">
        <v>3.5000000000000003E-2</v>
      </c>
      <c r="AK40" s="139">
        <v>0</v>
      </c>
      <c r="AL40" s="139">
        <v>0</v>
      </c>
      <c r="AM40" s="139">
        <v>0</v>
      </c>
      <c r="AN40" s="140">
        <v>0</v>
      </c>
      <c r="AO40" s="142"/>
      <c r="AP40" s="142"/>
      <c r="AQ40" s="142"/>
      <c r="AR40" s="142"/>
      <c r="AS40" s="142"/>
      <c r="AT40" s="174">
        <f t="shared" si="1"/>
        <v>2</v>
      </c>
      <c r="AU40" s="142"/>
    </row>
    <row r="41" spans="2:47">
      <c r="B41" s="281">
        <v>31</v>
      </c>
      <c r="C41" s="141">
        <v>10.5</v>
      </c>
      <c r="D41" s="134">
        <v>0</v>
      </c>
      <c r="E41" s="135">
        <v>0</v>
      </c>
      <c r="F41" s="135">
        <v>0</v>
      </c>
      <c r="G41" s="136">
        <v>0</v>
      </c>
      <c r="H41" s="137">
        <v>0</v>
      </c>
      <c r="I41" s="135">
        <v>0</v>
      </c>
      <c r="J41" s="135">
        <v>0</v>
      </c>
      <c r="K41" s="136">
        <v>0</v>
      </c>
      <c r="L41" s="137">
        <v>0</v>
      </c>
      <c r="M41" s="135">
        <v>0</v>
      </c>
      <c r="N41" s="135">
        <v>0</v>
      </c>
      <c r="O41" s="136">
        <v>0</v>
      </c>
      <c r="P41" s="135"/>
      <c r="Q41" s="135"/>
      <c r="R41" s="135"/>
      <c r="S41" s="137">
        <v>0</v>
      </c>
      <c r="T41" s="135">
        <v>0</v>
      </c>
      <c r="U41" s="136">
        <v>0</v>
      </c>
      <c r="V41" s="137">
        <v>0</v>
      </c>
      <c r="W41" s="135">
        <v>0</v>
      </c>
      <c r="X41" s="138">
        <v>0</v>
      </c>
      <c r="Y41" s="255" t="s">
        <v>554</v>
      </c>
      <c r="Z41" s="256" t="s">
        <v>554</v>
      </c>
      <c r="AA41" s="256" t="s">
        <v>554</v>
      </c>
      <c r="AB41" s="255" t="s">
        <v>554</v>
      </c>
      <c r="AC41" s="283"/>
      <c r="AD41" s="139"/>
      <c r="AE41" s="139"/>
      <c r="AF41" s="284"/>
      <c r="AG41" s="264">
        <v>0</v>
      </c>
      <c r="AH41" s="139">
        <v>0</v>
      </c>
      <c r="AI41" s="139">
        <v>0</v>
      </c>
      <c r="AJ41" s="139">
        <v>0</v>
      </c>
      <c r="AK41" s="139">
        <v>0</v>
      </c>
      <c r="AL41" s="139">
        <v>0</v>
      </c>
      <c r="AM41" s="139">
        <v>0</v>
      </c>
      <c r="AN41" s="140">
        <v>0</v>
      </c>
      <c r="AO41" s="142"/>
      <c r="AP41" s="142"/>
      <c r="AQ41" s="142"/>
      <c r="AR41" s="142"/>
      <c r="AS41" s="142"/>
      <c r="AT41" s="174">
        <f t="shared" si="0"/>
        <v>1</v>
      </c>
      <c r="AU41" s="142"/>
    </row>
    <row r="42" spans="2:47">
      <c r="B42" s="281">
        <v>32</v>
      </c>
      <c r="C42" s="133">
        <v>10.5</v>
      </c>
      <c r="D42" s="134">
        <v>0</v>
      </c>
      <c r="E42" s="135">
        <v>0</v>
      </c>
      <c r="F42" s="135">
        <v>0</v>
      </c>
      <c r="G42" s="136">
        <v>0</v>
      </c>
      <c r="H42" s="137">
        <v>0</v>
      </c>
      <c r="I42" s="135">
        <v>0</v>
      </c>
      <c r="J42" s="135">
        <v>0</v>
      </c>
      <c r="K42" s="136">
        <v>0</v>
      </c>
      <c r="L42" s="137">
        <v>0</v>
      </c>
      <c r="M42" s="135">
        <v>0</v>
      </c>
      <c r="N42" s="135">
        <v>0</v>
      </c>
      <c r="O42" s="136">
        <v>0</v>
      </c>
      <c r="P42" s="135"/>
      <c r="Q42" s="135"/>
      <c r="R42" s="135"/>
      <c r="S42" s="137">
        <v>0</v>
      </c>
      <c r="T42" s="135">
        <v>0</v>
      </c>
      <c r="U42" s="136">
        <v>0</v>
      </c>
      <c r="V42" s="137">
        <v>0</v>
      </c>
      <c r="W42" s="135">
        <v>0</v>
      </c>
      <c r="X42" s="138">
        <v>0</v>
      </c>
      <c r="Y42" s="255" t="s">
        <v>554</v>
      </c>
      <c r="Z42" s="256" t="s">
        <v>554</v>
      </c>
      <c r="AA42" s="256" t="s">
        <v>554</v>
      </c>
      <c r="AB42" s="255" t="s">
        <v>554</v>
      </c>
      <c r="AC42" s="283"/>
      <c r="AD42" s="139"/>
      <c r="AE42" s="139"/>
      <c r="AF42" s="284"/>
      <c r="AG42" s="264">
        <v>0</v>
      </c>
      <c r="AH42" s="139">
        <v>0</v>
      </c>
      <c r="AI42" s="139">
        <v>0</v>
      </c>
      <c r="AJ42" s="139">
        <v>0</v>
      </c>
      <c r="AK42" s="139">
        <v>0</v>
      </c>
      <c r="AL42" s="139">
        <v>0</v>
      </c>
      <c r="AM42" s="139">
        <v>0</v>
      </c>
      <c r="AN42" s="140">
        <v>0</v>
      </c>
      <c r="AO42" s="142"/>
      <c r="AP42" s="142"/>
      <c r="AQ42" s="142"/>
      <c r="AR42" s="142"/>
      <c r="AS42" s="142"/>
      <c r="AT42" s="174">
        <f>IF(AB42="Ⅳ",4,IF(AB42="Ⅲ",3,IF(AB42="Ⅱ",2,1)))</f>
        <v>1</v>
      </c>
      <c r="AU42" s="142"/>
    </row>
    <row r="43" spans="2:47">
      <c r="B43" s="281">
        <v>33</v>
      </c>
      <c r="C43" s="133">
        <v>10.5</v>
      </c>
      <c r="D43" s="134">
        <v>0</v>
      </c>
      <c r="E43" s="135">
        <v>0</v>
      </c>
      <c r="F43" s="135">
        <v>0</v>
      </c>
      <c r="G43" s="136">
        <v>1</v>
      </c>
      <c r="H43" s="137">
        <v>0</v>
      </c>
      <c r="I43" s="135">
        <v>0</v>
      </c>
      <c r="J43" s="135">
        <v>0</v>
      </c>
      <c r="K43" s="136">
        <v>3</v>
      </c>
      <c r="L43" s="137">
        <v>0</v>
      </c>
      <c r="M43" s="135">
        <v>0</v>
      </c>
      <c r="N43" s="135">
        <v>0</v>
      </c>
      <c r="O43" s="136">
        <v>0</v>
      </c>
      <c r="P43" s="135"/>
      <c r="Q43" s="135"/>
      <c r="R43" s="135">
        <v>1</v>
      </c>
      <c r="S43" s="137">
        <v>0</v>
      </c>
      <c r="T43" s="135">
        <v>0</v>
      </c>
      <c r="U43" s="136">
        <v>3</v>
      </c>
      <c r="V43" s="137">
        <v>0</v>
      </c>
      <c r="W43" s="135">
        <v>0</v>
      </c>
      <c r="X43" s="138">
        <v>0</v>
      </c>
      <c r="Y43" s="255" t="s">
        <v>557</v>
      </c>
      <c r="Z43" s="256" t="s">
        <v>557</v>
      </c>
      <c r="AA43" s="256" t="s">
        <v>554</v>
      </c>
      <c r="AB43" s="255" t="s">
        <v>557</v>
      </c>
      <c r="AC43" s="283"/>
      <c r="AD43" s="139"/>
      <c r="AE43" s="139"/>
      <c r="AF43" s="284">
        <v>10.5</v>
      </c>
      <c r="AG43" s="264">
        <v>0</v>
      </c>
      <c r="AH43" s="139">
        <v>0</v>
      </c>
      <c r="AI43" s="139">
        <v>0</v>
      </c>
      <c r="AJ43" s="139">
        <v>0.03</v>
      </c>
      <c r="AK43" s="139">
        <v>0</v>
      </c>
      <c r="AL43" s="139">
        <v>0</v>
      </c>
      <c r="AM43" s="139">
        <v>0</v>
      </c>
      <c r="AN43" s="140">
        <v>0</v>
      </c>
      <c r="AO43" s="142"/>
      <c r="AP43" s="142"/>
      <c r="AQ43" s="142"/>
      <c r="AR43" s="142"/>
      <c r="AS43" s="142"/>
      <c r="AT43" s="174">
        <f>IF(AB43="Ⅳ",4,IF(AB43="Ⅲ",3,IF(AB43="Ⅱ",2,1)))</f>
        <v>2</v>
      </c>
      <c r="AU43" s="142"/>
    </row>
    <row r="44" spans="2:47">
      <c r="B44" s="281">
        <v>34</v>
      </c>
      <c r="C44" s="133">
        <v>10.5</v>
      </c>
      <c r="D44" s="134">
        <v>0</v>
      </c>
      <c r="E44" s="135">
        <v>0</v>
      </c>
      <c r="F44" s="135">
        <v>0</v>
      </c>
      <c r="G44" s="136">
        <v>0</v>
      </c>
      <c r="H44" s="137">
        <v>0</v>
      </c>
      <c r="I44" s="135">
        <v>0</v>
      </c>
      <c r="J44" s="135">
        <v>1</v>
      </c>
      <c r="K44" s="136">
        <v>0</v>
      </c>
      <c r="L44" s="137">
        <v>0</v>
      </c>
      <c r="M44" s="135">
        <v>0</v>
      </c>
      <c r="N44" s="135">
        <v>0</v>
      </c>
      <c r="O44" s="136">
        <v>0</v>
      </c>
      <c r="P44" s="135"/>
      <c r="Q44" s="135"/>
      <c r="R44" s="135"/>
      <c r="S44" s="137">
        <v>0</v>
      </c>
      <c r="T44" s="135">
        <v>0</v>
      </c>
      <c r="U44" s="136">
        <v>1</v>
      </c>
      <c r="V44" s="137">
        <v>0</v>
      </c>
      <c r="W44" s="135">
        <v>0</v>
      </c>
      <c r="X44" s="138">
        <v>0</v>
      </c>
      <c r="Y44" s="255" t="s">
        <v>554</v>
      </c>
      <c r="Z44" s="256" t="s">
        <v>557</v>
      </c>
      <c r="AA44" s="256" t="s">
        <v>554</v>
      </c>
      <c r="AB44" s="255" t="s">
        <v>557</v>
      </c>
      <c r="AC44" s="283"/>
      <c r="AD44" s="139"/>
      <c r="AE44" s="139"/>
      <c r="AF44" s="284"/>
      <c r="AG44" s="264">
        <v>0</v>
      </c>
      <c r="AH44" s="139">
        <v>0</v>
      </c>
      <c r="AI44" s="139">
        <v>0.48</v>
      </c>
      <c r="AJ44" s="139">
        <v>0</v>
      </c>
      <c r="AK44" s="139">
        <v>0</v>
      </c>
      <c r="AL44" s="139">
        <v>0</v>
      </c>
      <c r="AM44" s="139">
        <v>0</v>
      </c>
      <c r="AN44" s="140">
        <v>0</v>
      </c>
      <c r="AO44" s="142"/>
      <c r="AP44" s="142"/>
      <c r="AQ44" s="142"/>
      <c r="AR44" s="142"/>
      <c r="AS44" s="142"/>
      <c r="AT44" s="174">
        <f>IF(AB44="Ⅳ",4,IF(AB44="Ⅲ",3,IF(AB44="Ⅱ",2,1)))</f>
        <v>2</v>
      </c>
      <c r="AU44" s="142"/>
    </row>
    <row r="45" spans="2:47">
      <c r="B45" s="281">
        <v>35</v>
      </c>
      <c r="C45" s="133">
        <v>5.3</v>
      </c>
      <c r="D45" s="134">
        <v>0</v>
      </c>
      <c r="E45" s="135">
        <v>0</v>
      </c>
      <c r="F45" s="135">
        <v>0</v>
      </c>
      <c r="G45" s="136">
        <v>0</v>
      </c>
      <c r="H45" s="137">
        <v>0</v>
      </c>
      <c r="I45" s="135">
        <v>0</v>
      </c>
      <c r="J45" s="135">
        <v>1</v>
      </c>
      <c r="K45" s="136">
        <v>0</v>
      </c>
      <c r="L45" s="137">
        <v>0</v>
      </c>
      <c r="M45" s="135">
        <v>0</v>
      </c>
      <c r="N45" s="135">
        <v>0</v>
      </c>
      <c r="O45" s="136">
        <v>0</v>
      </c>
      <c r="P45" s="137"/>
      <c r="Q45" s="135"/>
      <c r="R45" s="135"/>
      <c r="S45" s="137">
        <v>0</v>
      </c>
      <c r="T45" s="135">
        <v>0</v>
      </c>
      <c r="U45" s="136">
        <v>1</v>
      </c>
      <c r="V45" s="137">
        <v>0</v>
      </c>
      <c r="W45" s="135">
        <v>0</v>
      </c>
      <c r="X45" s="138">
        <v>0</v>
      </c>
      <c r="Y45" s="255" t="s">
        <v>554</v>
      </c>
      <c r="Z45" s="256" t="s">
        <v>557</v>
      </c>
      <c r="AA45" s="256" t="s">
        <v>554</v>
      </c>
      <c r="AB45" s="255" t="s">
        <v>557</v>
      </c>
      <c r="AC45" s="283"/>
      <c r="AD45" s="139"/>
      <c r="AE45" s="139"/>
      <c r="AF45" s="284"/>
      <c r="AG45" s="264">
        <v>0</v>
      </c>
      <c r="AH45" s="139">
        <v>0</v>
      </c>
      <c r="AI45" s="139">
        <v>0.17499999999999999</v>
      </c>
      <c r="AJ45" s="139">
        <v>0</v>
      </c>
      <c r="AK45" s="139">
        <v>0</v>
      </c>
      <c r="AL45" s="139">
        <v>0</v>
      </c>
      <c r="AM45" s="139">
        <v>0</v>
      </c>
      <c r="AN45" s="140">
        <v>0</v>
      </c>
      <c r="AO45" s="142"/>
      <c r="AP45" s="142"/>
      <c r="AQ45" s="142"/>
      <c r="AR45" s="142"/>
      <c r="AS45" s="142"/>
      <c r="AT45" s="174">
        <f>IF(AB45="Ⅳ",4,IF(AB45="Ⅲ",3,IF(AB45="Ⅱ",2,1)))</f>
        <v>2</v>
      </c>
      <c r="AU45" s="142"/>
    </row>
    <row r="46" spans="2:47" ht="12.75" thickBot="1">
      <c r="B46" s="281" t="s">
        <v>769</v>
      </c>
      <c r="C46" s="282">
        <v>0</v>
      </c>
      <c r="D46" s="134">
        <v>0</v>
      </c>
      <c r="E46" s="135">
        <v>0</v>
      </c>
      <c r="F46" s="135">
        <v>0</v>
      </c>
      <c r="G46" s="136">
        <v>0</v>
      </c>
      <c r="H46" s="137">
        <v>0</v>
      </c>
      <c r="I46" s="135">
        <v>0</v>
      </c>
      <c r="J46" s="135">
        <v>0</v>
      </c>
      <c r="K46" s="136">
        <v>0</v>
      </c>
      <c r="L46" s="137">
        <v>0</v>
      </c>
      <c r="M46" s="135">
        <v>0</v>
      </c>
      <c r="N46" s="135">
        <v>0</v>
      </c>
      <c r="O46" s="136">
        <v>0</v>
      </c>
      <c r="P46" s="137"/>
      <c r="Q46" s="135"/>
      <c r="R46" s="135"/>
      <c r="S46" s="137">
        <v>0</v>
      </c>
      <c r="T46" s="135">
        <v>0</v>
      </c>
      <c r="U46" s="136">
        <v>0</v>
      </c>
      <c r="V46" s="137">
        <v>0</v>
      </c>
      <c r="W46" s="135">
        <v>0</v>
      </c>
      <c r="X46" s="138">
        <v>0</v>
      </c>
      <c r="Y46" s="255" t="s">
        <v>554</v>
      </c>
      <c r="Z46" s="285" t="s">
        <v>554</v>
      </c>
      <c r="AA46" s="256" t="s">
        <v>554</v>
      </c>
      <c r="AB46" s="255" t="s">
        <v>554</v>
      </c>
      <c r="AC46" s="283"/>
      <c r="AD46" s="139"/>
      <c r="AE46" s="139"/>
      <c r="AF46" s="284"/>
      <c r="AG46" s="264">
        <v>0</v>
      </c>
      <c r="AH46" s="139">
        <v>0</v>
      </c>
      <c r="AI46" s="139">
        <v>0</v>
      </c>
      <c r="AJ46" s="139">
        <v>0</v>
      </c>
      <c r="AK46" s="139">
        <v>0</v>
      </c>
      <c r="AL46" s="139">
        <v>0</v>
      </c>
      <c r="AM46" s="139">
        <v>0</v>
      </c>
      <c r="AN46" s="140">
        <v>0</v>
      </c>
      <c r="AO46" s="142"/>
      <c r="AP46" s="142"/>
      <c r="AQ46" s="142"/>
      <c r="AR46" s="142"/>
      <c r="AS46" s="142"/>
      <c r="AT46" s="174">
        <f>IF(AB46="Ⅳ",4,IF(AB46="Ⅲ",3,IF(AB46="Ⅱ",2,1)))</f>
        <v>1</v>
      </c>
      <c r="AU46" s="142"/>
    </row>
    <row r="47" spans="2:47" ht="15" customHeight="1" thickTop="1" thickBot="1">
      <c r="B47" s="1043" t="s">
        <v>48</v>
      </c>
      <c r="C47" s="1044"/>
      <c r="D47" s="265">
        <f t="shared" ref="D47:X47" si="2">SUM(D10:D46)</f>
        <v>0</v>
      </c>
      <c r="E47" s="266">
        <f t="shared" si="2"/>
        <v>0</v>
      </c>
      <c r="F47" s="266">
        <f t="shared" si="2"/>
        <v>0</v>
      </c>
      <c r="G47" s="267">
        <f t="shared" si="2"/>
        <v>3</v>
      </c>
      <c r="H47" s="268">
        <f t="shared" si="2"/>
        <v>0</v>
      </c>
      <c r="I47" s="266">
        <f t="shared" si="2"/>
        <v>0</v>
      </c>
      <c r="J47" s="266">
        <f t="shared" si="2"/>
        <v>3</v>
      </c>
      <c r="K47" s="267">
        <f t="shared" si="2"/>
        <v>18</v>
      </c>
      <c r="L47" s="268">
        <f t="shared" si="2"/>
        <v>0</v>
      </c>
      <c r="M47" s="266">
        <f t="shared" si="2"/>
        <v>0</v>
      </c>
      <c r="N47" s="266">
        <f t="shared" si="2"/>
        <v>0</v>
      </c>
      <c r="O47" s="267">
        <f t="shared" si="2"/>
        <v>0</v>
      </c>
      <c r="P47" s="268">
        <f t="shared" si="2"/>
        <v>0</v>
      </c>
      <c r="Q47" s="266">
        <f t="shared" si="2"/>
        <v>0</v>
      </c>
      <c r="R47" s="267">
        <f t="shared" si="2"/>
        <v>3</v>
      </c>
      <c r="S47" s="268">
        <f t="shared" si="2"/>
        <v>0</v>
      </c>
      <c r="T47" s="266">
        <f t="shared" si="2"/>
        <v>0</v>
      </c>
      <c r="U47" s="267">
        <f t="shared" si="2"/>
        <v>21</v>
      </c>
      <c r="V47" s="268">
        <f t="shared" si="2"/>
        <v>0</v>
      </c>
      <c r="W47" s="266">
        <f t="shared" si="2"/>
        <v>0</v>
      </c>
      <c r="X47" s="269">
        <f t="shared" si="2"/>
        <v>0</v>
      </c>
      <c r="Y47" s="270"/>
      <c r="Z47" s="271"/>
      <c r="AA47" s="271"/>
      <c r="AB47" s="270"/>
      <c r="AC47" s="272">
        <f>SUM(AC46:AC46)</f>
        <v>0</v>
      </c>
      <c r="AD47" s="273">
        <f>SUM(AD46:AD46)</f>
        <v>0</v>
      </c>
      <c r="AE47" s="273">
        <f>SUM(AE46)</f>
        <v>0</v>
      </c>
      <c r="AF47" s="274">
        <f>SUM(AF10:AF46)</f>
        <v>21</v>
      </c>
      <c r="AG47" s="275">
        <f t="shared" ref="AG47:AN47" si="3">SUM(AG10:AG46)</f>
        <v>0</v>
      </c>
      <c r="AH47" s="276">
        <f t="shared" si="3"/>
        <v>0</v>
      </c>
      <c r="AI47" s="276">
        <f t="shared" si="3"/>
        <v>0.69500000000000006</v>
      </c>
      <c r="AJ47" s="276">
        <f>SUM(AJ10:AJ46)</f>
        <v>0.35250000000000004</v>
      </c>
      <c r="AK47" s="276">
        <f t="shared" si="3"/>
        <v>0</v>
      </c>
      <c r="AL47" s="276">
        <f t="shared" si="3"/>
        <v>0</v>
      </c>
      <c r="AM47" s="276">
        <f t="shared" si="3"/>
        <v>0</v>
      </c>
      <c r="AN47" s="277">
        <f t="shared" si="3"/>
        <v>0</v>
      </c>
      <c r="AO47" s="142"/>
      <c r="AP47" s="142"/>
      <c r="AQ47" s="142"/>
      <c r="AR47" s="142"/>
      <c r="AS47" s="142"/>
      <c r="AT47" s="148">
        <f>MAX(AT10:AT46)</f>
        <v>2</v>
      </c>
      <c r="AU47" s="142" t="s">
        <v>307</v>
      </c>
    </row>
    <row r="48" spans="2:47">
      <c r="D48" s="126" t="s">
        <v>533</v>
      </c>
      <c r="E48" s="125"/>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row>
    <row r="49" spans="4:40">
      <c r="D49" s="126" t="s">
        <v>534</v>
      </c>
      <c r="E49" s="125"/>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row>
    <row r="50" spans="4:40">
      <c r="D50" s="126" t="s">
        <v>287</v>
      </c>
      <c r="E50" s="125"/>
      <c r="F50" s="126"/>
      <c r="G50" s="126"/>
      <c r="H50" s="126"/>
      <c r="I50" s="126"/>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row>
    <row r="51" spans="4:40">
      <c r="D51" s="126" t="s">
        <v>538</v>
      </c>
      <c r="E51" s="125"/>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row>
    <row r="52" spans="4:40">
      <c r="D52" s="126" t="s">
        <v>288</v>
      </c>
      <c r="E52" s="125"/>
      <c r="F52" s="126"/>
      <c r="G52" s="126"/>
      <c r="H52" s="126"/>
      <c r="I52" s="126"/>
      <c r="J52" s="126"/>
      <c r="K52" s="126"/>
      <c r="L52" s="126"/>
      <c r="M52" s="126"/>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row>
    <row r="53" spans="4:40">
      <c r="D53" s="126" t="s">
        <v>539</v>
      </c>
      <c r="E53" s="125"/>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row>
  </sheetData>
  <mergeCells count="42">
    <mergeCell ref="AT6:AT9"/>
    <mergeCell ref="C6:C9"/>
    <mergeCell ref="B6:B9"/>
    <mergeCell ref="B47:C47"/>
    <mergeCell ref="Z8:Z9"/>
    <mergeCell ref="Y8:Y9"/>
    <mergeCell ref="Y6:AB7"/>
    <mergeCell ref="P7:X7"/>
    <mergeCell ref="D7:O7"/>
    <mergeCell ref="D6:X6"/>
    <mergeCell ref="V8:X8"/>
    <mergeCell ref="AB8:AB9"/>
    <mergeCell ref="D8:G8"/>
    <mergeCell ref="H8:K8"/>
    <mergeCell ref="L8:O8"/>
    <mergeCell ref="P8:R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S8:U8"/>
    <mergeCell ref="Y3:AF3"/>
    <mergeCell ref="AC8:AF8"/>
    <mergeCell ref="AG8:AJ8"/>
    <mergeCell ref="AA8:AA9"/>
    <mergeCell ref="AK8:AN8"/>
    <mergeCell ref="AC7:AF7"/>
    <mergeCell ref="AG7:AN7"/>
  </mergeCells>
  <phoneticPr fontId="8"/>
  <conditionalFormatting sqref="E2:T3">
    <cfRule type="cellIs" dxfId="43" priority="1" operator="equal">
      <formula>0</formula>
    </cfRule>
  </conditionalFormatting>
  <pageMargins left="0.70866141732283472" right="0.70866141732283472" top="0.74803149606299213" bottom="0.74803149606299213" header="0.31496062992125984" footer="0.31496062992125984"/>
  <pageSetup paperSize="9" scale="7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'(参考)リスト'!$G$16:$G$20</xm:f>
          </x14:formula1>
          <xm:sqref>Y10:AB46</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3:M80"/>
  <sheetViews>
    <sheetView view="pageBreakPreview" zoomScale="80" zoomScaleNormal="85" zoomScaleSheetLayoutView="80" workbookViewId="0">
      <selection activeCell="O44" sqref="O44"/>
    </sheetView>
  </sheetViews>
  <sheetFormatPr defaultRowHeight="13.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s>
  <sheetData>
    <row r="3" spans="2:13" ht="14.25" thickBot="1"/>
    <row r="4" spans="2:13" ht="14.25" thickBot="1">
      <c r="B4" s="1058" t="s">
        <v>516</v>
      </c>
      <c r="C4" s="1059"/>
      <c r="D4" s="1059"/>
      <c r="E4" s="1060"/>
    </row>
    <row r="5" spans="2:13" ht="14.25" thickBot="1">
      <c r="B5" s="156" t="s">
        <v>499</v>
      </c>
      <c r="C5" s="156" t="s">
        <v>500</v>
      </c>
      <c r="D5" s="156" t="s">
        <v>513</v>
      </c>
      <c r="E5" s="156" t="s">
        <v>514</v>
      </c>
    </row>
    <row r="6" spans="2:13" ht="14.25" thickTop="1">
      <c r="B6" s="196" t="s">
        <v>501</v>
      </c>
      <c r="C6" s="196" t="s">
        <v>508</v>
      </c>
      <c r="D6" s="196" t="s">
        <v>337</v>
      </c>
      <c r="E6" s="196" t="s">
        <v>337</v>
      </c>
    </row>
    <row r="7" spans="2:13">
      <c r="B7" s="197" t="s">
        <v>502</v>
      </c>
      <c r="C7" s="197" t="s">
        <v>509</v>
      </c>
      <c r="D7" s="197" t="s">
        <v>515</v>
      </c>
      <c r="E7" s="197" t="s">
        <v>515</v>
      </c>
    </row>
    <row r="8" spans="2:13">
      <c r="B8" s="198" t="s">
        <v>503</v>
      </c>
      <c r="C8" s="198" t="s">
        <v>510</v>
      </c>
      <c r="D8" s="199"/>
      <c r="E8" s="199"/>
    </row>
    <row r="9" spans="2:13">
      <c r="B9" s="198" t="s">
        <v>504</v>
      </c>
      <c r="C9" s="198" t="s">
        <v>511</v>
      </c>
      <c r="D9" s="199"/>
      <c r="E9" s="199"/>
    </row>
    <row r="10" spans="2:13">
      <c r="B10" s="198" t="s">
        <v>506</v>
      </c>
      <c r="C10" s="198" t="s">
        <v>341</v>
      </c>
      <c r="D10" s="199"/>
      <c r="E10" s="199"/>
    </row>
    <row r="11" spans="2:13">
      <c r="B11" s="199" t="s">
        <v>505</v>
      </c>
      <c r="C11" s="199"/>
      <c r="D11" s="199"/>
      <c r="E11" s="199"/>
    </row>
    <row r="12" spans="2:13">
      <c r="B12" s="199" t="s">
        <v>507</v>
      </c>
      <c r="C12" s="54"/>
    </row>
    <row r="13" spans="2:13" ht="14.25" thickBot="1"/>
    <row r="14" spans="2:13" ht="14.25" thickBot="1">
      <c r="B14" s="1054" t="s">
        <v>531</v>
      </c>
      <c r="C14" s="1055"/>
      <c r="D14" s="1055"/>
      <c r="E14" s="1055"/>
      <c r="F14" s="1055"/>
      <c r="G14" s="1055"/>
      <c r="H14" s="1055"/>
      <c r="I14" s="1055"/>
      <c r="J14" s="1056"/>
      <c r="L14" s="207" t="s">
        <v>401</v>
      </c>
      <c r="M14" s="207"/>
    </row>
    <row r="15" spans="2:13" ht="14.25" thickBot="1">
      <c r="B15" s="156" t="s">
        <v>331</v>
      </c>
      <c r="C15" s="175" t="s">
        <v>443</v>
      </c>
      <c r="D15" s="160" t="s">
        <v>444</v>
      </c>
      <c r="E15" s="160" t="s">
        <v>445</v>
      </c>
      <c r="F15" s="160" t="s">
        <v>446</v>
      </c>
      <c r="G15" s="160" t="s">
        <v>447</v>
      </c>
      <c r="H15" s="160" t="s">
        <v>448</v>
      </c>
      <c r="I15" s="160" t="s">
        <v>449</v>
      </c>
      <c r="J15" s="160" t="s">
        <v>450</v>
      </c>
      <c r="L15" s="207" t="s">
        <v>402</v>
      </c>
      <c r="M15" s="207" t="s">
        <v>409</v>
      </c>
    </row>
    <row r="16" spans="2:13" ht="14.25" thickTop="1">
      <c r="B16" s="155" t="s">
        <v>537</v>
      </c>
      <c r="C16" s="193" t="s">
        <v>488</v>
      </c>
      <c r="D16" s="170" t="s">
        <v>345</v>
      </c>
      <c r="E16" s="170" t="s">
        <v>338</v>
      </c>
      <c r="F16" s="170" t="s">
        <v>346</v>
      </c>
      <c r="G16" s="170" t="s">
        <v>346</v>
      </c>
      <c r="H16" s="170" t="s">
        <v>362</v>
      </c>
      <c r="I16" s="158" t="s">
        <v>367</v>
      </c>
      <c r="J16" s="158" t="s">
        <v>365</v>
      </c>
      <c r="L16" s="207" t="s">
        <v>403</v>
      </c>
      <c r="M16" s="207" t="s">
        <v>403</v>
      </c>
    </row>
    <row r="17" spans="2:13">
      <c r="B17" s="157" t="s">
        <v>332</v>
      </c>
      <c r="C17" s="194" t="s">
        <v>489</v>
      </c>
      <c r="D17" s="159" t="s">
        <v>335</v>
      </c>
      <c r="E17" s="159" t="s">
        <v>339</v>
      </c>
      <c r="F17" s="159" t="s">
        <v>347</v>
      </c>
      <c r="G17" s="159" t="s">
        <v>351</v>
      </c>
      <c r="H17" s="159" t="s">
        <v>363</v>
      </c>
      <c r="I17" s="159" t="s">
        <v>368</v>
      </c>
      <c r="J17" s="159" t="s">
        <v>364</v>
      </c>
      <c r="L17" s="207" t="s">
        <v>405</v>
      </c>
      <c r="M17" s="207" t="s">
        <v>404</v>
      </c>
    </row>
    <row r="18" spans="2:13">
      <c r="B18" s="157" t="s">
        <v>333</v>
      </c>
      <c r="C18" s="194" t="s">
        <v>490</v>
      </c>
      <c r="D18" s="159" t="s">
        <v>336</v>
      </c>
      <c r="E18" s="159" t="s">
        <v>535</v>
      </c>
      <c r="F18" s="159" t="s">
        <v>348</v>
      </c>
      <c r="G18" s="159" t="s">
        <v>349</v>
      </c>
      <c r="H18" s="159"/>
      <c r="I18" s="159" t="s">
        <v>363</v>
      </c>
      <c r="J18" s="159" t="s">
        <v>366</v>
      </c>
      <c r="L18" s="207" t="s">
        <v>406</v>
      </c>
      <c r="M18" s="207" t="s">
        <v>407</v>
      </c>
    </row>
    <row r="19" spans="2:13">
      <c r="B19" s="157" t="s">
        <v>334</v>
      </c>
      <c r="C19" s="194" t="s">
        <v>491</v>
      </c>
      <c r="D19" s="159"/>
      <c r="E19" s="218" t="s">
        <v>546</v>
      </c>
      <c r="F19" s="159" t="s">
        <v>349</v>
      </c>
      <c r="G19" s="159" t="s">
        <v>350</v>
      </c>
      <c r="H19" s="159"/>
      <c r="I19" s="159"/>
      <c r="J19" s="159"/>
      <c r="L19" s="207" t="s">
        <v>407</v>
      </c>
      <c r="M19" s="207" t="s">
        <v>408</v>
      </c>
    </row>
    <row r="20" spans="2:13">
      <c r="B20" s="161" t="s">
        <v>341</v>
      </c>
      <c r="C20" s="194" t="s">
        <v>486</v>
      </c>
      <c r="D20" s="159"/>
      <c r="E20" s="159" t="s">
        <v>340</v>
      </c>
      <c r="F20" s="159" t="s">
        <v>350</v>
      </c>
      <c r="G20" s="159" t="s">
        <v>519</v>
      </c>
      <c r="H20" s="159"/>
      <c r="I20" s="159"/>
      <c r="J20" s="159"/>
      <c r="L20" s="207" t="s">
        <v>408</v>
      </c>
      <c r="M20" s="207"/>
    </row>
    <row r="21" spans="2:13">
      <c r="B21" s="161"/>
      <c r="C21" s="194" t="s">
        <v>487</v>
      </c>
      <c r="D21" s="159"/>
      <c r="E21" s="159" t="s">
        <v>518</v>
      </c>
      <c r="F21" s="159" t="s">
        <v>519</v>
      </c>
      <c r="G21" s="159"/>
      <c r="H21" s="159"/>
      <c r="I21" s="159"/>
      <c r="J21" s="159"/>
      <c r="L21" s="207"/>
      <c r="M21" s="207"/>
    </row>
    <row r="22" spans="2:13">
      <c r="C22" s="194" t="s">
        <v>492</v>
      </c>
      <c r="D22" s="159"/>
      <c r="E22" s="159" t="s">
        <v>341</v>
      </c>
      <c r="F22" s="159"/>
      <c r="G22" s="159"/>
      <c r="H22" s="159"/>
      <c r="I22" s="159"/>
      <c r="J22" s="159"/>
      <c r="L22" s="207" t="s">
        <v>410</v>
      </c>
      <c r="M22" s="207"/>
    </row>
    <row r="23" spans="2:13">
      <c r="C23" s="194" t="s">
        <v>493</v>
      </c>
      <c r="D23" s="159"/>
      <c r="E23" s="159"/>
      <c r="F23" s="159"/>
      <c r="G23" s="159"/>
      <c r="H23" s="159"/>
      <c r="I23" s="159"/>
      <c r="J23" s="159"/>
    </row>
    <row r="24" spans="2:13">
      <c r="C24" s="194" t="s">
        <v>494</v>
      </c>
      <c r="D24" s="159"/>
      <c r="E24" s="159"/>
      <c r="F24" s="159"/>
      <c r="G24" s="159"/>
      <c r="H24" s="159"/>
      <c r="I24" s="159"/>
      <c r="J24" s="159"/>
    </row>
    <row r="25" spans="2:13">
      <c r="C25" s="194" t="s">
        <v>495</v>
      </c>
      <c r="D25" s="159"/>
      <c r="E25" s="218" t="s">
        <v>339</v>
      </c>
      <c r="F25" s="159"/>
      <c r="G25" s="159"/>
      <c r="H25" s="159"/>
      <c r="I25" s="159"/>
      <c r="J25" s="159"/>
    </row>
    <row r="26" spans="2:13">
      <c r="C26" s="194" t="s">
        <v>496</v>
      </c>
      <c r="D26" s="159"/>
      <c r="E26" s="219" t="s">
        <v>535</v>
      </c>
      <c r="F26" s="159"/>
      <c r="G26" s="159"/>
      <c r="H26" s="159"/>
      <c r="I26" s="159"/>
      <c r="J26" s="159"/>
    </row>
    <row r="27" spans="2:13">
      <c r="C27" s="194" t="s">
        <v>497</v>
      </c>
      <c r="D27" s="159"/>
      <c r="E27" s="159" t="s">
        <v>352</v>
      </c>
      <c r="F27" s="159"/>
      <c r="G27" s="159"/>
      <c r="H27" s="159"/>
      <c r="I27" s="159"/>
      <c r="J27" s="159"/>
    </row>
    <row r="28" spans="2:13">
      <c r="C28" s="192" t="s">
        <v>498</v>
      </c>
      <c r="D28" s="159"/>
      <c r="E28" s="219" t="s">
        <v>551</v>
      </c>
      <c r="F28" s="159"/>
      <c r="G28" s="159"/>
      <c r="H28" s="159"/>
      <c r="I28" s="159"/>
      <c r="J28" s="159"/>
    </row>
    <row r="29" spans="2:13">
      <c r="C29" s="195" t="s">
        <v>341</v>
      </c>
      <c r="D29" s="159"/>
      <c r="E29" s="159" t="s">
        <v>517</v>
      </c>
      <c r="F29" s="159"/>
      <c r="G29" s="159"/>
      <c r="H29" s="159"/>
      <c r="I29" s="159"/>
      <c r="J29" s="159"/>
    </row>
    <row r="30" spans="2:13">
      <c r="C30" s="159"/>
      <c r="D30" s="159"/>
      <c r="E30" s="159" t="s">
        <v>341</v>
      </c>
      <c r="F30" s="159"/>
      <c r="G30" s="159"/>
      <c r="H30" s="159"/>
      <c r="I30" s="159"/>
      <c r="J30" s="159"/>
    </row>
    <row r="31" spans="2:13">
      <c r="C31" s="159" t="s">
        <v>354</v>
      </c>
      <c r="D31" s="159"/>
      <c r="E31" s="159"/>
      <c r="F31" s="159"/>
      <c r="G31" s="159"/>
      <c r="H31" s="159"/>
      <c r="I31" s="159"/>
      <c r="J31" s="159"/>
    </row>
    <row r="32" spans="2:13">
      <c r="C32" s="159" t="s">
        <v>341</v>
      </c>
      <c r="D32" s="159"/>
      <c r="E32" s="159" t="s">
        <v>342</v>
      </c>
      <c r="F32" s="159"/>
      <c r="G32" s="159"/>
      <c r="H32" s="159"/>
      <c r="I32" s="159"/>
      <c r="J32" s="159"/>
    </row>
    <row r="33" spans="3:10">
      <c r="C33" s="159"/>
      <c r="D33" s="159"/>
      <c r="E33" s="159" t="s">
        <v>451</v>
      </c>
      <c r="F33" s="159"/>
      <c r="G33" s="159"/>
      <c r="H33" s="159"/>
      <c r="I33" s="159"/>
      <c r="J33" s="159"/>
    </row>
    <row r="34" spans="3:10">
      <c r="C34" s="159" t="s">
        <v>355</v>
      </c>
      <c r="D34" s="159"/>
      <c r="E34" s="159" t="s">
        <v>353</v>
      </c>
      <c r="F34" s="159"/>
      <c r="G34" s="159"/>
      <c r="H34" s="159"/>
      <c r="I34" s="159"/>
      <c r="J34" s="159"/>
    </row>
    <row r="35" spans="3:10">
      <c r="C35" s="159" t="s">
        <v>356</v>
      </c>
      <c r="D35" s="159"/>
      <c r="E35" s="159" t="s">
        <v>343</v>
      </c>
      <c r="F35" s="159"/>
      <c r="G35" s="159"/>
      <c r="H35" s="159"/>
      <c r="I35" s="159"/>
      <c r="J35" s="159"/>
    </row>
    <row r="36" spans="3:10">
      <c r="C36" s="159" t="s">
        <v>341</v>
      </c>
      <c r="D36" s="159"/>
      <c r="E36" s="159" t="s">
        <v>344</v>
      </c>
      <c r="F36" s="159"/>
      <c r="G36" s="159"/>
      <c r="H36" s="159"/>
      <c r="I36" s="159"/>
      <c r="J36" s="159"/>
    </row>
    <row r="37" spans="3:10">
      <c r="C37" s="159"/>
      <c r="D37" s="159"/>
      <c r="E37" s="159" t="s">
        <v>517</v>
      </c>
      <c r="F37" s="159"/>
      <c r="G37" s="159"/>
      <c r="H37" s="159"/>
      <c r="I37" s="159"/>
      <c r="J37" s="159"/>
    </row>
    <row r="38" spans="3:10">
      <c r="C38" s="159" t="s">
        <v>357</v>
      </c>
      <c r="D38" s="159"/>
      <c r="E38" s="159" t="s">
        <v>341</v>
      </c>
      <c r="F38" s="159"/>
      <c r="G38" s="159"/>
      <c r="H38" s="159"/>
      <c r="I38" s="159"/>
      <c r="J38" s="159"/>
    </row>
    <row r="39" spans="3:10">
      <c r="C39" s="159" t="s">
        <v>358</v>
      </c>
      <c r="D39" s="159"/>
      <c r="E39" s="159"/>
      <c r="F39" s="159"/>
      <c r="G39" s="159"/>
      <c r="H39" s="159"/>
      <c r="I39" s="159"/>
      <c r="J39" s="159"/>
    </row>
    <row r="40" spans="3:10">
      <c r="C40" s="159" t="s">
        <v>359</v>
      </c>
      <c r="D40" s="159"/>
      <c r="E40" s="159"/>
      <c r="F40" s="159"/>
      <c r="G40" s="159"/>
      <c r="H40" s="159"/>
      <c r="I40" s="159"/>
      <c r="J40" s="159"/>
    </row>
    <row r="41" spans="3:10">
      <c r="C41" s="159" t="s">
        <v>361</v>
      </c>
      <c r="D41" s="159"/>
      <c r="E41" s="159"/>
      <c r="F41" s="159"/>
      <c r="G41" s="159"/>
      <c r="H41" s="159"/>
      <c r="I41" s="159"/>
      <c r="J41" s="159"/>
    </row>
    <row r="42" spans="3:10">
      <c r="C42" s="159" t="s">
        <v>360</v>
      </c>
      <c r="D42" s="159"/>
      <c r="E42" s="159"/>
      <c r="F42" s="159"/>
      <c r="G42" s="159"/>
      <c r="H42" s="159"/>
      <c r="I42" s="159"/>
      <c r="J42" s="159"/>
    </row>
    <row r="43" spans="3:10">
      <c r="C43" s="159" t="s">
        <v>341</v>
      </c>
      <c r="D43" s="159"/>
      <c r="E43" s="159"/>
      <c r="F43" s="159"/>
      <c r="G43" s="159"/>
      <c r="H43" s="159"/>
      <c r="I43" s="159"/>
      <c r="J43" s="159"/>
    </row>
    <row r="44" spans="3:10">
      <c r="C44" s="159"/>
      <c r="D44" s="159"/>
      <c r="E44" s="159"/>
      <c r="F44" s="159"/>
      <c r="G44" s="159"/>
      <c r="H44" s="159"/>
      <c r="I44" s="159"/>
      <c r="J44" s="159"/>
    </row>
    <row r="45" spans="3:10">
      <c r="C45" s="159" t="s">
        <v>341</v>
      </c>
      <c r="D45" s="159"/>
      <c r="E45" s="159"/>
      <c r="F45" s="159"/>
      <c r="G45" s="159"/>
      <c r="H45" s="159"/>
      <c r="I45" s="159"/>
      <c r="J45" s="159"/>
    </row>
    <row r="46" spans="3:10">
      <c r="C46" s="159"/>
      <c r="D46" s="159"/>
      <c r="E46" s="159"/>
      <c r="F46" s="159"/>
      <c r="G46" s="159"/>
      <c r="H46" s="159"/>
      <c r="I46" s="159"/>
      <c r="J46" s="159"/>
    </row>
    <row r="48" spans="3:10">
      <c r="C48" s="178"/>
      <c r="D48" s="178"/>
      <c r="E48" s="178"/>
      <c r="F48" s="178"/>
      <c r="G48" s="178"/>
    </row>
    <row r="49" spans="2:7">
      <c r="B49" s="1057" t="s">
        <v>536</v>
      </c>
      <c r="C49" s="969"/>
      <c r="D49" s="969"/>
      <c r="E49" s="969"/>
      <c r="F49" s="969"/>
      <c r="G49" s="970"/>
    </row>
    <row r="50" spans="2:7" ht="14.25" thickBot="1">
      <c r="B50" s="164" t="s">
        <v>369</v>
      </c>
      <c r="C50" s="164" t="s">
        <v>331</v>
      </c>
      <c r="D50" s="165" t="s">
        <v>370</v>
      </c>
      <c r="E50" s="165" t="s">
        <v>371</v>
      </c>
      <c r="F50" s="166" t="s">
        <v>394</v>
      </c>
      <c r="G50" s="166" t="s">
        <v>397</v>
      </c>
    </row>
    <row r="51" spans="2:7" ht="14.25" thickTop="1">
      <c r="B51" t="s">
        <v>372</v>
      </c>
      <c r="C51" t="s">
        <v>374</v>
      </c>
      <c r="D51" t="s">
        <v>387</v>
      </c>
      <c r="E51" t="s">
        <v>389</v>
      </c>
      <c r="F51" t="s">
        <v>395</v>
      </c>
      <c r="G51" t="s">
        <v>398</v>
      </c>
    </row>
    <row r="52" spans="2:7">
      <c r="B52" t="s">
        <v>373</v>
      </c>
      <c r="C52" t="s">
        <v>375</v>
      </c>
      <c r="D52" t="s">
        <v>485</v>
      </c>
      <c r="E52" t="s">
        <v>390</v>
      </c>
      <c r="F52" t="s">
        <v>396</v>
      </c>
      <c r="G52" t="s">
        <v>399</v>
      </c>
    </row>
    <row r="53" spans="2:7">
      <c r="B53" t="s">
        <v>483</v>
      </c>
      <c r="C53" t="s">
        <v>521</v>
      </c>
      <c r="D53" t="s">
        <v>388</v>
      </c>
      <c r="E53" t="s">
        <v>391</v>
      </c>
      <c r="G53" t="s">
        <v>400</v>
      </c>
    </row>
    <row r="54" spans="2:7">
      <c r="B54" t="s">
        <v>522</v>
      </c>
      <c r="E54" t="s">
        <v>392</v>
      </c>
    </row>
    <row r="55" spans="2:7">
      <c r="C55" t="s">
        <v>376</v>
      </c>
      <c r="E55" t="s">
        <v>484</v>
      </c>
    </row>
    <row r="56" spans="2:7">
      <c r="C56" t="s">
        <v>377</v>
      </c>
      <c r="E56" t="s">
        <v>393</v>
      </c>
    </row>
    <row r="57" spans="2:7">
      <c r="C57" t="s">
        <v>378</v>
      </c>
    </row>
    <row r="58" spans="2:7">
      <c r="C58" t="s">
        <v>379</v>
      </c>
    </row>
    <row r="59" spans="2:7">
      <c r="C59" t="s">
        <v>341</v>
      </c>
    </row>
    <row r="61" spans="2:7">
      <c r="C61" t="s">
        <v>413</v>
      </c>
    </row>
    <row r="62" spans="2:7">
      <c r="C62" t="s">
        <v>414</v>
      </c>
    </row>
    <row r="63" spans="2:7">
      <c r="C63" t="s">
        <v>415</v>
      </c>
    </row>
    <row r="64" spans="2:7">
      <c r="C64" t="s">
        <v>380</v>
      </c>
    </row>
    <row r="65" spans="3:3">
      <c r="C65" t="s">
        <v>381</v>
      </c>
    </row>
    <row r="66" spans="3:3">
      <c r="C66" t="s">
        <v>382</v>
      </c>
    </row>
    <row r="67" spans="3:3">
      <c r="C67" t="s">
        <v>383</v>
      </c>
    </row>
    <row r="68" spans="3:3">
      <c r="C68" t="s">
        <v>418</v>
      </c>
    </row>
    <row r="69" spans="3:3">
      <c r="C69" t="s">
        <v>419</v>
      </c>
    </row>
    <row r="70" spans="3:3">
      <c r="C70" t="s">
        <v>417</v>
      </c>
    </row>
    <row r="71" spans="3:3">
      <c r="C71" t="s">
        <v>384</v>
      </c>
    </row>
    <row r="72" spans="3:3">
      <c r="C72" t="s">
        <v>420</v>
      </c>
    </row>
    <row r="73" spans="3:3">
      <c r="C73" t="s">
        <v>416</v>
      </c>
    </row>
    <row r="74" spans="3:3">
      <c r="C74" t="s">
        <v>341</v>
      </c>
    </row>
    <row r="76" spans="3:3">
      <c r="C76" t="s">
        <v>385</v>
      </c>
    </row>
    <row r="77" spans="3:3">
      <c r="C77" t="s">
        <v>523</v>
      </c>
    </row>
    <row r="78" spans="3:3">
      <c r="C78" t="s">
        <v>524</v>
      </c>
    </row>
    <row r="79" spans="3:3">
      <c r="C79" t="s">
        <v>386</v>
      </c>
    </row>
    <row r="80" spans="3:3">
      <c r="C80" t="s">
        <v>341</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9" man="1"/>
  </rowBreaks>
  <drawing r:id="rId2"/>
  <tableParts count="10">
    <tablePart r:id="rId3"/>
    <tablePart r:id="rId4"/>
    <tablePart r:id="rId5"/>
    <tablePart r:id="rId6"/>
    <tablePart r:id="rId7"/>
    <tablePart r:id="rId8"/>
    <tablePart r:id="rId9"/>
    <tablePart r:id="rId10"/>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65</vt:i4>
      </vt:variant>
      <vt:variant>
        <vt:lpstr>名前付き一覧</vt:lpstr>
      </vt:variant>
      <vt:variant>
        <vt:i4>171</vt:i4>
      </vt:variant>
    </vt:vector>
  </HeadingPairs>
  <TitlesOfParts>
    <vt:vector size="236" baseType="lpstr">
      <vt:lpstr>点検様式作成フロー</vt:lpstr>
      <vt:lpstr>変状面積算出方法</vt:lpstr>
      <vt:lpstr>様式A-1</vt:lpstr>
      <vt:lpstr>様式A-2</vt:lpstr>
      <vt:lpstr>様式A-3</vt:lpstr>
      <vt:lpstr>様式B(トンネル様式1P001)</vt:lpstr>
      <vt:lpstr>様式B(トンネル様式1P002)</vt:lpstr>
      <vt:lpstr>様式B(トンネル様式1P003)</vt:lpstr>
      <vt:lpstr>様式B(トンネル様式1P004)</vt:lpstr>
      <vt:lpstr>様式B(トンネル様式1P005)</vt:lpstr>
      <vt:lpstr>様式B(トンネル様式1P006)</vt:lpstr>
      <vt:lpstr>様式B(トンネル様式1P007)</vt:lpstr>
      <vt:lpstr>様式C-1-1</vt:lpstr>
      <vt:lpstr>様式C-1-2</vt:lpstr>
      <vt:lpstr>様式C-2</vt:lpstr>
      <vt:lpstr>様式D-1-1(トンネル様式2P001)</vt:lpstr>
      <vt:lpstr>様式D-1-1(トンネル様式2P002)</vt:lpstr>
      <vt:lpstr>様式D-1-1(トンネル様式2P003)</vt:lpstr>
      <vt:lpstr>様式D-1-1(トンネル様式2P004)</vt:lpstr>
      <vt:lpstr>様式D-1-1(トンネル様式2P005)</vt:lpstr>
      <vt:lpstr>様式D-1-1(トンネル様式2P006)</vt:lpstr>
      <vt:lpstr>様式D-1-1(トンネル様式2P007)</vt:lpstr>
      <vt:lpstr>様式D-1-2</vt:lpstr>
      <vt:lpstr>様式D-2-1</vt:lpstr>
      <vt:lpstr>様式D-2-1´</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様式D-3_011</vt:lpstr>
      <vt:lpstr>様式D-3_012</vt:lpstr>
      <vt:lpstr>様式D-3_013</vt:lpstr>
      <vt:lpstr>様式D-3_014</vt:lpstr>
      <vt:lpstr>様式D-3_015</vt:lpstr>
      <vt:lpstr>様式D-3_016</vt:lpstr>
      <vt:lpstr>様式D-3_017</vt:lpstr>
      <vt:lpstr>様式D-3_018</vt:lpstr>
      <vt:lpstr>様式D-3_019</vt:lpstr>
      <vt:lpstr>様式D-3_020</vt:lpstr>
      <vt:lpstr>様式D-3_021</vt:lpstr>
      <vt:lpstr>様式D-3_022</vt:lpstr>
      <vt:lpstr>様式D-3_023</vt:lpstr>
      <vt:lpstr>様式D-3_024</vt:lpstr>
      <vt:lpstr>様式D-3_025</vt:lpstr>
      <vt:lpstr>様式D-3_026</vt:lpstr>
      <vt:lpstr>様式D-3_027</vt:lpstr>
      <vt:lpstr>様式D-3_028</vt:lpstr>
      <vt:lpstr>様式D-3_029</vt:lpstr>
      <vt:lpstr>様式D-3_030</vt:lpstr>
      <vt:lpstr>様式D-3_031</vt:lpstr>
      <vt:lpstr>様式D-3_032</vt:lpstr>
      <vt:lpstr>様式D-3_033</vt:lpstr>
      <vt:lpstr>様式D-3_034</vt:lpstr>
      <vt:lpstr>様式D-3_035</vt:lpstr>
      <vt:lpstr>様式D-3_PE</vt:lpstr>
      <vt:lpstr>様式E</vt:lpstr>
      <vt:lpstr>様式F</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'様式B(トンネル様式1P002)'!Print_Area</vt:lpstr>
      <vt:lpstr>'様式B(トンネル様式1P003)'!Print_Area</vt:lpstr>
      <vt:lpstr>'様式B(トンネル様式1P004)'!Print_Area</vt:lpstr>
      <vt:lpstr>'様式B(トンネル様式1P005)'!Print_Area</vt:lpstr>
      <vt:lpstr>'様式B(トンネル様式1P006)'!Print_Area</vt:lpstr>
      <vt:lpstr>'様式B(トンネル様式1P007)'!Print_Area</vt:lpstr>
      <vt:lpstr>'様式C-1-1'!Print_Area</vt:lpstr>
      <vt:lpstr>'様式C-1-2'!Print_Area</vt:lpstr>
      <vt:lpstr>'様式C-2'!Print_Area</vt:lpstr>
      <vt:lpstr>'様式D-1-1(トンネル様式2P001)'!Print_Area</vt:lpstr>
      <vt:lpstr>'様式D-1-1(トンネル様式2P002)'!Print_Area</vt:lpstr>
      <vt:lpstr>'様式D-1-1(トンネル様式2P003)'!Print_Area</vt:lpstr>
      <vt:lpstr>'様式D-1-1(トンネル様式2P004)'!Print_Area</vt:lpstr>
      <vt:lpstr>'様式D-1-1(トンネル様式2P005)'!Print_Area</vt:lpstr>
      <vt:lpstr>'様式D-1-1(トンネル様式2P006)'!Print_Area</vt:lpstr>
      <vt:lpstr>'様式D-1-1(トンネル様式2P007)'!Print_Area</vt:lpstr>
      <vt:lpstr>'様式D-1-2'!Print_Area</vt:lpstr>
      <vt:lpstr>'様式D-2-1'!Print_Area</vt:lpstr>
      <vt:lpstr>'様式D-2-1´'!Print_Area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'様式D-3_011'!Print_Area</vt:lpstr>
      <vt:lpstr>'様式D-3_012'!Print_Area</vt:lpstr>
      <vt:lpstr>'様式D-3_013'!Print_Area</vt:lpstr>
      <vt:lpstr>'様式D-3_014'!Print_Area</vt:lpstr>
      <vt:lpstr>'様式D-3_015'!Print_Area</vt:lpstr>
      <vt:lpstr>'様式D-3_016'!Print_Area</vt:lpstr>
      <vt:lpstr>'様式D-3_017'!Print_Area</vt:lpstr>
      <vt:lpstr>'様式D-3_018'!Print_Area</vt:lpstr>
      <vt:lpstr>'様式D-3_019'!Print_Area</vt:lpstr>
      <vt:lpstr>'様式D-3_020'!Print_Area</vt:lpstr>
      <vt:lpstr>'様式D-3_021'!Print_Area</vt:lpstr>
      <vt:lpstr>'様式D-3_022'!Print_Area</vt:lpstr>
      <vt:lpstr>'様式D-3_023'!Print_Area</vt:lpstr>
      <vt:lpstr>'様式D-3_024'!Print_Area</vt:lpstr>
      <vt:lpstr>'様式D-3_025'!Print_Area</vt:lpstr>
      <vt:lpstr>'様式D-3_026'!Print_Area</vt:lpstr>
      <vt:lpstr>'様式D-3_027'!Print_Area</vt:lpstr>
      <vt:lpstr>'様式D-3_028'!Print_Area</vt:lpstr>
      <vt:lpstr>'様式D-3_029'!Print_Area</vt:lpstr>
      <vt:lpstr>'様式D-3_030'!Print_Area</vt:lpstr>
      <vt:lpstr>'様式D-3_031'!Print_Area</vt:lpstr>
      <vt:lpstr>'様式D-3_032'!Print_Area</vt:lpstr>
      <vt:lpstr>'様式D-3_033'!Print_Area</vt:lpstr>
      <vt:lpstr>'様式D-3_034'!Print_Area</vt:lpstr>
      <vt:lpstr>'様式D-3_035'!Print_Area</vt:lpstr>
      <vt:lpstr>'様式D-3_PE'!Print_Area</vt:lpstr>
      <vt:lpstr>'様式D-3_PS'!Print_Area</vt:lpstr>
      <vt:lpstr>様式F!Print_Area</vt:lpstr>
      <vt:lpstr>'様式A-2'!Print_Titles</vt:lpstr>
      <vt:lpstr>'様式D-1-2'!Print_Titles</vt:lpstr>
      <vt:lpstr>'様式D-2-1'!Print_Titles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'様式D-3_011'!Print_Titles</vt:lpstr>
      <vt:lpstr>'様式D-3_012'!Print_Titles</vt:lpstr>
      <vt:lpstr>'様式D-3_013'!Print_Titles</vt:lpstr>
      <vt:lpstr>'様式D-3_014'!Print_Titles</vt:lpstr>
      <vt:lpstr>'様式D-3_015'!Print_Titles</vt:lpstr>
      <vt:lpstr>'様式D-3_016'!Print_Titles</vt:lpstr>
      <vt:lpstr>'様式D-3_017'!Print_Titles</vt:lpstr>
      <vt:lpstr>'様式D-3_018'!Print_Titles</vt:lpstr>
      <vt:lpstr>'様式D-3_019'!Print_Titles</vt:lpstr>
      <vt:lpstr>'様式D-3_020'!Print_Titles</vt:lpstr>
      <vt:lpstr>'様式D-3_021'!Print_Titles</vt:lpstr>
      <vt:lpstr>'様式D-3_022'!Print_Titles</vt:lpstr>
      <vt:lpstr>'様式D-3_023'!Print_Titles</vt:lpstr>
      <vt:lpstr>'様式D-3_024'!Print_Titles</vt:lpstr>
      <vt:lpstr>'様式D-3_025'!Print_Titles</vt:lpstr>
      <vt:lpstr>'様式D-3_026'!Print_Titles</vt:lpstr>
      <vt:lpstr>'様式D-3_027'!Print_Titles</vt:lpstr>
      <vt:lpstr>'様式D-3_028'!Print_Titles</vt:lpstr>
      <vt:lpstr>'様式D-3_029'!Print_Titles</vt:lpstr>
      <vt:lpstr>'様式D-3_030'!Print_Titles</vt:lpstr>
      <vt:lpstr>'様式D-3_031'!Print_Titles</vt:lpstr>
      <vt:lpstr>'様式D-3_032'!Print_Titles</vt:lpstr>
      <vt:lpstr>'様式D-3_033'!Print_Titles</vt:lpstr>
      <vt:lpstr>'様式D-3_034'!Print_Titles</vt:lpstr>
      <vt:lpstr>'様式D-3_035'!Print_Titles</vt:lpstr>
      <vt:lpstr>'様式D-3_PE'!Print_Titles</vt:lpstr>
      <vt:lpstr>'様式D-3_PS'!Print_Titles</vt:lpstr>
      <vt:lpstr>その他</vt:lpstr>
      <vt:lpstr>その他施設</vt:lpstr>
      <vt:lpstr>外力</vt:lpstr>
      <vt:lpstr>換気施設</vt:lpstr>
      <vt:lpstr>坑門</vt:lpstr>
      <vt:lpstr>材質劣化</vt:lpstr>
      <vt:lpstr>照明施設</vt:lpstr>
      <vt:lpstr>変状面積算出方法!対象箇所</vt:lpstr>
      <vt:lpstr>'様式B(トンネル様式1P001)'!対象箇所</vt:lpstr>
      <vt:lpstr>'様式B(トンネル様式1P002)'!対象箇所</vt:lpstr>
      <vt:lpstr>'様式B(トンネル様式1P003)'!対象箇所</vt:lpstr>
      <vt:lpstr>'様式B(トンネル様式1P004)'!対象箇所</vt:lpstr>
      <vt:lpstr>'様式B(トンネル様式1P005)'!対象箇所</vt:lpstr>
      <vt:lpstr>'様式B(トンネル様式1P006)'!対象箇所</vt:lpstr>
      <vt:lpstr>'様式B(トンネル様式1P007)'!対象箇所</vt:lpstr>
      <vt:lpstr>'様式D-1-1(トンネル様式2P001)'!対象箇所</vt:lpstr>
      <vt:lpstr>'様式D-1-1(トンネル様式2P002)'!対象箇所</vt:lpstr>
      <vt:lpstr>'様式D-1-1(トンネル様式2P003)'!対象箇所</vt:lpstr>
      <vt:lpstr>'様式D-1-1(トンネル様式2P004)'!対象箇所</vt:lpstr>
      <vt:lpstr>'様式D-1-1(トンネル様式2P005)'!対象箇所</vt:lpstr>
      <vt:lpstr>'様式D-1-1(トンネル様式2P006)'!対象箇所</vt:lpstr>
      <vt:lpstr>'様式D-1-1(トンネル様式2P007)'!対象箇所</vt:lpstr>
      <vt:lpstr>'様式D-3_001'!対象箇所</vt:lpstr>
      <vt:lpstr>'様式D-3_002'!対象箇所</vt:lpstr>
      <vt:lpstr>'様式D-3_003'!対象箇所</vt:lpstr>
      <vt:lpstr>'様式D-3_004'!対象箇所</vt:lpstr>
      <vt:lpstr>'様式D-3_005'!対象箇所</vt:lpstr>
      <vt:lpstr>'様式D-3_006'!対象箇所</vt:lpstr>
      <vt:lpstr>'様式D-3_007'!対象箇所</vt:lpstr>
      <vt:lpstr>'様式D-3_008'!対象箇所</vt:lpstr>
      <vt:lpstr>'様式D-3_009'!対象箇所</vt:lpstr>
      <vt:lpstr>'様式D-3_010'!対象箇所</vt:lpstr>
      <vt:lpstr>'様式D-3_011'!対象箇所</vt:lpstr>
      <vt:lpstr>'様式D-3_012'!対象箇所</vt:lpstr>
      <vt:lpstr>'様式D-3_013'!対象箇所</vt:lpstr>
      <vt:lpstr>'様式D-3_014'!対象箇所</vt:lpstr>
      <vt:lpstr>'様式D-3_015'!対象箇所</vt:lpstr>
      <vt:lpstr>'様式D-3_016'!対象箇所</vt:lpstr>
      <vt:lpstr>'様式D-3_017'!対象箇所</vt:lpstr>
      <vt:lpstr>'様式D-3_018'!対象箇所</vt:lpstr>
      <vt:lpstr>'様式D-3_019'!対象箇所</vt:lpstr>
      <vt:lpstr>'様式D-3_020'!対象箇所</vt:lpstr>
      <vt:lpstr>'様式D-3_021'!対象箇所</vt:lpstr>
      <vt:lpstr>'様式D-3_022'!対象箇所</vt:lpstr>
      <vt:lpstr>'様式D-3_023'!対象箇所</vt:lpstr>
      <vt:lpstr>'様式D-3_024'!対象箇所</vt:lpstr>
      <vt:lpstr>'様式D-3_025'!対象箇所</vt:lpstr>
      <vt:lpstr>'様式D-3_026'!対象箇所</vt:lpstr>
      <vt:lpstr>'様式D-3_027'!対象箇所</vt:lpstr>
      <vt:lpstr>'様式D-3_028'!対象箇所</vt:lpstr>
      <vt:lpstr>'様式D-3_029'!対象箇所</vt:lpstr>
      <vt:lpstr>'様式D-3_030'!対象箇所</vt:lpstr>
      <vt:lpstr>'様式D-3_031'!対象箇所</vt:lpstr>
      <vt:lpstr>'様式D-3_032'!対象箇所</vt:lpstr>
      <vt:lpstr>'様式D-3_033'!対象箇所</vt:lpstr>
      <vt:lpstr>'様式D-3_034'!対象箇所</vt:lpstr>
      <vt:lpstr>'様式D-3_035'!対象箇所</vt:lpstr>
      <vt:lpstr>'様式D-3_PE'!対象箇所</vt:lpstr>
      <vt:lpstr>'様式D-3_PS'!対象箇所</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H302F3</dc:creator>
  <cp:lastModifiedBy>大谷 直毅</cp:lastModifiedBy>
  <cp:lastPrinted>2022-09-10T06:10:29Z</cp:lastPrinted>
  <dcterms:created xsi:type="dcterms:W3CDTF">2012-04-09T00:49:26Z</dcterms:created>
  <dcterms:modified xsi:type="dcterms:W3CDTF">2022-09-17T11:26:37Z</dcterms:modified>
</cp:coreProperties>
</file>