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24226"/>
  <mc:AlternateContent xmlns:mc="http://schemas.openxmlformats.org/markup-compatibility/2006">
    <mc:Choice Requires="x15">
      <x15ac:absPath xmlns:x15ac="http://schemas.microsoft.com/office/spreadsheetml/2010/11/ac" url="C:\Users\HIKEN\Desktop\2024.4.16調書修正分\白潟トンネル\"/>
    </mc:Choice>
  </mc:AlternateContent>
  <xr:revisionPtr revIDLastSave="0" documentId="13_ncr:1_{7B085175-4663-432E-B876-38F541BC9147}" xr6:coauthVersionLast="47" xr6:coauthVersionMax="47" xr10:uidLastSave="{00000000-0000-0000-0000-000000000000}"/>
  <bookViews>
    <workbookView xWindow="-12" yWindow="0" windowWidth="23256" windowHeight="12456" tabRatio="873" activeTab="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 sheetId="47" r:id="rId6"/>
    <sheet name="様式B (2)" sheetId="154" r:id="rId7"/>
    <sheet name="様式B (3)" sheetId="155" r:id="rId8"/>
    <sheet name="様式C-1-1" sheetId="60" r:id="rId9"/>
    <sheet name="様式C-1-2" sheetId="61" r:id="rId10"/>
    <sheet name="様式C-2" sheetId="63" r:id="rId11"/>
    <sheet name="様式D-1-1" sheetId="66" r:id="rId12"/>
    <sheet name="様式D-1-1 (2)" sheetId="81" r:id="rId13"/>
    <sheet name="様式D-1-1 (3)" sheetId="82" r:id="rId14"/>
    <sheet name="様式D-1-1 (4)" sheetId="83" r:id="rId15"/>
    <sheet name="様式D-1-1 (5)" sheetId="84" r:id="rId16"/>
    <sheet name="様式D-1-1 (6)" sheetId="85" r:id="rId17"/>
    <sheet name="様式D-1-1 (7)" sheetId="86" r:id="rId18"/>
    <sheet name="様式D-1-1 (8)" sheetId="87" r:id="rId19"/>
    <sheet name="様式D-1-1 (9)" sheetId="89" r:id="rId20"/>
    <sheet name="様式D-1-1 (10)" sheetId="90" r:id="rId21"/>
    <sheet name="様式D-1-1 (11)" sheetId="91" r:id="rId22"/>
    <sheet name="様式D-1-1 (12)" sheetId="92" r:id="rId23"/>
    <sheet name="様式D-1-1 (13)" sheetId="93" r:id="rId24"/>
    <sheet name="様式D-1-1 (14)" sheetId="94" r:id="rId25"/>
    <sheet name="様式D-1-1 (15)" sheetId="95" r:id="rId26"/>
    <sheet name="様式D-1-1 (16)" sheetId="96" r:id="rId27"/>
    <sheet name="様式D-1-1 (17)" sheetId="97" r:id="rId28"/>
    <sheet name="様式D-1-1 (18)" sheetId="98" r:id="rId29"/>
    <sheet name="様式D-1-1 (19)" sheetId="99" r:id="rId30"/>
    <sheet name="様式D-1-1 (20)" sheetId="100" r:id="rId31"/>
    <sheet name="様式D-1-1 (21)" sheetId="101" r:id="rId32"/>
    <sheet name="様式D-1-1 (22)" sheetId="102" r:id="rId33"/>
    <sheet name="様式D-1-1 (23)" sheetId="103" r:id="rId34"/>
    <sheet name="様式D-1-1 (24)" sheetId="104" r:id="rId35"/>
    <sheet name="様式D-1-1 (25)" sheetId="105" r:id="rId36"/>
    <sheet name="様式D-1-1 (26)" sheetId="106" r:id="rId37"/>
    <sheet name="様式D-1-1 (27)" sheetId="107" r:id="rId38"/>
    <sheet name="様式D-1-1 (28)" sheetId="108" r:id="rId39"/>
    <sheet name="様式D-1-1 (29)" sheetId="109" r:id="rId40"/>
    <sheet name="様式D-1-1 (30)" sheetId="110" r:id="rId41"/>
    <sheet name="様式D-1-1 (31)" sheetId="111" r:id="rId42"/>
    <sheet name="様式D-1-2" sheetId="65" r:id="rId43"/>
    <sheet name="様式D-2-1" sheetId="42" r:id="rId44"/>
    <sheet name="様式D-2-1 (2)" sheetId="147" r:id="rId45"/>
    <sheet name="様式D-2-1 (3)" sheetId="148" r:id="rId46"/>
    <sheet name="様式D-2-1 (4)" sheetId="149" r:id="rId47"/>
    <sheet name="様式D-2-1 (5)" sheetId="151" r:id="rId48"/>
    <sheet name="様式D-3_PS" sheetId="80" r:id="rId49"/>
    <sheet name="様式D-3_S001" sheetId="112" r:id="rId50"/>
    <sheet name="様式D-3_S002" sheetId="113" r:id="rId51"/>
    <sheet name="様式D-3_S003" sheetId="114" r:id="rId52"/>
    <sheet name="様式D-3_S004" sheetId="115" r:id="rId53"/>
    <sheet name="様式D-3_S005" sheetId="116" r:id="rId54"/>
    <sheet name="様式D-3_S006" sheetId="117" r:id="rId55"/>
    <sheet name="様式D-3_S007" sheetId="118" r:id="rId56"/>
    <sheet name="様式D-3_S008" sheetId="119" r:id="rId57"/>
    <sheet name="様式D-3_S009" sheetId="120" r:id="rId58"/>
    <sheet name="様式D-3_S010" sheetId="121" r:id="rId59"/>
    <sheet name="様式D-3_S011" sheetId="122" r:id="rId60"/>
    <sheet name="様式D-3_S012" sheetId="123" r:id="rId61"/>
    <sheet name="様式D-3_S013" sheetId="124" r:id="rId62"/>
    <sheet name="様式D-3_S014" sheetId="125" r:id="rId63"/>
    <sheet name="様式D-3_S015" sheetId="126" r:id="rId64"/>
    <sheet name="様式D-3_S016" sheetId="127" r:id="rId65"/>
    <sheet name="様式D-3_S017" sheetId="128" r:id="rId66"/>
    <sheet name="様式D-3_S018" sheetId="129" r:id="rId67"/>
    <sheet name="様式D-3_S019" sheetId="130" r:id="rId68"/>
    <sheet name="様式D-3_S020" sheetId="131" r:id="rId69"/>
    <sheet name="様式D-3_S021" sheetId="132" r:id="rId70"/>
    <sheet name="様式D-3_S022" sheetId="133" r:id="rId71"/>
    <sheet name="様式D-3_S023" sheetId="134" r:id="rId72"/>
    <sheet name="様式D-3_S024" sheetId="135" r:id="rId73"/>
    <sheet name="様式D-3_S025" sheetId="136" r:id="rId74"/>
    <sheet name="様式D-3_S026" sheetId="137" r:id="rId75"/>
    <sheet name="様式D-3_S027" sheetId="138" r:id="rId76"/>
    <sheet name="様式D-3_S028" sheetId="139" r:id="rId77"/>
    <sheet name="様式D-3_S029" sheetId="140" r:id="rId78"/>
    <sheet name="様式D-3_PE" sheetId="141" r:id="rId79"/>
    <sheet name="様式E" sheetId="64" r:id="rId80"/>
    <sheet name="様式F" sheetId="56" r:id="rId81"/>
    <sheet name="(参考)リスト" sheetId="74" r:id="rId82"/>
  </sheets>
  <definedNames>
    <definedName name="_xlnm._FilterDatabase" localSheetId="8" hidden="1">'様式C-1-1'!$A$1:$Z$135</definedName>
    <definedName name="_xlnm._FilterDatabase" localSheetId="80" hidden="1">様式F!$A$1:$AU$40</definedName>
    <definedName name="_xlnm.Print_Area" localSheetId="81">'(参考)リスト'!$A$3:$K$80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'様式A-2'!$B$3:$AN$45</definedName>
    <definedName name="_xlnm.Print_Area" localSheetId="4">'様式A-3'!$B$3:$AI$19</definedName>
    <definedName name="_xlnm.Print_Area" localSheetId="5">様式B!$A$1:$Z$32</definedName>
    <definedName name="_xlnm.Print_Area" localSheetId="6">'様式B (2)'!$A$1:$Z$32</definedName>
    <definedName name="_xlnm.Print_Area" localSheetId="7">'様式B (3)'!$A$1:$Z$32</definedName>
    <definedName name="_xlnm.Print_Area" localSheetId="8">'様式C-1-1'!$B$2:$Z$135</definedName>
    <definedName name="_xlnm.Print_Area" localSheetId="9">'様式C-1-2'!$A$1:$Z$43</definedName>
    <definedName name="_xlnm.Print_Area" localSheetId="10">'様式C-2'!$B$2:$Z$23</definedName>
    <definedName name="_xlnm.Print_Area" localSheetId="11">'様式D-1-1'!$B$2:$W$45</definedName>
    <definedName name="_xlnm.Print_Area" localSheetId="20">'様式D-1-1 (10)'!$B$2:$W$45</definedName>
    <definedName name="_xlnm.Print_Area" localSheetId="21">'様式D-1-1 (11)'!$B$2:$W$45</definedName>
    <definedName name="_xlnm.Print_Area" localSheetId="22">'様式D-1-1 (12)'!$B$2:$W$45</definedName>
    <definedName name="_xlnm.Print_Area" localSheetId="23">'様式D-1-1 (13)'!$B$2:$W$45</definedName>
    <definedName name="_xlnm.Print_Area" localSheetId="24">'様式D-1-1 (14)'!$B$2:$W$45</definedName>
    <definedName name="_xlnm.Print_Area" localSheetId="25">'様式D-1-1 (15)'!$B$2:$W$45</definedName>
    <definedName name="_xlnm.Print_Area" localSheetId="26">'様式D-1-1 (16)'!$B$2:$W$45</definedName>
    <definedName name="_xlnm.Print_Area" localSheetId="27">'様式D-1-1 (17)'!$B$2:$W$45</definedName>
    <definedName name="_xlnm.Print_Area" localSheetId="28">'様式D-1-1 (18)'!$B$2:$W$45</definedName>
    <definedName name="_xlnm.Print_Area" localSheetId="29">'様式D-1-1 (19)'!$B$2:$W$45</definedName>
    <definedName name="_xlnm.Print_Area" localSheetId="12">'様式D-1-1 (2)'!$B$2:$W$45</definedName>
    <definedName name="_xlnm.Print_Area" localSheetId="30">'様式D-1-1 (20)'!$B$2:$W$45</definedName>
    <definedName name="_xlnm.Print_Area" localSheetId="31">'様式D-1-1 (21)'!$B$2:$W$45</definedName>
    <definedName name="_xlnm.Print_Area" localSheetId="32">'様式D-1-1 (22)'!$B$2:$W$45</definedName>
    <definedName name="_xlnm.Print_Area" localSheetId="33">'様式D-1-1 (23)'!$B$2:$W$45</definedName>
    <definedName name="_xlnm.Print_Area" localSheetId="34">'様式D-1-1 (24)'!$B$2:$W$45</definedName>
    <definedName name="_xlnm.Print_Area" localSheetId="35">'様式D-1-1 (25)'!$B$2:$W$45</definedName>
    <definedName name="_xlnm.Print_Area" localSheetId="36">'様式D-1-1 (26)'!$B$2:$W$45</definedName>
    <definedName name="_xlnm.Print_Area" localSheetId="37">'様式D-1-1 (27)'!$B$2:$W$45</definedName>
    <definedName name="_xlnm.Print_Area" localSheetId="38">'様式D-1-1 (28)'!$B$2:$W$45</definedName>
    <definedName name="_xlnm.Print_Area" localSheetId="39">'様式D-1-1 (29)'!$B$2:$W$45</definedName>
    <definedName name="_xlnm.Print_Area" localSheetId="13">'様式D-1-1 (3)'!$B$2:$W$45</definedName>
    <definedName name="_xlnm.Print_Area" localSheetId="40">'様式D-1-1 (30)'!$B$2:$W$45</definedName>
    <definedName name="_xlnm.Print_Area" localSheetId="41">'様式D-1-1 (31)'!$B$2:$W$45</definedName>
    <definedName name="_xlnm.Print_Area" localSheetId="14">'様式D-1-1 (4)'!$B$2:$W$45</definedName>
    <definedName name="_xlnm.Print_Area" localSheetId="15">'様式D-1-1 (5)'!$B$2:$W$45</definedName>
    <definedName name="_xlnm.Print_Area" localSheetId="16">'様式D-1-1 (6)'!$B$2:$W$45</definedName>
    <definedName name="_xlnm.Print_Area" localSheetId="17">'様式D-1-1 (7)'!$B$2:$W$45</definedName>
    <definedName name="_xlnm.Print_Area" localSheetId="18">'様式D-1-1 (8)'!$B$2:$W$45</definedName>
    <definedName name="_xlnm.Print_Area" localSheetId="19">'様式D-1-1 (9)'!$B$2:$W$45</definedName>
    <definedName name="_xlnm.Print_Area" localSheetId="42">'様式D-1-2'!$B$2:$Y$58</definedName>
    <definedName name="_xlnm.Print_Area" localSheetId="43">'様式D-2-1'!$B$3:$AI$19</definedName>
    <definedName name="_xlnm.Print_Area" localSheetId="44">'様式D-2-1 (2)'!$B$3:$AI$19</definedName>
    <definedName name="_xlnm.Print_Area" localSheetId="45">'様式D-2-1 (3)'!$B$3:$AI$19</definedName>
    <definedName name="_xlnm.Print_Area" localSheetId="46">'様式D-2-1 (4)'!$B$3:$AI$19</definedName>
    <definedName name="_xlnm.Print_Area" localSheetId="47">'様式D-2-1 (5)'!$B$3:$AI$19</definedName>
    <definedName name="_xlnm.Print_Area" localSheetId="78">'様式D-3_PE'!$A$1:$AO$52</definedName>
    <definedName name="_xlnm.Print_Area" localSheetId="48">'様式D-3_PS'!$A$1:$AO$52</definedName>
    <definedName name="_xlnm.Print_Area" localSheetId="49">'様式D-3_S001'!$A$1:$AO$52</definedName>
    <definedName name="_xlnm.Print_Area" localSheetId="50">'様式D-3_S002'!$A$1:$AO$52</definedName>
    <definedName name="_xlnm.Print_Area" localSheetId="51">'様式D-3_S003'!$A$1:$AO$52</definedName>
    <definedName name="_xlnm.Print_Area" localSheetId="52">'様式D-3_S004'!$A$1:$AO$52</definedName>
    <definedName name="_xlnm.Print_Area" localSheetId="53">'様式D-3_S005'!$A$1:$AO$52</definedName>
    <definedName name="_xlnm.Print_Area" localSheetId="54">'様式D-3_S006'!$A$1:$AO$52</definedName>
    <definedName name="_xlnm.Print_Area" localSheetId="55">'様式D-3_S007'!$A$1:$AO$52</definedName>
    <definedName name="_xlnm.Print_Area" localSheetId="56">'様式D-3_S008'!$A$1:$AO$52</definedName>
    <definedName name="_xlnm.Print_Area" localSheetId="57">'様式D-3_S009'!$A$1:$AO$52</definedName>
    <definedName name="_xlnm.Print_Area" localSheetId="58">'様式D-3_S010'!$A$1:$AO$52</definedName>
    <definedName name="_xlnm.Print_Area" localSheetId="59">'様式D-3_S011'!$A$1:$AO$52</definedName>
    <definedName name="_xlnm.Print_Area" localSheetId="60">'様式D-3_S012'!$A$1:$AO$52</definedName>
    <definedName name="_xlnm.Print_Area" localSheetId="61">'様式D-3_S013'!$A$1:$AO$52</definedName>
    <definedName name="_xlnm.Print_Area" localSheetId="62">'様式D-3_S014'!$A$1:$AO$52</definedName>
    <definedName name="_xlnm.Print_Area" localSheetId="63">'様式D-3_S015'!$A$1:$AO$52</definedName>
    <definedName name="_xlnm.Print_Area" localSheetId="64">'様式D-3_S016'!$A$1:$AO$52</definedName>
    <definedName name="_xlnm.Print_Area" localSheetId="65">'様式D-3_S017'!$A$1:$AO$52</definedName>
    <definedName name="_xlnm.Print_Area" localSheetId="66">'様式D-3_S018'!$A$1:$AO$52</definedName>
    <definedName name="_xlnm.Print_Area" localSheetId="67">'様式D-3_S019'!$A$1:$AO$52</definedName>
    <definedName name="_xlnm.Print_Area" localSheetId="68">'様式D-3_S020'!$A$1:$AO$52</definedName>
    <definedName name="_xlnm.Print_Area" localSheetId="69">'様式D-3_S021'!$A$1:$AO$52</definedName>
    <definedName name="_xlnm.Print_Area" localSheetId="70">'様式D-3_S022'!$A$1:$AO$52</definedName>
    <definedName name="_xlnm.Print_Area" localSheetId="71">'様式D-3_S023'!$A$1:$AO$52</definedName>
    <definedName name="_xlnm.Print_Area" localSheetId="72">'様式D-3_S024'!$A$1:$AO$52</definedName>
    <definedName name="_xlnm.Print_Area" localSheetId="73">'様式D-3_S025'!$A$1:$AO$52</definedName>
    <definedName name="_xlnm.Print_Area" localSheetId="74">'様式D-3_S026'!$A$1:$AO$52</definedName>
    <definedName name="_xlnm.Print_Area" localSheetId="75">'様式D-3_S027'!$A$1:$AO$52</definedName>
    <definedName name="_xlnm.Print_Area" localSheetId="76">'様式D-3_S028'!$A$1:$AO$52</definedName>
    <definedName name="_xlnm.Print_Area" localSheetId="77">'様式D-3_S029'!$A$1:$AO$52</definedName>
    <definedName name="_xlnm.Print_Area" localSheetId="80">様式F!$B$1:$AN$50</definedName>
    <definedName name="_xlnm.Print_Titles" localSheetId="3">'様式A-2'!$3:$9</definedName>
    <definedName name="_xlnm.Print_Titles" localSheetId="8">'様式C-1-1'!$2:$8</definedName>
    <definedName name="_xlnm.Print_Titles" localSheetId="11">'様式D-1-1'!$B:$W,'様式D-1-1'!$2:$4</definedName>
    <definedName name="_xlnm.Print_Titles" localSheetId="20">'様式D-1-1 (10)'!$B:$W,'様式D-1-1 (10)'!$2:$4</definedName>
    <definedName name="_xlnm.Print_Titles" localSheetId="21">'様式D-1-1 (11)'!$B:$W,'様式D-1-1 (11)'!$2:$4</definedName>
    <definedName name="_xlnm.Print_Titles" localSheetId="22">'様式D-1-1 (12)'!$B:$W,'様式D-1-1 (12)'!$2:$4</definedName>
    <definedName name="_xlnm.Print_Titles" localSheetId="23">'様式D-1-1 (13)'!$B:$W,'様式D-1-1 (13)'!$2:$4</definedName>
    <definedName name="_xlnm.Print_Titles" localSheetId="24">'様式D-1-1 (14)'!$B:$W,'様式D-1-1 (14)'!$2:$4</definedName>
    <definedName name="_xlnm.Print_Titles" localSheetId="25">'様式D-1-1 (15)'!$B:$W,'様式D-1-1 (15)'!$2:$4</definedName>
    <definedName name="_xlnm.Print_Titles" localSheetId="26">'様式D-1-1 (16)'!$B:$W,'様式D-1-1 (16)'!$2:$4</definedName>
    <definedName name="_xlnm.Print_Titles" localSheetId="27">'様式D-1-1 (17)'!$B:$W,'様式D-1-1 (17)'!$2:$4</definedName>
    <definedName name="_xlnm.Print_Titles" localSheetId="28">'様式D-1-1 (18)'!$B:$W,'様式D-1-1 (18)'!$2:$4</definedName>
    <definedName name="_xlnm.Print_Titles" localSheetId="29">'様式D-1-1 (19)'!$B:$W,'様式D-1-1 (19)'!$2:$4</definedName>
    <definedName name="_xlnm.Print_Titles" localSheetId="12">'様式D-1-1 (2)'!$B:$W,'様式D-1-1 (2)'!$2:$4</definedName>
    <definedName name="_xlnm.Print_Titles" localSheetId="30">'様式D-1-1 (20)'!$B:$W,'様式D-1-1 (20)'!$2:$4</definedName>
    <definedName name="_xlnm.Print_Titles" localSheetId="31">'様式D-1-1 (21)'!$B:$W,'様式D-1-1 (21)'!$2:$4</definedName>
    <definedName name="_xlnm.Print_Titles" localSheetId="32">'様式D-1-1 (22)'!$B:$W,'様式D-1-1 (22)'!$2:$4</definedName>
    <definedName name="_xlnm.Print_Titles" localSheetId="33">'様式D-1-1 (23)'!$B:$W,'様式D-1-1 (23)'!$2:$4</definedName>
    <definedName name="_xlnm.Print_Titles" localSheetId="34">'様式D-1-1 (24)'!$B:$W,'様式D-1-1 (24)'!$2:$4</definedName>
    <definedName name="_xlnm.Print_Titles" localSheetId="35">'様式D-1-1 (25)'!$B:$W,'様式D-1-1 (25)'!$2:$4</definedName>
    <definedName name="_xlnm.Print_Titles" localSheetId="36">'様式D-1-1 (26)'!$B:$W,'様式D-1-1 (26)'!$2:$4</definedName>
    <definedName name="_xlnm.Print_Titles" localSheetId="37">'様式D-1-1 (27)'!$B:$W,'様式D-1-1 (27)'!$2:$4</definedName>
    <definedName name="_xlnm.Print_Titles" localSheetId="38">'様式D-1-1 (28)'!$B:$W,'様式D-1-1 (28)'!$2:$4</definedName>
    <definedName name="_xlnm.Print_Titles" localSheetId="39">'様式D-1-1 (29)'!$B:$W,'様式D-1-1 (29)'!$2:$4</definedName>
    <definedName name="_xlnm.Print_Titles" localSheetId="13">'様式D-1-1 (3)'!$B:$W,'様式D-1-1 (3)'!$2:$4</definedName>
    <definedName name="_xlnm.Print_Titles" localSheetId="40">'様式D-1-1 (30)'!$B:$W,'様式D-1-1 (30)'!$2:$4</definedName>
    <definedName name="_xlnm.Print_Titles" localSheetId="41">'様式D-1-1 (31)'!$B:$W,'様式D-1-1 (31)'!$2:$4</definedName>
    <definedName name="_xlnm.Print_Titles" localSheetId="14">'様式D-1-1 (4)'!$B:$W,'様式D-1-1 (4)'!$2:$4</definedName>
    <definedName name="_xlnm.Print_Titles" localSheetId="15">'様式D-1-1 (5)'!$B:$W,'様式D-1-1 (5)'!$2:$4</definedName>
    <definedName name="_xlnm.Print_Titles" localSheetId="16">'様式D-1-1 (6)'!$B:$W,'様式D-1-1 (6)'!$2:$4</definedName>
    <definedName name="_xlnm.Print_Titles" localSheetId="17">'様式D-1-1 (7)'!$B:$W,'様式D-1-1 (7)'!$2:$4</definedName>
    <definedName name="_xlnm.Print_Titles" localSheetId="18">'様式D-1-1 (8)'!$B:$W,'様式D-1-1 (8)'!$2:$4</definedName>
    <definedName name="_xlnm.Print_Titles" localSheetId="19">'様式D-1-1 (9)'!$B:$W,'様式D-1-1 (9)'!$2:$4</definedName>
    <definedName name="_xlnm.Print_Titles" localSheetId="42">'様式D-1-2'!$B:$Y,'様式D-1-2'!$2:$4</definedName>
    <definedName name="_xlnm.Print_Titles" localSheetId="78">'様式D-3_PE'!$B:$AO,'様式D-3_PE'!$3:$5</definedName>
    <definedName name="_xlnm.Print_Titles" localSheetId="48">'様式D-3_PS'!$B:$AO,'様式D-3_PS'!$3:$5</definedName>
    <definedName name="_xlnm.Print_Titles" localSheetId="49">'様式D-3_S001'!$B:$AO,'様式D-3_S001'!$3:$5</definedName>
    <definedName name="_xlnm.Print_Titles" localSheetId="50">'様式D-3_S002'!$B:$AO,'様式D-3_S002'!$3:$5</definedName>
    <definedName name="_xlnm.Print_Titles" localSheetId="51">'様式D-3_S003'!$B:$AO,'様式D-3_S003'!$3:$5</definedName>
    <definedName name="_xlnm.Print_Titles" localSheetId="52">'様式D-3_S004'!$B:$AO,'様式D-3_S004'!$3:$5</definedName>
    <definedName name="_xlnm.Print_Titles" localSheetId="53">'様式D-3_S005'!$B:$AO,'様式D-3_S005'!$3:$5</definedName>
    <definedName name="_xlnm.Print_Titles" localSheetId="54">'様式D-3_S006'!$B:$AO,'様式D-3_S006'!$3:$5</definedName>
    <definedName name="_xlnm.Print_Titles" localSheetId="55">'様式D-3_S007'!$B:$AO,'様式D-3_S007'!$3:$5</definedName>
    <definedName name="_xlnm.Print_Titles" localSheetId="56">'様式D-3_S008'!$B:$AO,'様式D-3_S008'!$3:$5</definedName>
    <definedName name="_xlnm.Print_Titles" localSheetId="57">'様式D-3_S009'!$B:$AO,'様式D-3_S009'!$3:$5</definedName>
    <definedName name="_xlnm.Print_Titles" localSheetId="58">'様式D-3_S010'!$B:$AO,'様式D-3_S010'!$3:$5</definedName>
    <definedName name="_xlnm.Print_Titles" localSheetId="59">'様式D-3_S011'!$B:$AO,'様式D-3_S011'!$3:$5</definedName>
    <definedName name="_xlnm.Print_Titles" localSheetId="60">'様式D-3_S012'!$B:$AO,'様式D-3_S012'!$3:$5</definedName>
    <definedName name="_xlnm.Print_Titles" localSheetId="61">'様式D-3_S013'!$B:$AO,'様式D-3_S013'!$3:$5</definedName>
    <definedName name="_xlnm.Print_Titles" localSheetId="62">'様式D-3_S014'!$B:$AO,'様式D-3_S014'!$3:$5</definedName>
    <definedName name="_xlnm.Print_Titles" localSheetId="63">'様式D-3_S015'!$B:$AO,'様式D-3_S015'!$3:$5</definedName>
    <definedName name="_xlnm.Print_Titles" localSheetId="64">'様式D-3_S016'!$B:$AO,'様式D-3_S016'!$3:$5</definedName>
    <definedName name="_xlnm.Print_Titles" localSheetId="65">'様式D-3_S017'!$B:$AO,'様式D-3_S017'!$3:$5</definedName>
    <definedName name="_xlnm.Print_Titles" localSheetId="66">'様式D-3_S018'!$B:$AO,'様式D-3_S018'!$3:$5</definedName>
    <definedName name="_xlnm.Print_Titles" localSheetId="67">'様式D-3_S019'!$B:$AO,'様式D-3_S019'!$3:$5</definedName>
    <definedName name="_xlnm.Print_Titles" localSheetId="68">'様式D-3_S020'!$B:$AO,'様式D-3_S020'!$3:$5</definedName>
    <definedName name="_xlnm.Print_Titles" localSheetId="69">'様式D-3_S021'!$B:$AO,'様式D-3_S021'!$3:$5</definedName>
    <definedName name="_xlnm.Print_Titles" localSheetId="70">'様式D-3_S022'!$B:$AO,'様式D-3_S022'!$3:$5</definedName>
    <definedName name="_xlnm.Print_Titles" localSheetId="71">'様式D-3_S023'!$B:$AO,'様式D-3_S023'!$3:$5</definedName>
    <definedName name="_xlnm.Print_Titles" localSheetId="72">'様式D-3_S024'!$B:$AO,'様式D-3_S024'!$3:$5</definedName>
    <definedName name="_xlnm.Print_Titles" localSheetId="73">'様式D-3_S025'!$B:$AO,'様式D-3_S025'!$3:$5</definedName>
    <definedName name="_xlnm.Print_Titles" localSheetId="74">'様式D-3_S026'!$B:$AO,'様式D-3_S026'!$3:$5</definedName>
    <definedName name="_xlnm.Print_Titles" localSheetId="75">'様式D-3_S027'!$B:$AO,'様式D-3_S027'!$3:$5</definedName>
    <definedName name="_xlnm.Print_Titles" localSheetId="76">'様式D-3_S028'!$B:$AO,'様式D-3_S028'!$3:$5</definedName>
    <definedName name="_xlnm.Print_Titles" localSheetId="77">'様式D-3_S029'!$B:$AO,'様式D-3_S029'!$3:$5</definedName>
    <definedName name="Z_D77EBD73_782E_4A63_AC37_29D349B4D009_.wvu.Cols" localSheetId="8" hidden="1">'様式C-1-1'!#REF!</definedName>
    <definedName name="Z_D77EBD73_782E_4A63_AC37_29D349B4D009_.wvu.Cols" localSheetId="9" hidden="1">'様式C-1-2'!#REF!</definedName>
    <definedName name="Z_D77EBD73_782E_4A63_AC37_29D349B4D009_.wvu.Cols" localSheetId="10"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'様式B (2)'!$B$2:$Y$27</definedName>
    <definedName name="Z_D77EBD73_782E_4A63_AC37_29D349B4D009_.wvu.PrintArea" localSheetId="7" hidden="1">'様式B (3)'!$B$2:$Y$27</definedName>
    <definedName name="Z_D77EBD73_782E_4A63_AC37_29D349B4D009_.wvu.PrintArea" localSheetId="8" hidden="1">'様式C-1-1'!$B$2:$Y$133</definedName>
    <definedName name="Z_D77EBD73_782E_4A63_AC37_29D349B4D009_.wvu.PrintArea" localSheetId="9" hidden="1">'様式C-1-2'!#REF!</definedName>
    <definedName name="Z_D77EBD73_782E_4A63_AC37_29D349B4D009_.wvu.PrintArea" localSheetId="10" hidden="1">'様式C-2'!$B$2:$Z$21</definedName>
    <definedName name="Z_D77EBD73_782E_4A63_AC37_29D349B4D009_.wvu.PrintArea" localSheetId="43" hidden="1">'様式D-2-1'!$B$3:$AI$18</definedName>
    <definedName name="Z_D77EBD73_782E_4A63_AC37_29D349B4D009_.wvu.PrintArea" localSheetId="44" hidden="1">'様式D-2-1 (2)'!$B$3:$AI$18</definedName>
    <definedName name="Z_D77EBD73_782E_4A63_AC37_29D349B4D009_.wvu.PrintArea" localSheetId="45" hidden="1">'様式D-2-1 (3)'!$B$3:$AI$18</definedName>
    <definedName name="Z_D77EBD73_782E_4A63_AC37_29D349B4D009_.wvu.PrintArea" localSheetId="46" hidden="1">'様式D-2-1 (4)'!$B$3:$AI$18</definedName>
    <definedName name="Z_D77EBD73_782E_4A63_AC37_29D349B4D009_.wvu.PrintArea" localSheetId="47" hidden="1">'様式D-2-1 (5)'!$B$3:$AI$18</definedName>
    <definedName name="Z_D77EBD73_782E_4A63_AC37_29D349B4D009_.wvu.PrintArea" localSheetId="78" hidden="1">'様式D-3_PE'!$B$3:$AO$46</definedName>
    <definedName name="Z_D77EBD73_782E_4A63_AC37_29D349B4D009_.wvu.PrintArea" localSheetId="48" hidden="1">'様式D-3_PS'!$B$3:$AO$46</definedName>
    <definedName name="Z_D77EBD73_782E_4A63_AC37_29D349B4D009_.wvu.PrintArea" localSheetId="49" hidden="1">'様式D-3_S001'!$B$3:$AO$46</definedName>
    <definedName name="Z_D77EBD73_782E_4A63_AC37_29D349B4D009_.wvu.PrintArea" localSheetId="50" hidden="1">'様式D-3_S002'!$B$3:$AO$46</definedName>
    <definedName name="Z_D77EBD73_782E_4A63_AC37_29D349B4D009_.wvu.PrintArea" localSheetId="51" hidden="1">'様式D-3_S003'!$B$3:$AO$46</definedName>
    <definedName name="Z_D77EBD73_782E_4A63_AC37_29D349B4D009_.wvu.PrintArea" localSheetId="52" hidden="1">'様式D-3_S004'!$B$3:$AO$46</definedName>
    <definedName name="Z_D77EBD73_782E_4A63_AC37_29D349B4D009_.wvu.PrintArea" localSheetId="53" hidden="1">'様式D-3_S005'!$B$3:$AO$46</definedName>
    <definedName name="Z_D77EBD73_782E_4A63_AC37_29D349B4D009_.wvu.PrintArea" localSheetId="54" hidden="1">'様式D-3_S006'!$B$3:$AO$46</definedName>
    <definedName name="Z_D77EBD73_782E_4A63_AC37_29D349B4D009_.wvu.PrintArea" localSheetId="55" hidden="1">'様式D-3_S007'!$B$3:$AO$46</definedName>
    <definedName name="Z_D77EBD73_782E_4A63_AC37_29D349B4D009_.wvu.PrintArea" localSheetId="56" hidden="1">'様式D-3_S008'!$B$3:$AO$46</definedName>
    <definedName name="Z_D77EBD73_782E_4A63_AC37_29D349B4D009_.wvu.PrintArea" localSheetId="57" hidden="1">'様式D-3_S009'!$B$3:$AO$46</definedName>
    <definedName name="Z_D77EBD73_782E_4A63_AC37_29D349B4D009_.wvu.PrintArea" localSheetId="58" hidden="1">'様式D-3_S010'!$B$3:$AO$46</definedName>
    <definedName name="Z_D77EBD73_782E_4A63_AC37_29D349B4D009_.wvu.PrintArea" localSheetId="59" hidden="1">'様式D-3_S011'!$B$3:$AO$46</definedName>
    <definedName name="Z_D77EBD73_782E_4A63_AC37_29D349B4D009_.wvu.PrintArea" localSheetId="60" hidden="1">'様式D-3_S012'!$B$3:$AO$46</definedName>
    <definedName name="Z_D77EBD73_782E_4A63_AC37_29D349B4D009_.wvu.PrintArea" localSheetId="61" hidden="1">'様式D-3_S013'!$B$3:$AO$46</definedName>
    <definedName name="Z_D77EBD73_782E_4A63_AC37_29D349B4D009_.wvu.PrintArea" localSheetId="62" hidden="1">'様式D-3_S014'!$B$3:$AO$46</definedName>
    <definedName name="Z_D77EBD73_782E_4A63_AC37_29D349B4D009_.wvu.PrintArea" localSheetId="63" hidden="1">'様式D-3_S015'!$B$3:$AO$46</definedName>
    <definedName name="Z_D77EBD73_782E_4A63_AC37_29D349B4D009_.wvu.PrintArea" localSheetId="64" hidden="1">'様式D-3_S016'!$B$3:$AO$46</definedName>
    <definedName name="Z_D77EBD73_782E_4A63_AC37_29D349B4D009_.wvu.PrintArea" localSheetId="65" hidden="1">'様式D-3_S017'!$B$3:$AO$46</definedName>
    <definedName name="Z_D77EBD73_782E_4A63_AC37_29D349B4D009_.wvu.PrintArea" localSheetId="66" hidden="1">'様式D-3_S018'!$B$3:$AO$46</definedName>
    <definedName name="Z_D77EBD73_782E_4A63_AC37_29D349B4D009_.wvu.PrintArea" localSheetId="67" hidden="1">'様式D-3_S019'!$B$3:$AO$46</definedName>
    <definedName name="Z_D77EBD73_782E_4A63_AC37_29D349B4D009_.wvu.PrintArea" localSheetId="68" hidden="1">'様式D-3_S020'!$B$3:$AO$46</definedName>
    <definedName name="Z_D77EBD73_782E_4A63_AC37_29D349B4D009_.wvu.PrintArea" localSheetId="69" hidden="1">'様式D-3_S021'!$B$3:$AO$46</definedName>
    <definedName name="Z_D77EBD73_782E_4A63_AC37_29D349B4D009_.wvu.PrintArea" localSheetId="70" hidden="1">'様式D-3_S022'!$B$3:$AO$46</definedName>
    <definedName name="Z_D77EBD73_782E_4A63_AC37_29D349B4D009_.wvu.PrintArea" localSheetId="71" hidden="1">'様式D-3_S023'!$B$3:$AO$46</definedName>
    <definedName name="Z_D77EBD73_782E_4A63_AC37_29D349B4D009_.wvu.PrintArea" localSheetId="72" hidden="1">'様式D-3_S024'!$B$3:$AO$46</definedName>
    <definedName name="Z_D77EBD73_782E_4A63_AC37_29D349B4D009_.wvu.PrintArea" localSheetId="73" hidden="1">'様式D-3_S025'!$B$3:$AO$46</definedName>
    <definedName name="Z_D77EBD73_782E_4A63_AC37_29D349B4D009_.wvu.PrintArea" localSheetId="74" hidden="1">'様式D-3_S026'!$B$3:$AO$46</definedName>
    <definedName name="Z_D77EBD73_782E_4A63_AC37_29D349B4D009_.wvu.PrintArea" localSheetId="75" hidden="1">'様式D-3_S027'!$B$3:$AO$46</definedName>
    <definedName name="Z_D77EBD73_782E_4A63_AC37_29D349B4D009_.wvu.PrintArea" localSheetId="76" hidden="1">'様式D-3_S028'!$B$3:$AO$46</definedName>
    <definedName name="Z_D77EBD73_782E_4A63_AC37_29D349B4D009_.wvu.PrintArea" localSheetId="77" hidden="1">'様式D-3_S029'!$B$3:$AO$46</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6">テーブル1[対象箇所]</definedName>
    <definedName name="対象箇所" localSheetId="7">テーブル1[対象箇所]</definedName>
    <definedName name="対象箇所" localSheetId="20">テーブル1[対象箇所]</definedName>
    <definedName name="対象箇所" localSheetId="21">テーブル1[対象箇所]</definedName>
    <definedName name="対象箇所" localSheetId="22">テーブル1[対象箇所]</definedName>
    <definedName name="対象箇所" localSheetId="23">テーブル1[対象箇所]</definedName>
    <definedName name="対象箇所" localSheetId="24">テーブル1[対象箇所]</definedName>
    <definedName name="対象箇所" localSheetId="25">テーブル1[対象箇所]</definedName>
    <definedName name="対象箇所" localSheetId="26">テーブル1[対象箇所]</definedName>
    <definedName name="対象箇所" localSheetId="27">テーブル1[対象箇所]</definedName>
    <definedName name="対象箇所" localSheetId="28">テーブル1[対象箇所]</definedName>
    <definedName name="対象箇所" localSheetId="29">テーブル1[対象箇所]</definedName>
    <definedName name="対象箇所" localSheetId="12">テーブル1[対象箇所]</definedName>
    <definedName name="対象箇所" localSheetId="30">テーブル1[対象箇所]</definedName>
    <definedName name="対象箇所" localSheetId="31">テーブル1[対象箇所]</definedName>
    <definedName name="対象箇所" localSheetId="32">テーブル1[対象箇所]</definedName>
    <definedName name="対象箇所" localSheetId="33">テーブル1[対象箇所]</definedName>
    <definedName name="対象箇所" localSheetId="34">テーブル1[対象箇所]</definedName>
    <definedName name="対象箇所" localSheetId="35">テーブル1[対象箇所]</definedName>
    <definedName name="対象箇所" localSheetId="36">テーブル1[対象箇所]</definedName>
    <definedName name="対象箇所" localSheetId="37">テーブル1[対象箇所]</definedName>
    <definedName name="対象箇所" localSheetId="38">テーブル1[対象箇所]</definedName>
    <definedName name="対象箇所" localSheetId="39">テーブル1[対象箇所]</definedName>
    <definedName name="対象箇所" localSheetId="13">テーブル1[対象箇所]</definedName>
    <definedName name="対象箇所" localSheetId="40">テーブル1[対象箇所]</definedName>
    <definedName name="対象箇所" localSheetId="41">テーブル1[対象箇所]</definedName>
    <definedName name="対象箇所" localSheetId="14">テーブル1[対象箇所]</definedName>
    <definedName name="対象箇所" localSheetId="15">テーブル1[対象箇所]</definedName>
    <definedName name="対象箇所" localSheetId="16">テーブル1[対象箇所]</definedName>
    <definedName name="対象箇所" localSheetId="17">テーブル1[対象箇所]</definedName>
    <definedName name="対象箇所" localSheetId="18">テーブル1[対象箇所]</definedName>
    <definedName name="対象箇所" localSheetId="19">テーブル1[対象箇所]</definedName>
    <definedName name="対象箇所" localSheetId="44">テーブル1[対象箇所]</definedName>
    <definedName name="対象箇所" localSheetId="45">テーブル1[対象箇所]</definedName>
    <definedName name="対象箇所" localSheetId="46">テーブル1[対象箇所]</definedName>
    <definedName name="対象箇所" localSheetId="47">テーブル1[対象箇所]</definedName>
    <definedName name="対象箇所" localSheetId="78">テーブル1[対象箇所]</definedName>
    <definedName name="対象箇所" localSheetId="49">テーブル1[対象箇所]</definedName>
    <definedName name="対象箇所" localSheetId="50">テーブル1[対象箇所]</definedName>
    <definedName name="対象箇所" localSheetId="51">テーブル1[対象箇所]</definedName>
    <definedName name="対象箇所" localSheetId="52">テーブル1[対象箇所]</definedName>
    <definedName name="対象箇所" localSheetId="53">テーブル1[対象箇所]</definedName>
    <definedName name="対象箇所" localSheetId="54">テーブル1[対象箇所]</definedName>
    <definedName name="対象箇所" localSheetId="55">テーブル1[対象箇所]</definedName>
    <definedName name="対象箇所" localSheetId="56">テーブル1[対象箇所]</definedName>
    <definedName name="対象箇所" localSheetId="57">テーブル1[対象箇所]</definedName>
    <definedName name="対象箇所" localSheetId="58">テーブル1[対象箇所]</definedName>
    <definedName name="対象箇所" localSheetId="59">テーブル1[対象箇所]</definedName>
    <definedName name="対象箇所" localSheetId="60">テーブル1[対象箇所]</definedName>
    <definedName name="対象箇所" localSheetId="61">テーブル1[対象箇所]</definedName>
    <definedName name="対象箇所" localSheetId="62">テーブル1[対象箇所]</definedName>
    <definedName name="対象箇所" localSheetId="63">テーブル1[対象箇所]</definedName>
    <definedName name="対象箇所" localSheetId="64">テーブル1[対象箇所]</definedName>
    <definedName name="対象箇所" localSheetId="65">テーブル1[対象箇所]</definedName>
    <definedName name="対象箇所" localSheetId="66">テーブル1[対象箇所]</definedName>
    <definedName name="対象箇所" localSheetId="67">テーブル1[対象箇所]</definedName>
    <definedName name="対象箇所" localSheetId="68">テーブル1[対象箇所]</definedName>
    <definedName name="対象箇所" localSheetId="69">テーブル1[対象箇所]</definedName>
    <definedName name="対象箇所" localSheetId="70">テーブル1[対象箇所]</definedName>
    <definedName name="対象箇所" localSheetId="71">テーブル1[対象箇所]</definedName>
    <definedName name="対象箇所" localSheetId="72">テーブル1[対象箇所]</definedName>
    <definedName name="対象箇所" localSheetId="73">テーブル1[対象箇所]</definedName>
    <definedName name="対象箇所" localSheetId="74">テーブル1[対象箇所]</definedName>
    <definedName name="対象箇所" localSheetId="75">テーブル1[対象箇所]</definedName>
    <definedName name="対象箇所" localSheetId="76">テーブル1[対象箇所]</definedName>
    <definedName name="対象箇所" localSheetId="77">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5" i="155" l="1"/>
  <c r="W5" i="154"/>
  <c r="AG35" i="141"/>
  <c r="Y35" i="141"/>
  <c r="BJ5" i="141" s="1"/>
  <c r="AG33" i="141"/>
  <c r="AJ32" i="141"/>
  <c r="AI32" i="141"/>
  <c r="AI35" i="141" s="1"/>
  <c r="BR5" i="141" s="1"/>
  <c r="AH32" i="141"/>
  <c r="AH35" i="141" s="1"/>
  <c r="BQ5" i="141" s="1"/>
  <c r="AG32" i="141"/>
  <c r="AF32" i="141"/>
  <c r="AC33" i="141" s="1"/>
  <c r="AE32" i="141"/>
  <c r="AE35" i="141" s="1"/>
  <c r="BO5" i="141" s="1"/>
  <c r="AD32" i="141"/>
  <c r="AD35" i="141" s="1"/>
  <c r="BN5" i="141" s="1"/>
  <c r="AC32" i="141"/>
  <c r="AC35" i="141" s="1"/>
  <c r="AB32" i="141"/>
  <c r="BA5" i="141" s="1"/>
  <c r="AA32" i="141"/>
  <c r="AS34" i="141" s="1"/>
  <c r="AS35" i="141" s="1"/>
  <c r="Z32" i="141"/>
  <c r="BZ5" i="141" s="1"/>
  <c r="Y32" i="141"/>
  <c r="Y33" i="141" s="1"/>
  <c r="AJ31" i="141"/>
  <c r="CH5" i="141" s="1"/>
  <c r="AI31" i="141"/>
  <c r="CG5" i="141" s="1"/>
  <c r="AH31" i="141"/>
  <c r="AG31" i="141"/>
  <c r="AF31" i="141"/>
  <c r="AE31" i="141"/>
  <c r="AD31" i="141"/>
  <c r="CB5" i="141" s="1"/>
  <c r="AC31" i="141"/>
  <c r="AQ30" i="141"/>
  <c r="AQ29" i="141"/>
  <c r="AQ28" i="141"/>
  <c r="AQ27" i="141"/>
  <c r="AQ26" i="141"/>
  <c r="AQ25" i="141"/>
  <c r="AQ24" i="141"/>
  <c r="AQ23" i="141"/>
  <c r="AQ22" i="141"/>
  <c r="AQ21" i="141"/>
  <c r="AQ20" i="141"/>
  <c r="AQ19" i="141"/>
  <c r="AQ18" i="141"/>
  <c r="AQ17" i="141"/>
  <c r="AQ16" i="141"/>
  <c r="AQ15" i="141"/>
  <c r="AQ14" i="141"/>
  <c r="AQ13" i="141"/>
  <c r="AQ12" i="141"/>
  <c r="AQ11" i="141"/>
  <c r="CF5" i="141"/>
  <c r="CE5" i="141"/>
  <c r="CD5" i="141"/>
  <c r="CC5" i="141"/>
  <c r="CA5" i="141"/>
  <c r="BV5" i="141"/>
  <c r="BU5" i="141"/>
  <c r="BT5" i="141"/>
  <c r="BS5" i="141"/>
  <c r="BP5" i="141"/>
  <c r="BI5" i="141"/>
  <c r="BF5" i="141"/>
  <c r="BD5" i="141"/>
  <c r="BC5" i="141"/>
  <c r="BB5" i="141"/>
  <c r="AZ5" i="141"/>
  <c r="AX5" i="141"/>
  <c r="AW5" i="141"/>
  <c r="AV5" i="141"/>
  <c r="AJ32" i="140"/>
  <c r="BI5" i="140" s="1"/>
  <c r="AI32" i="140"/>
  <c r="BH5" i="140" s="1"/>
  <c r="AH32" i="140"/>
  <c r="AH35" i="140" s="1"/>
  <c r="BQ5" i="140" s="1"/>
  <c r="AG32" i="140"/>
  <c r="AG35" i="140" s="1"/>
  <c r="BP5" i="140" s="1"/>
  <c r="AF32" i="140"/>
  <c r="AE32" i="140"/>
  <c r="AC33" i="140" s="1"/>
  <c r="AD32" i="140"/>
  <c r="AD35" i="140" s="1"/>
  <c r="BN5" i="140" s="1"/>
  <c r="AC32" i="140"/>
  <c r="AC35" i="140" s="1"/>
  <c r="BM5" i="140" s="1"/>
  <c r="AB32" i="140"/>
  <c r="BA5" i="140" s="1"/>
  <c r="AA32" i="140"/>
  <c r="AS34" i="140" s="1"/>
  <c r="Z32" i="140"/>
  <c r="AR35" i="140" s="1"/>
  <c r="Y32" i="140"/>
  <c r="AJ31" i="140"/>
  <c r="CH5" i="140" s="1"/>
  <c r="AI31" i="140"/>
  <c r="CG5" i="140" s="1"/>
  <c r="AH31" i="140"/>
  <c r="CF5" i="140" s="1"/>
  <c r="AG31" i="140"/>
  <c r="CE5" i="140" s="1"/>
  <c r="AF31" i="140"/>
  <c r="AE31" i="140"/>
  <c r="AD31" i="140"/>
  <c r="AC31" i="140"/>
  <c r="CA5" i="140" s="1"/>
  <c r="AQ30" i="140"/>
  <c r="AQ29" i="140"/>
  <c r="AQ28" i="140"/>
  <c r="AQ27" i="140"/>
  <c r="AQ26" i="140"/>
  <c r="AQ25" i="140"/>
  <c r="AQ24" i="140"/>
  <c r="AQ23" i="140"/>
  <c r="AQ22" i="140"/>
  <c r="AQ21" i="140"/>
  <c r="AQ20" i="140"/>
  <c r="AQ19" i="140"/>
  <c r="AQ18" i="140"/>
  <c r="AQ17" i="140"/>
  <c r="AQ16" i="140"/>
  <c r="AQ15" i="140"/>
  <c r="AQ14" i="140"/>
  <c r="AQ13" i="140"/>
  <c r="AQ12" i="140"/>
  <c r="AQ11" i="140"/>
  <c r="CD5" i="140"/>
  <c r="CC5" i="140"/>
  <c r="CB5" i="140"/>
  <c r="BV5" i="140"/>
  <c r="BU5" i="140"/>
  <c r="BT5" i="140"/>
  <c r="BS5" i="140"/>
  <c r="BE5" i="140"/>
  <c r="BB5" i="140"/>
  <c r="AW5" i="140"/>
  <c r="AV5" i="140"/>
  <c r="AJ32" i="139"/>
  <c r="AI32" i="139"/>
  <c r="AH32" i="139"/>
  <c r="AH35" i="139" s="1"/>
  <c r="BQ5" i="139" s="1"/>
  <c r="AG32" i="139"/>
  <c r="AG35" i="139" s="1"/>
  <c r="BP5" i="139" s="1"/>
  <c r="AF32" i="139"/>
  <c r="BE5" i="139" s="1"/>
  <c r="AE32" i="139"/>
  <c r="AD32" i="139"/>
  <c r="AD35" i="139" s="1"/>
  <c r="AC32" i="139"/>
  <c r="BB5" i="139" s="1"/>
  <c r="AB32" i="139"/>
  <c r="BA5" i="139" s="1"/>
  <c r="AA32" i="139"/>
  <c r="AZ5" i="139" s="1"/>
  <c r="Z32" i="139"/>
  <c r="Y32" i="139"/>
  <c r="AJ31" i="139"/>
  <c r="CH5" i="139" s="1"/>
  <c r="AI31" i="139"/>
  <c r="CG5" i="139" s="1"/>
  <c r="AH31" i="139"/>
  <c r="CF5" i="139" s="1"/>
  <c r="AG31" i="139"/>
  <c r="CE5" i="139" s="1"/>
  <c r="AF31" i="139"/>
  <c r="CD5" i="139" s="1"/>
  <c r="AE31" i="139"/>
  <c r="AD31" i="139"/>
  <c r="AC31" i="139"/>
  <c r="CA5" i="139" s="1"/>
  <c r="AQ30" i="139"/>
  <c r="AQ29" i="139"/>
  <c r="AQ28" i="139"/>
  <c r="AQ27" i="139"/>
  <c r="AQ26" i="139"/>
  <c r="AQ25" i="139"/>
  <c r="AQ24" i="139"/>
  <c r="AQ23" i="139"/>
  <c r="AQ22" i="139"/>
  <c r="AQ21" i="139"/>
  <c r="AQ20" i="139"/>
  <c r="AQ19" i="139"/>
  <c r="AQ18" i="139"/>
  <c r="AQ17" i="139"/>
  <c r="AQ16" i="139"/>
  <c r="AQ15" i="139"/>
  <c r="AQ14" i="139"/>
  <c r="AQ13" i="139"/>
  <c r="AQ12" i="139"/>
  <c r="AQ11" i="139"/>
  <c r="CC5" i="139"/>
  <c r="CB5" i="139"/>
  <c r="BV5" i="139"/>
  <c r="BU5" i="139"/>
  <c r="BT5" i="139"/>
  <c r="BS5" i="139"/>
  <c r="AW5" i="139"/>
  <c r="AV5" i="139"/>
  <c r="AJ32" i="138"/>
  <c r="AI35" i="138" s="1"/>
  <c r="BR5" i="138" s="1"/>
  <c r="AI32" i="138"/>
  <c r="AH32" i="138"/>
  <c r="AH35" i="138" s="1"/>
  <c r="BQ5" i="138" s="1"/>
  <c r="AG32" i="138"/>
  <c r="AG35" i="138" s="1"/>
  <c r="BP5" i="138" s="1"/>
  <c r="AF32" i="138"/>
  <c r="BE5" i="138" s="1"/>
  <c r="AE32" i="138"/>
  <c r="AD32" i="138"/>
  <c r="AD35" i="138" s="1"/>
  <c r="AC32" i="138"/>
  <c r="AC35" i="138" s="1"/>
  <c r="BM5" i="138" s="1"/>
  <c r="AB32" i="138"/>
  <c r="BA5" i="138" s="1"/>
  <c r="AA32" i="138"/>
  <c r="Z32" i="138"/>
  <c r="Z35" i="138" s="1"/>
  <c r="BK5" i="138" s="1"/>
  <c r="Y32" i="138"/>
  <c r="AJ31" i="138"/>
  <c r="CH5" i="138" s="1"/>
  <c r="AI31" i="138"/>
  <c r="CG5" i="138" s="1"/>
  <c r="AH31" i="138"/>
  <c r="CF5" i="138" s="1"/>
  <c r="AG31" i="138"/>
  <c r="CE5" i="138" s="1"/>
  <c r="AF31" i="138"/>
  <c r="CD5" i="138" s="1"/>
  <c r="AE31" i="138"/>
  <c r="AD31" i="138"/>
  <c r="CB5" i="138" s="1"/>
  <c r="AC31" i="138"/>
  <c r="AQ30" i="138"/>
  <c r="AQ29" i="138"/>
  <c r="AQ28" i="138"/>
  <c r="AQ27" i="138"/>
  <c r="AQ26" i="138"/>
  <c r="AQ25" i="138"/>
  <c r="AQ24" i="138"/>
  <c r="AQ23" i="138"/>
  <c r="AQ22" i="138"/>
  <c r="AQ21" i="138"/>
  <c r="AQ20" i="138"/>
  <c r="AQ19" i="138"/>
  <c r="AQ18" i="138"/>
  <c r="AQ17" i="138"/>
  <c r="AQ16" i="138"/>
  <c r="AQ15" i="138"/>
  <c r="AQ14" i="138"/>
  <c r="AQ13" i="138"/>
  <c r="AQ12" i="138"/>
  <c r="AQ11" i="138"/>
  <c r="CC5" i="138"/>
  <c r="CA5" i="138"/>
  <c r="BV5" i="138"/>
  <c r="BU5" i="138"/>
  <c r="BT5" i="138"/>
  <c r="BS5" i="138"/>
  <c r="BH5" i="138"/>
  <c r="BF5" i="138"/>
  <c r="AW5" i="138"/>
  <c r="AV5" i="138"/>
  <c r="AJ32" i="137"/>
  <c r="BI5" i="137" s="1"/>
  <c r="AI32" i="137"/>
  <c r="AI35" i="137" s="1"/>
  <c r="BR5" i="137" s="1"/>
  <c r="AH32" i="137"/>
  <c r="AH35" i="137" s="1"/>
  <c r="BQ5" i="137" s="1"/>
  <c r="AG32" i="137"/>
  <c r="AG35" i="137" s="1"/>
  <c r="BP5" i="137" s="1"/>
  <c r="AF32" i="137"/>
  <c r="BE5" i="137" s="1"/>
  <c r="AE32" i="137"/>
  <c r="BD5" i="137" s="1"/>
  <c r="AD32" i="137"/>
  <c r="AD35" i="137" s="1"/>
  <c r="BN5" i="137" s="1"/>
  <c r="AC32" i="137"/>
  <c r="AB32" i="137"/>
  <c r="BA5" i="137" s="1"/>
  <c r="AA32" i="137"/>
  <c r="AZ5" i="137" s="1"/>
  <c r="Z32" i="137"/>
  <c r="Y32" i="137"/>
  <c r="AX5" i="137" s="1"/>
  <c r="AJ31" i="137"/>
  <c r="CH5" i="137" s="1"/>
  <c r="AI31" i="137"/>
  <c r="CG5" i="137" s="1"/>
  <c r="AH31" i="137"/>
  <c r="CF5" i="137" s="1"/>
  <c r="AG31" i="137"/>
  <c r="CE5" i="137" s="1"/>
  <c r="AF31" i="137"/>
  <c r="CD5" i="137" s="1"/>
  <c r="AE31" i="137"/>
  <c r="CC5" i="137" s="1"/>
  <c r="AD31" i="137"/>
  <c r="CB5" i="137" s="1"/>
  <c r="AC31" i="137"/>
  <c r="CA5" i="137" s="1"/>
  <c r="AQ30" i="137"/>
  <c r="AQ29" i="137"/>
  <c r="AQ28" i="137"/>
  <c r="AQ27" i="137"/>
  <c r="AQ26" i="137"/>
  <c r="AQ25" i="137"/>
  <c r="AQ24" i="137"/>
  <c r="AQ23" i="137"/>
  <c r="AQ22" i="137"/>
  <c r="AQ21" i="137"/>
  <c r="AQ20" i="137"/>
  <c r="AQ19" i="137"/>
  <c r="AQ18" i="137"/>
  <c r="AQ17" i="137"/>
  <c r="AQ16" i="137"/>
  <c r="AQ15" i="137"/>
  <c r="AQ14" i="137"/>
  <c r="AQ13" i="137"/>
  <c r="AQ12" i="137"/>
  <c r="AQ11" i="137"/>
  <c r="BV5" i="137"/>
  <c r="BU5" i="137"/>
  <c r="BT5" i="137"/>
  <c r="BS5" i="137"/>
  <c r="BH5" i="137"/>
  <c r="BB5" i="137"/>
  <c r="AW5" i="137"/>
  <c r="AV5" i="137"/>
  <c r="BS5" i="135"/>
  <c r="AJ32" i="136"/>
  <c r="BI5" i="136" s="1"/>
  <c r="AI32" i="136"/>
  <c r="AI35" i="136" s="1"/>
  <c r="BR5" i="136" s="1"/>
  <c r="AH32" i="136"/>
  <c r="AH35" i="136" s="1"/>
  <c r="BQ5" i="136" s="1"/>
  <c r="AG32" i="136"/>
  <c r="AF32" i="136"/>
  <c r="BE5" i="136" s="1"/>
  <c r="AE32" i="136"/>
  <c r="BD5" i="136" s="1"/>
  <c r="AD32" i="136"/>
  <c r="AC32" i="136"/>
  <c r="AC35" i="136" s="1"/>
  <c r="BM5" i="136" s="1"/>
  <c r="AB32" i="136"/>
  <c r="BA5" i="136" s="1"/>
  <c r="AA32" i="136"/>
  <c r="AZ5" i="136" s="1"/>
  <c r="Z32" i="136"/>
  <c r="AY5" i="136" s="1"/>
  <c r="Y32" i="136"/>
  <c r="BY5" i="136" s="1"/>
  <c r="AJ31" i="136"/>
  <c r="CH5" i="136" s="1"/>
  <c r="AI31" i="136"/>
  <c r="CG5" i="136" s="1"/>
  <c r="AH31" i="136"/>
  <c r="CF5" i="136" s="1"/>
  <c r="AG31" i="136"/>
  <c r="CE5" i="136" s="1"/>
  <c r="AF31" i="136"/>
  <c r="CD5" i="136" s="1"/>
  <c r="AE31" i="136"/>
  <c r="CC5" i="136" s="1"/>
  <c r="AD31" i="136"/>
  <c r="AC31" i="136"/>
  <c r="CA5" i="136" s="1"/>
  <c r="AQ30" i="136"/>
  <c r="AQ29" i="136"/>
  <c r="AQ28" i="136"/>
  <c r="AQ27" i="136"/>
  <c r="AQ26" i="136"/>
  <c r="AQ25" i="136"/>
  <c r="AQ24" i="136"/>
  <c r="AQ23" i="136"/>
  <c r="AQ22" i="136"/>
  <c r="AQ21" i="136"/>
  <c r="AQ20" i="136"/>
  <c r="AQ19" i="136"/>
  <c r="AQ18" i="136"/>
  <c r="AQ17" i="136"/>
  <c r="AQ16" i="136"/>
  <c r="AQ15" i="136"/>
  <c r="AQ14" i="136"/>
  <c r="AQ13" i="136"/>
  <c r="AQ12" i="136"/>
  <c r="AQ11" i="136"/>
  <c r="CB5" i="136"/>
  <c r="BV5" i="136"/>
  <c r="BU5" i="136"/>
  <c r="BT5" i="136"/>
  <c r="BS5" i="136"/>
  <c r="BB5" i="136"/>
  <c r="AW5" i="136"/>
  <c r="AV5" i="136"/>
  <c r="AJ32" i="135"/>
  <c r="BI5" i="135" s="1"/>
  <c r="AI32" i="135"/>
  <c r="AH32" i="135"/>
  <c r="AH35" i="135" s="1"/>
  <c r="BQ5" i="135" s="1"/>
  <c r="AG32" i="135"/>
  <c r="AG33" i="135" s="1"/>
  <c r="AF32" i="135"/>
  <c r="BE5" i="135" s="1"/>
  <c r="AE32" i="135"/>
  <c r="BD5" i="135" s="1"/>
  <c r="AD32" i="135"/>
  <c r="AD35" i="135" s="1"/>
  <c r="BN5" i="135" s="1"/>
  <c r="AC32" i="135"/>
  <c r="AB32" i="135"/>
  <c r="BA5" i="135" s="1"/>
  <c r="AA32" i="135"/>
  <c r="AZ5" i="135" s="1"/>
  <c r="Z32" i="135"/>
  <c r="AY5" i="135" s="1"/>
  <c r="Y32" i="135"/>
  <c r="AX5" i="135" s="1"/>
  <c r="AJ31" i="135"/>
  <c r="CH5" i="135" s="1"/>
  <c r="AI31" i="135"/>
  <c r="CG5" i="135" s="1"/>
  <c r="AH31" i="135"/>
  <c r="CF5" i="135" s="1"/>
  <c r="AG31" i="135"/>
  <c r="CE5" i="135" s="1"/>
  <c r="AF31" i="135"/>
  <c r="CD5" i="135" s="1"/>
  <c r="AE31" i="135"/>
  <c r="CC5" i="135" s="1"/>
  <c r="AD31" i="135"/>
  <c r="CB5" i="135" s="1"/>
  <c r="AC31" i="135"/>
  <c r="CA5" i="135" s="1"/>
  <c r="AQ30" i="135"/>
  <c r="AQ29" i="135"/>
  <c r="AQ28" i="135"/>
  <c r="AQ27" i="135"/>
  <c r="AQ26" i="135"/>
  <c r="AQ25" i="135"/>
  <c r="AQ24" i="135"/>
  <c r="AQ23" i="135"/>
  <c r="AQ22" i="135"/>
  <c r="AQ21" i="135"/>
  <c r="AQ20" i="135"/>
  <c r="AQ19" i="135"/>
  <c r="AQ18" i="135"/>
  <c r="AQ17" i="135"/>
  <c r="AQ16" i="135"/>
  <c r="AQ15" i="135"/>
  <c r="AQ14" i="135"/>
  <c r="AQ13" i="135"/>
  <c r="AQ12" i="135"/>
  <c r="AQ11" i="135"/>
  <c r="BV5" i="135"/>
  <c r="BT5" i="135"/>
  <c r="AW5" i="135"/>
  <c r="AV5" i="135"/>
  <c r="AJ32" i="134"/>
  <c r="BI5" i="134" s="1"/>
  <c r="AI32" i="134"/>
  <c r="AH32" i="134"/>
  <c r="AH35" i="134" s="1"/>
  <c r="BQ5" i="134" s="1"/>
  <c r="AG32" i="134"/>
  <c r="AG35" i="134" s="1"/>
  <c r="BP5" i="134" s="1"/>
  <c r="AF32" i="134"/>
  <c r="AE32" i="134"/>
  <c r="BD5" i="134" s="1"/>
  <c r="AD32" i="134"/>
  <c r="AD35" i="134" s="1"/>
  <c r="AC32" i="134"/>
  <c r="AC35" i="134" s="1"/>
  <c r="BM5" i="134" s="1"/>
  <c r="AB32" i="134"/>
  <c r="BA5" i="134" s="1"/>
  <c r="AA32" i="134"/>
  <c r="AZ5" i="134" s="1"/>
  <c r="Z32" i="134"/>
  <c r="BX5" i="134" s="1"/>
  <c r="Y32" i="134"/>
  <c r="AJ31" i="134"/>
  <c r="CH5" i="134" s="1"/>
  <c r="AI31" i="134"/>
  <c r="CG5" i="134" s="1"/>
  <c r="AH31" i="134"/>
  <c r="CF5" i="134" s="1"/>
  <c r="AG31" i="134"/>
  <c r="CE5" i="134" s="1"/>
  <c r="AF31" i="134"/>
  <c r="CD5" i="134" s="1"/>
  <c r="AE31" i="134"/>
  <c r="CC5" i="134" s="1"/>
  <c r="AD31" i="134"/>
  <c r="AC31" i="134"/>
  <c r="AQ30" i="134"/>
  <c r="AQ29" i="134"/>
  <c r="AQ28" i="134"/>
  <c r="AQ27" i="134"/>
  <c r="AQ26" i="134"/>
  <c r="AQ25" i="134"/>
  <c r="AQ24" i="134"/>
  <c r="AQ23" i="134"/>
  <c r="AQ22" i="134"/>
  <c r="AQ21" i="134"/>
  <c r="AQ20" i="134"/>
  <c r="AQ19" i="134"/>
  <c r="AQ18" i="134"/>
  <c r="AQ17" i="134"/>
  <c r="AQ16" i="134"/>
  <c r="AQ15" i="134"/>
  <c r="AQ14" i="134"/>
  <c r="AQ13" i="134"/>
  <c r="AQ12" i="134"/>
  <c r="AQ11" i="134"/>
  <c r="CB5" i="134"/>
  <c r="CA5" i="134"/>
  <c r="BV5" i="134"/>
  <c r="BU5" i="134"/>
  <c r="BT5" i="134"/>
  <c r="BS5" i="134"/>
  <c r="AW5" i="134"/>
  <c r="AV5" i="134"/>
  <c r="AJ32" i="133"/>
  <c r="BI5" i="133" s="1"/>
  <c r="AI32" i="133"/>
  <c r="AH32" i="133"/>
  <c r="AH35" i="133" s="1"/>
  <c r="BQ5" i="133" s="1"/>
  <c r="AG32" i="133"/>
  <c r="BF5" i="133" s="1"/>
  <c r="AF32" i="133"/>
  <c r="AE32" i="133"/>
  <c r="AD32" i="133"/>
  <c r="AD35" i="133" s="1"/>
  <c r="BN5" i="133" s="1"/>
  <c r="AC32" i="133"/>
  <c r="AC35" i="133" s="1"/>
  <c r="BM5" i="133" s="1"/>
  <c r="AB32" i="133"/>
  <c r="BA5" i="133" s="1"/>
  <c r="AA32" i="133"/>
  <c r="AZ5" i="133" s="1"/>
  <c r="Z32" i="133"/>
  <c r="Y32" i="133"/>
  <c r="AJ31" i="133"/>
  <c r="CH5" i="133" s="1"/>
  <c r="AI31" i="133"/>
  <c r="CG5" i="133" s="1"/>
  <c r="AH31" i="133"/>
  <c r="CF5" i="133" s="1"/>
  <c r="AG31" i="133"/>
  <c r="CE5" i="133" s="1"/>
  <c r="AF31" i="133"/>
  <c r="CD5" i="133" s="1"/>
  <c r="AE31" i="133"/>
  <c r="CC5" i="133" s="1"/>
  <c r="AD31" i="133"/>
  <c r="AC31" i="133"/>
  <c r="CA5" i="133" s="1"/>
  <c r="AQ30" i="133"/>
  <c r="AQ29" i="133"/>
  <c r="AQ28" i="133"/>
  <c r="AQ27" i="133"/>
  <c r="AQ26" i="133"/>
  <c r="AQ25" i="133"/>
  <c r="AQ24" i="133"/>
  <c r="AQ23" i="133"/>
  <c r="AQ22" i="133"/>
  <c r="AQ21" i="133"/>
  <c r="AQ20" i="133"/>
  <c r="AQ19" i="133"/>
  <c r="AQ18" i="133"/>
  <c r="AQ17" i="133"/>
  <c r="AQ16" i="133"/>
  <c r="AQ15" i="133"/>
  <c r="AQ14" i="133"/>
  <c r="AQ13" i="133"/>
  <c r="AQ12" i="133"/>
  <c r="AQ11" i="133"/>
  <c r="CB5" i="133"/>
  <c r="BV5" i="133"/>
  <c r="BU5" i="133"/>
  <c r="BT5" i="133"/>
  <c r="BS5" i="133"/>
  <c r="AW5" i="133"/>
  <c r="AV5" i="133"/>
  <c r="AJ32" i="132"/>
  <c r="BI5" i="132" s="1"/>
  <c r="AI32" i="132"/>
  <c r="BH5" i="132" s="1"/>
  <c r="AH32" i="132"/>
  <c r="AH35" i="132" s="1"/>
  <c r="BQ5" i="132" s="1"/>
  <c r="AG32" i="132"/>
  <c r="AG35" i="132" s="1"/>
  <c r="BP5" i="132" s="1"/>
  <c r="AF32" i="132"/>
  <c r="BE5" i="132" s="1"/>
  <c r="AE32" i="132"/>
  <c r="BD5" i="132" s="1"/>
  <c r="AD32" i="132"/>
  <c r="AD35" i="132" s="1"/>
  <c r="BN5" i="132" s="1"/>
  <c r="AC32" i="132"/>
  <c r="BB5" i="132" s="1"/>
  <c r="AB32" i="132"/>
  <c r="BA5" i="132" s="1"/>
  <c r="AA32" i="132"/>
  <c r="AZ5" i="132" s="1"/>
  <c r="Z32" i="132"/>
  <c r="Y32" i="132"/>
  <c r="AJ31" i="132"/>
  <c r="CH5" i="132" s="1"/>
  <c r="AI31" i="132"/>
  <c r="CG5" i="132" s="1"/>
  <c r="AH31" i="132"/>
  <c r="CF5" i="132" s="1"/>
  <c r="AG31" i="132"/>
  <c r="CE5" i="132" s="1"/>
  <c r="AF31" i="132"/>
  <c r="CD5" i="132" s="1"/>
  <c r="AE31" i="132"/>
  <c r="CC5" i="132" s="1"/>
  <c r="AD31" i="132"/>
  <c r="CB5" i="132" s="1"/>
  <c r="AC31" i="132"/>
  <c r="CA5" i="132" s="1"/>
  <c r="AQ30" i="132"/>
  <c r="AQ29" i="132"/>
  <c r="AQ28" i="132"/>
  <c r="AQ27" i="132"/>
  <c r="AQ26" i="132"/>
  <c r="AQ25" i="132"/>
  <c r="AQ24" i="132"/>
  <c r="AQ23" i="132"/>
  <c r="AQ22" i="132"/>
  <c r="AQ21" i="132"/>
  <c r="AQ20" i="132"/>
  <c r="AQ19" i="132"/>
  <c r="AQ18" i="132"/>
  <c r="AQ17" i="132"/>
  <c r="AQ16" i="132"/>
  <c r="AQ15" i="132"/>
  <c r="AQ14" i="132"/>
  <c r="AQ13" i="132"/>
  <c r="AQ12" i="132"/>
  <c r="AQ11" i="132"/>
  <c r="BV5" i="132"/>
  <c r="BU5" i="132"/>
  <c r="BT5" i="132"/>
  <c r="BS5" i="132"/>
  <c r="AW5" i="132"/>
  <c r="AV5" i="132"/>
  <c r="AJ32" i="131"/>
  <c r="BI5" i="131" s="1"/>
  <c r="AI32" i="131"/>
  <c r="AI35" i="131" s="1"/>
  <c r="BR5" i="131" s="1"/>
  <c r="AH32" i="131"/>
  <c r="AH35" i="131" s="1"/>
  <c r="BQ5" i="131" s="1"/>
  <c r="AG32" i="131"/>
  <c r="AG35" i="131" s="1"/>
  <c r="BP5" i="131" s="1"/>
  <c r="AF32" i="131"/>
  <c r="BE5" i="131" s="1"/>
  <c r="AE32" i="131"/>
  <c r="BD5" i="131" s="1"/>
  <c r="AD32" i="131"/>
  <c r="AD35" i="131" s="1"/>
  <c r="BN5" i="131" s="1"/>
  <c r="AC32" i="131"/>
  <c r="BB5" i="131" s="1"/>
  <c r="AB32" i="131"/>
  <c r="BA5" i="131" s="1"/>
  <c r="AA32" i="131"/>
  <c r="AZ5" i="131" s="1"/>
  <c r="Z32" i="131"/>
  <c r="AY5" i="131" s="1"/>
  <c r="Y32" i="131"/>
  <c r="AJ31" i="131"/>
  <c r="CH5" i="131" s="1"/>
  <c r="AI31" i="131"/>
  <c r="CG5" i="131" s="1"/>
  <c r="AH31" i="131"/>
  <c r="AG31" i="131"/>
  <c r="AF31" i="131"/>
  <c r="AE31" i="131"/>
  <c r="AD31" i="131"/>
  <c r="CB5" i="131" s="1"/>
  <c r="AC31" i="131"/>
  <c r="CA5" i="131" s="1"/>
  <c r="AQ30" i="131"/>
  <c r="AQ29" i="131"/>
  <c r="AQ28" i="131"/>
  <c r="AQ27" i="131"/>
  <c r="AQ26" i="131"/>
  <c r="AQ25" i="131"/>
  <c r="AQ24" i="131"/>
  <c r="AQ23" i="131"/>
  <c r="AQ22" i="131"/>
  <c r="AQ21" i="131"/>
  <c r="AQ20" i="131"/>
  <c r="AQ19" i="131"/>
  <c r="AQ18" i="131"/>
  <c r="AQ17" i="131"/>
  <c r="AQ16" i="131"/>
  <c r="AQ15" i="131"/>
  <c r="AQ14" i="131"/>
  <c r="AQ13" i="131"/>
  <c r="AQ12" i="131"/>
  <c r="AQ11" i="131"/>
  <c r="CF5" i="131"/>
  <c r="CE5" i="131"/>
  <c r="CD5" i="131"/>
  <c r="CC5" i="131"/>
  <c r="BV5" i="131"/>
  <c r="BU5" i="131"/>
  <c r="BT5" i="131"/>
  <c r="BS5" i="131"/>
  <c r="AW5" i="131"/>
  <c r="AV5" i="131"/>
  <c r="AJ32" i="130"/>
  <c r="BI5" i="130" s="1"/>
  <c r="AI32" i="130"/>
  <c r="AH32" i="130"/>
  <c r="AH35" i="130" s="1"/>
  <c r="BQ5" i="130" s="1"/>
  <c r="AG32" i="130"/>
  <c r="AG35" i="130" s="1"/>
  <c r="BP5" i="130" s="1"/>
  <c r="AF32" i="130"/>
  <c r="BE5" i="130" s="1"/>
  <c r="AE32" i="130"/>
  <c r="AE35" i="130" s="1"/>
  <c r="BO5" i="130" s="1"/>
  <c r="AD32" i="130"/>
  <c r="AD35" i="130" s="1"/>
  <c r="AC32" i="130"/>
  <c r="AB32" i="130"/>
  <c r="BA5" i="130" s="1"/>
  <c r="AA32" i="130"/>
  <c r="Z32" i="130"/>
  <c r="AY5" i="130" s="1"/>
  <c r="Y32" i="130"/>
  <c r="AJ31" i="130"/>
  <c r="CH5" i="130" s="1"/>
  <c r="AI31" i="130"/>
  <c r="CG5" i="130" s="1"/>
  <c r="AH31" i="130"/>
  <c r="AG31" i="130"/>
  <c r="AF31" i="130"/>
  <c r="AE31" i="130"/>
  <c r="AD31" i="130"/>
  <c r="CB5" i="130" s="1"/>
  <c r="AC31" i="130"/>
  <c r="CA5" i="130" s="1"/>
  <c r="AQ30" i="130"/>
  <c r="AQ29" i="130"/>
  <c r="AQ28" i="130"/>
  <c r="AQ27" i="130"/>
  <c r="AQ26" i="130"/>
  <c r="AQ25" i="130"/>
  <c r="AQ24" i="130"/>
  <c r="AQ23" i="130"/>
  <c r="AQ22" i="130"/>
  <c r="AQ21" i="130"/>
  <c r="AQ20" i="130"/>
  <c r="AQ19" i="130"/>
  <c r="AQ18" i="130"/>
  <c r="AQ17" i="130"/>
  <c r="AQ16" i="130"/>
  <c r="AQ15" i="130"/>
  <c r="AQ14" i="130"/>
  <c r="AQ13" i="130"/>
  <c r="AQ12" i="130"/>
  <c r="AQ11" i="130"/>
  <c r="CF5" i="130"/>
  <c r="CE5" i="130"/>
  <c r="CD5" i="130"/>
  <c r="CC5" i="130"/>
  <c r="BV5" i="130"/>
  <c r="BU5" i="130"/>
  <c r="BT5" i="130"/>
  <c r="BS5" i="130"/>
  <c r="BG5" i="130"/>
  <c r="BD5" i="130"/>
  <c r="AW5" i="130"/>
  <c r="AV5" i="130"/>
  <c r="AJ32" i="129"/>
  <c r="AI32" i="129"/>
  <c r="AH32" i="129"/>
  <c r="AH35" i="129" s="1"/>
  <c r="BQ5" i="129" s="1"/>
  <c r="AG32" i="129"/>
  <c r="AG35" i="129" s="1"/>
  <c r="BP5" i="129" s="1"/>
  <c r="AF32" i="129"/>
  <c r="BE5" i="129" s="1"/>
  <c r="AE32" i="129"/>
  <c r="BD5" i="129" s="1"/>
  <c r="AD32" i="129"/>
  <c r="AD35" i="129" s="1"/>
  <c r="AC32" i="129"/>
  <c r="AC35" i="129" s="1"/>
  <c r="BM5" i="129" s="1"/>
  <c r="AB32" i="129"/>
  <c r="BA5" i="129" s="1"/>
  <c r="AA32" i="129"/>
  <c r="AZ5" i="129" s="1"/>
  <c r="Z32" i="129"/>
  <c r="BX5" i="129" s="1"/>
  <c r="Y32" i="129"/>
  <c r="AJ31" i="129"/>
  <c r="CH5" i="129" s="1"/>
  <c r="AI31" i="129"/>
  <c r="CG5" i="129" s="1"/>
  <c r="AH31" i="129"/>
  <c r="CF5" i="129" s="1"/>
  <c r="AG31" i="129"/>
  <c r="CE5" i="129" s="1"/>
  <c r="AF31" i="129"/>
  <c r="CD5" i="129" s="1"/>
  <c r="AE31" i="129"/>
  <c r="AD31" i="129"/>
  <c r="AC31" i="129"/>
  <c r="CA5" i="129" s="1"/>
  <c r="AQ30" i="129"/>
  <c r="AQ29" i="129"/>
  <c r="AQ28" i="129"/>
  <c r="AQ27" i="129"/>
  <c r="AQ26" i="129"/>
  <c r="AQ25" i="129"/>
  <c r="AQ24" i="129"/>
  <c r="AQ23" i="129"/>
  <c r="AQ22" i="129"/>
  <c r="AQ21" i="129"/>
  <c r="AQ20" i="129"/>
  <c r="AQ19" i="129"/>
  <c r="AQ18" i="129"/>
  <c r="AQ17" i="129"/>
  <c r="AQ16" i="129"/>
  <c r="AQ15" i="129"/>
  <c r="AQ14" i="129"/>
  <c r="AQ13" i="129"/>
  <c r="AQ12" i="129"/>
  <c r="AQ11" i="129"/>
  <c r="CC5" i="129"/>
  <c r="CB5" i="129"/>
  <c r="BV5" i="129"/>
  <c r="BU5" i="129"/>
  <c r="BT5" i="129"/>
  <c r="BS5" i="129"/>
  <c r="BI5" i="129"/>
  <c r="AW5" i="129"/>
  <c r="AV5" i="129"/>
  <c r="AJ32" i="128"/>
  <c r="BI5" i="128" s="1"/>
  <c r="AI32" i="128"/>
  <c r="AH32" i="128"/>
  <c r="AH35" i="128" s="1"/>
  <c r="BQ5" i="128" s="1"/>
  <c r="AG32" i="128"/>
  <c r="AG35" i="128" s="1"/>
  <c r="BP5" i="128" s="1"/>
  <c r="AF32" i="128"/>
  <c r="BE5" i="128" s="1"/>
  <c r="AE32" i="128"/>
  <c r="BD5" i="128" s="1"/>
  <c r="AD32" i="128"/>
  <c r="AD35" i="128" s="1"/>
  <c r="AC32" i="128"/>
  <c r="AC35" i="128" s="1"/>
  <c r="BM5" i="128" s="1"/>
  <c r="AB32" i="128"/>
  <c r="BA5" i="128" s="1"/>
  <c r="AA32" i="128"/>
  <c r="AZ5" i="128" s="1"/>
  <c r="Z32" i="128"/>
  <c r="Y32" i="128"/>
  <c r="AJ31" i="128"/>
  <c r="CH5" i="128" s="1"/>
  <c r="AI31" i="128"/>
  <c r="CG5" i="128" s="1"/>
  <c r="AH31" i="128"/>
  <c r="CF5" i="128" s="1"/>
  <c r="AG31" i="128"/>
  <c r="CE5" i="128" s="1"/>
  <c r="AF31" i="128"/>
  <c r="CD5" i="128" s="1"/>
  <c r="AE31" i="128"/>
  <c r="CC5" i="128" s="1"/>
  <c r="AD31" i="128"/>
  <c r="CB5" i="128" s="1"/>
  <c r="AC31" i="128"/>
  <c r="CA5" i="128" s="1"/>
  <c r="AQ30" i="128"/>
  <c r="AQ29" i="128"/>
  <c r="AQ28" i="128"/>
  <c r="AQ27" i="128"/>
  <c r="AQ26" i="128"/>
  <c r="AQ25" i="128"/>
  <c r="AQ24" i="128"/>
  <c r="AQ23" i="128"/>
  <c r="AQ22" i="128"/>
  <c r="AQ21" i="128"/>
  <c r="AQ20" i="128"/>
  <c r="AQ19" i="128"/>
  <c r="AQ18" i="128"/>
  <c r="AQ17" i="128"/>
  <c r="AQ16" i="128"/>
  <c r="AQ15" i="128"/>
  <c r="AQ14" i="128"/>
  <c r="AQ13" i="128"/>
  <c r="AQ12" i="128"/>
  <c r="AQ11" i="128"/>
  <c r="BV5" i="128"/>
  <c r="BU5" i="128"/>
  <c r="BT5" i="128"/>
  <c r="BS5" i="128"/>
  <c r="BB5" i="128"/>
  <c r="AW5" i="128"/>
  <c r="AV5" i="128"/>
  <c r="AH35" i="127"/>
  <c r="BQ5" i="127" s="1"/>
  <c r="AJ32" i="127"/>
  <c r="BI5" i="127" s="1"/>
  <c r="AI32" i="127"/>
  <c r="AI35" i="127" s="1"/>
  <c r="BR5" i="127" s="1"/>
  <c r="AH32" i="127"/>
  <c r="BG5" i="127" s="1"/>
  <c r="AG32" i="127"/>
  <c r="AG35" i="127" s="1"/>
  <c r="BP5" i="127" s="1"/>
  <c r="AF32" i="127"/>
  <c r="AE32" i="127"/>
  <c r="AD32" i="127"/>
  <c r="AD35" i="127" s="1"/>
  <c r="BN5" i="127" s="1"/>
  <c r="AC32" i="127"/>
  <c r="AC33" i="127" s="1"/>
  <c r="AB32" i="127"/>
  <c r="AA32" i="127"/>
  <c r="AS34" i="127" s="1"/>
  <c r="Z32" i="127"/>
  <c r="Y32" i="127"/>
  <c r="BZ5" i="127" s="1"/>
  <c r="AJ31" i="127"/>
  <c r="CH5" i="127" s="1"/>
  <c r="AI31" i="127"/>
  <c r="CG5" i="127" s="1"/>
  <c r="AH31" i="127"/>
  <c r="AG31" i="127"/>
  <c r="AF31" i="127"/>
  <c r="AE31" i="127"/>
  <c r="AD31" i="127"/>
  <c r="CB5" i="127" s="1"/>
  <c r="AC31" i="127"/>
  <c r="AQ30" i="127"/>
  <c r="AQ29" i="127"/>
  <c r="AQ28" i="127"/>
  <c r="AQ27" i="127"/>
  <c r="AQ26" i="127"/>
  <c r="AQ25" i="127"/>
  <c r="AQ24" i="127"/>
  <c r="AQ23" i="127"/>
  <c r="AQ22" i="127"/>
  <c r="AQ21" i="127"/>
  <c r="AQ20" i="127"/>
  <c r="AQ19" i="127"/>
  <c r="AQ18" i="127"/>
  <c r="AQ17" i="127"/>
  <c r="AQ16" i="127"/>
  <c r="AQ15" i="127"/>
  <c r="AQ14" i="127"/>
  <c r="AQ13" i="127"/>
  <c r="AQ12" i="127"/>
  <c r="AQ11" i="127"/>
  <c r="CF5" i="127"/>
  <c r="CE5" i="127"/>
  <c r="CD5" i="127"/>
  <c r="CC5" i="127"/>
  <c r="CA5" i="127"/>
  <c r="BV5" i="127"/>
  <c r="BU5" i="127"/>
  <c r="BT5" i="127"/>
  <c r="BS5" i="127"/>
  <c r="BE5" i="127"/>
  <c r="BD5" i="127"/>
  <c r="BC5" i="127"/>
  <c r="BB5" i="127"/>
  <c r="BA5" i="127"/>
  <c r="AZ5" i="127"/>
  <c r="AY5" i="127"/>
  <c r="AW5" i="127"/>
  <c r="AV5" i="127"/>
  <c r="AJ32" i="126"/>
  <c r="BI5" i="126" s="1"/>
  <c r="AI32" i="126"/>
  <c r="AH32" i="126"/>
  <c r="AH35" i="126" s="1"/>
  <c r="BQ5" i="126" s="1"/>
  <c r="AG32" i="126"/>
  <c r="AG35" i="126" s="1"/>
  <c r="BP5" i="126" s="1"/>
  <c r="AF32" i="126"/>
  <c r="BE5" i="126" s="1"/>
  <c r="AE32" i="126"/>
  <c r="AD32" i="126"/>
  <c r="AD35" i="126" s="1"/>
  <c r="BN5" i="126" s="1"/>
  <c r="AC32" i="126"/>
  <c r="AC35" i="126" s="1"/>
  <c r="BM5" i="126" s="1"/>
  <c r="AB32" i="126"/>
  <c r="BA5" i="126" s="1"/>
  <c r="AA32" i="126"/>
  <c r="AZ5" i="126" s="1"/>
  <c r="Z32" i="126"/>
  <c r="AY5" i="126" s="1"/>
  <c r="Y32" i="126"/>
  <c r="AJ31" i="126"/>
  <c r="CH5" i="126" s="1"/>
  <c r="AI31" i="126"/>
  <c r="CG5" i="126" s="1"/>
  <c r="AH31" i="126"/>
  <c r="AG31" i="126"/>
  <c r="AF31" i="126"/>
  <c r="AE31" i="126"/>
  <c r="AD31" i="126"/>
  <c r="CB5" i="126" s="1"/>
  <c r="AC31" i="126"/>
  <c r="CA5" i="126" s="1"/>
  <c r="AQ30" i="126"/>
  <c r="AQ29" i="126"/>
  <c r="AQ28" i="126"/>
  <c r="AQ27" i="126"/>
  <c r="AQ26" i="126"/>
  <c r="AQ25" i="126"/>
  <c r="AQ24" i="126"/>
  <c r="AQ23" i="126"/>
  <c r="AQ22" i="126"/>
  <c r="AQ21" i="126"/>
  <c r="AQ20" i="126"/>
  <c r="AQ19" i="126"/>
  <c r="AQ18" i="126"/>
  <c r="AQ17" i="126"/>
  <c r="AQ16" i="126"/>
  <c r="AQ15" i="126"/>
  <c r="AQ14" i="126"/>
  <c r="AQ13" i="126"/>
  <c r="AQ12" i="126"/>
  <c r="AQ11" i="126"/>
  <c r="CF5" i="126"/>
  <c r="CE5" i="126"/>
  <c r="CD5" i="126"/>
  <c r="CC5" i="126"/>
  <c r="BV5" i="126"/>
  <c r="BU5" i="126"/>
  <c r="BT5" i="126"/>
  <c r="BS5" i="126"/>
  <c r="BB5" i="126"/>
  <c r="AW5" i="126"/>
  <c r="AV5" i="126"/>
  <c r="AJ32" i="125"/>
  <c r="BI5" i="125" s="1"/>
  <c r="AI32" i="125"/>
  <c r="BH5" i="125" s="1"/>
  <c r="AH32" i="125"/>
  <c r="AH35" i="125" s="1"/>
  <c r="BQ5" i="125" s="1"/>
  <c r="AG32" i="125"/>
  <c r="AG35" i="125" s="1"/>
  <c r="BP5" i="125" s="1"/>
  <c r="AF32" i="125"/>
  <c r="AE32" i="125"/>
  <c r="BD5" i="125" s="1"/>
  <c r="AD32" i="125"/>
  <c r="AD35" i="125" s="1"/>
  <c r="BN5" i="125" s="1"/>
  <c r="AC32" i="125"/>
  <c r="AC35" i="125" s="1"/>
  <c r="BM5" i="125" s="1"/>
  <c r="AB32" i="125"/>
  <c r="BA5" i="125" s="1"/>
  <c r="AA32" i="125"/>
  <c r="AZ5" i="125" s="1"/>
  <c r="Z32" i="125"/>
  <c r="Y32" i="125"/>
  <c r="AJ31" i="125"/>
  <c r="CH5" i="125" s="1"/>
  <c r="AI31" i="125"/>
  <c r="AH31" i="125"/>
  <c r="AG31" i="125"/>
  <c r="CE5" i="125" s="1"/>
  <c r="AF31" i="125"/>
  <c r="CD5" i="125" s="1"/>
  <c r="AE31" i="125"/>
  <c r="CC5" i="125" s="1"/>
  <c r="AD31" i="125"/>
  <c r="CB5" i="125" s="1"/>
  <c r="AC31" i="125"/>
  <c r="CA5" i="125" s="1"/>
  <c r="AQ30" i="125"/>
  <c r="AQ29" i="125"/>
  <c r="AQ28" i="125"/>
  <c r="AQ27" i="125"/>
  <c r="AQ26" i="125"/>
  <c r="AQ25" i="125"/>
  <c r="AQ24" i="125"/>
  <c r="AQ23" i="125"/>
  <c r="AQ22" i="125"/>
  <c r="AQ21" i="125"/>
  <c r="AQ20" i="125"/>
  <c r="AQ19" i="125"/>
  <c r="AQ18" i="125"/>
  <c r="AQ17" i="125"/>
  <c r="AQ16" i="125"/>
  <c r="AQ15" i="125"/>
  <c r="AQ14" i="125"/>
  <c r="AQ13" i="125"/>
  <c r="AQ12" i="125"/>
  <c r="AQ11" i="125"/>
  <c r="CG5" i="125"/>
  <c r="CF5" i="125"/>
  <c r="BV5" i="125"/>
  <c r="BU5" i="125"/>
  <c r="BT5" i="125"/>
  <c r="BS5" i="125"/>
  <c r="AW5" i="125"/>
  <c r="AV5" i="125"/>
  <c r="AJ32" i="124"/>
  <c r="BI5" i="124" s="1"/>
  <c r="AI32" i="124"/>
  <c r="AH32" i="124"/>
  <c r="AH35" i="124" s="1"/>
  <c r="BQ5" i="124" s="1"/>
  <c r="AG32" i="124"/>
  <c r="AG35" i="124" s="1"/>
  <c r="BP5" i="124" s="1"/>
  <c r="AF32" i="124"/>
  <c r="BE5" i="124" s="1"/>
  <c r="AE32" i="124"/>
  <c r="AD32" i="124"/>
  <c r="AD35" i="124" s="1"/>
  <c r="BN5" i="124" s="1"/>
  <c r="AC32" i="124"/>
  <c r="AC35" i="124" s="1"/>
  <c r="BM5" i="124" s="1"/>
  <c r="AB32" i="124"/>
  <c r="BA5" i="124" s="1"/>
  <c r="AA32" i="124"/>
  <c r="AZ5" i="124" s="1"/>
  <c r="Z32" i="124"/>
  <c r="AY5" i="124" s="1"/>
  <c r="Y32" i="124"/>
  <c r="AJ31" i="124"/>
  <c r="CH5" i="124" s="1"/>
  <c r="AI31" i="124"/>
  <c r="CG5" i="124" s="1"/>
  <c r="AH31" i="124"/>
  <c r="AG31" i="124"/>
  <c r="AF31" i="124"/>
  <c r="CD5" i="124" s="1"/>
  <c r="AE31" i="124"/>
  <c r="CC5" i="124" s="1"/>
  <c r="AD31" i="124"/>
  <c r="AC31" i="124"/>
  <c r="CA5" i="124" s="1"/>
  <c r="AQ30" i="124"/>
  <c r="AQ29" i="124"/>
  <c r="AQ28" i="124"/>
  <c r="AQ27" i="124"/>
  <c r="AQ26" i="124"/>
  <c r="AQ25" i="124"/>
  <c r="AQ24" i="124"/>
  <c r="AQ23" i="124"/>
  <c r="AQ22" i="124"/>
  <c r="AQ21" i="124"/>
  <c r="AQ20" i="124"/>
  <c r="AQ19" i="124"/>
  <c r="AQ18" i="124"/>
  <c r="AQ17" i="124"/>
  <c r="AQ16" i="124"/>
  <c r="AQ15" i="124"/>
  <c r="AQ14" i="124"/>
  <c r="AQ13" i="124"/>
  <c r="AQ12" i="124"/>
  <c r="AQ11" i="124"/>
  <c r="CF5" i="124"/>
  <c r="CE5" i="124"/>
  <c r="CB5" i="124"/>
  <c r="BV5" i="124"/>
  <c r="BU5" i="124"/>
  <c r="BT5" i="124"/>
  <c r="BS5" i="124"/>
  <c r="AW5" i="124"/>
  <c r="AV5" i="124"/>
  <c r="AJ32" i="123"/>
  <c r="BI5" i="123" s="1"/>
  <c r="AI32" i="123"/>
  <c r="AI35" i="123" s="1"/>
  <c r="BR5" i="123" s="1"/>
  <c r="AH32" i="123"/>
  <c r="AH35" i="123" s="1"/>
  <c r="BQ5" i="123" s="1"/>
  <c r="AG32" i="123"/>
  <c r="AG35" i="123" s="1"/>
  <c r="BP5" i="123" s="1"/>
  <c r="AF32" i="123"/>
  <c r="AE32" i="123"/>
  <c r="AD32" i="123"/>
  <c r="AD35" i="123" s="1"/>
  <c r="BN5" i="123" s="1"/>
  <c r="AC32" i="123"/>
  <c r="AC35" i="123" s="1"/>
  <c r="BM5" i="123" s="1"/>
  <c r="AB32" i="123"/>
  <c r="BA5" i="123" s="1"/>
  <c r="AA32" i="123"/>
  <c r="AZ5" i="123" s="1"/>
  <c r="Z32" i="123"/>
  <c r="AY5" i="123" s="1"/>
  <c r="Y32" i="123"/>
  <c r="Y33" i="123" s="1"/>
  <c r="AJ31" i="123"/>
  <c r="CH5" i="123" s="1"/>
  <c r="AI31" i="123"/>
  <c r="CG5" i="123" s="1"/>
  <c r="AH31" i="123"/>
  <c r="CF5" i="123" s="1"/>
  <c r="AG31" i="123"/>
  <c r="CE5" i="123" s="1"/>
  <c r="AF31" i="123"/>
  <c r="CD5" i="123" s="1"/>
  <c r="AE31" i="123"/>
  <c r="CC5" i="123" s="1"/>
  <c r="AD31" i="123"/>
  <c r="AC31" i="123"/>
  <c r="AQ30" i="123"/>
  <c r="AQ29" i="123"/>
  <c r="AQ28" i="123"/>
  <c r="AQ27" i="123"/>
  <c r="AQ26" i="123"/>
  <c r="AQ25" i="123"/>
  <c r="AQ24" i="123"/>
  <c r="AQ23" i="123"/>
  <c r="AQ22" i="123"/>
  <c r="AQ21" i="123"/>
  <c r="AQ20" i="123"/>
  <c r="AQ19" i="123"/>
  <c r="AQ18" i="123"/>
  <c r="AQ17" i="123"/>
  <c r="AQ16" i="123"/>
  <c r="AQ15" i="123"/>
  <c r="AQ14" i="123"/>
  <c r="AQ13" i="123"/>
  <c r="AQ12" i="123"/>
  <c r="AQ11" i="123"/>
  <c r="CB5" i="123"/>
  <c r="CA5" i="123"/>
  <c r="BV5" i="123"/>
  <c r="BU5" i="123"/>
  <c r="BT5" i="123"/>
  <c r="BS5" i="123"/>
  <c r="BG5" i="123"/>
  <c r="BE5" i="123"/>
  <c r="BB5" i="123"/>
  <c r="AW5" i="123"/>
  <c r="AV5" i="123"/>
  <c r="AJ32" i="122"/>
  <c r="AI32" i="122"/>
  <c r="AI35" i="122" s="1"/>
  <c r="BR5" i="122" s="1"/>
  <c r="AH32" i="122"/>
  <c r="AH35" i="122" s="1"/>
  <c r="BQ5" i="122" s="1"/>
  <c r="AG32" i="122"/>
  <c r="BF5" i="122" s="1"/>
  <c r="AF32" i="122"/>
  <c r="BE5" i="122" s="1"/>
  <c r="AE32" i="122"/>
  <c r="AD32" i="122"/>
  <c r="AD35" i="122" s="1"/>
  <c r="BN5" i="122" s="1"/>
  <c r="AC32" i="122"/>
  <c r="BB5" i="122" s="1"/>
  <c r="AB32" i="122"/>
  <c r="BA5" i="122" s="1"/>
  <c r="AA32" i="122"/>
  <c r="AZ5" i="122" s="1"/>
  <c r="Z32" i="122"/>
  <c r="Y32" i="122"/>
  <c r="AJ31" i="122"/>
  <c r="CH5" i="122" s="1"/>
  <c r="AI31" i="122"/>
  <c r="CG5" i="122" s="1"/>
  <c r="AH31" i="122"/>
  <c r="AG31" i="122"/>
  <c r="CE5" i="122" s="1"/>
  <c r="AF31" i="122"/>
  <c r="CD5" i="122" s="1"/>
  <c r="AE31" i="122"/>
  <c r="CC5" i="122" s="1"/>
  <c r="AD31" i="122"/>
  <c r="CB5" i="122" s="1"/>
  <c r="AC31" i="122"/>
  <c r="CA5" i="122" s="1"/>
  <c r="AQ30" i="122"/>
  <c r="AQ29" i="122"/>
  <c r="AQ28" i="122"/>
  <c r="AQ27" i="122"/>
  <c r="AQ26" i="122"/>
  <c r="AQ25" i="122"/>
  <c r="AQ24" i="122"/>
  <c r="AQ23" i="122"/>
  <c r="AQ22" i="122"/>
  <c r="AQ21" i="122"/>
  <c r="AQ20" i="122"/>
  <c r="AQ19" i="122"/>
  <c r="AQ18" i="122"/>
  <c r="AQ17" i="122"/>
  <c r="AQ16" i="122"/>
  <c r="AQ15" i="122"/>
  <c r="AQ14" i="122"/>
  <c r="AQ13" i="122"/>
  <c r="AQ12" i="122"/>
  <c r="AQ11" i="122"/>
  <c r="CF5" i="122"/>
  <c r="BV5" i="122"/>
  <c r="BU5" i="122"/>
  <c r="BT5" i="122"/>
  <c r="BS5" i="122"/>
  <c r="BI5" i="122"/>
  <c r="AW5" i="122"/>
  <c r="AV5" i="122"/>
  <c r="AJ32" i="121"/>
  <c r="BI5" i="121" s="1"/>
  <c r="AI32" i="121"/>
  <c r="AH32" i="121"/>
  <c r="AH35" i="121" s="1"/>
  <c r="BQ5" i="121" s="1"/>
  <c r="AG32" i="121"/>
  <c r="AG35" i="121" s="1"/>
  <c r="BP5" i="121" s="1"/>
  <c r="AF32" i="121"/>
  <c r="AE32" i="121"/>
  <c r="BD5" i="121" s="1"/>
  <c r="AD32" i="121"/>
  <c r="BC5" i="121" s="1"/>
  <c r="AC32" i="121"/>
  <c r="AC35" i="121" s="1"/>
  <c r="BM5" i="121" s="1"/>
  <c r="AB32" i="121"/>
  <c r="BA5" i="121" s="1"/>
  <c r="AA32" i="121"/>
  <c r="Z32" i="121"/>
  <c r="Y32" i="121"/>
  <c r="AJ31" i="121"/>
  <c r="CH5" i="121" s="1"/>
  <c r="AI31" i="121"/>
  <c r="CG5" i="121" s="1"/>
  <c r="AH31" i="121"/>
  <c r="CF5" i="121" s="1"/>
  <c r="AG31" i="121"/>
  <c r="CE5" i="121" s="1"/>
  <c r="AF31" i="121"/>
  <c r="CD5" i="121" s="1"/>
  <c r="AE31" i="121"/>
  <c r="CC5" i="121" s="1"/>
  <c r="AD31" i="121"/>
  <c r="CB5" i="121" s="1"/>
  <c r="AC31" i="121"/>
  <c r="CA5" i="121" s="1"/>
  <c r="AQ30" i="121"/>
  <c r="AQ29" i="121"/>
  <c r="AQ28" i="121"/>
  <c r="AQ27" i="121"/>
  <c r="AQ26" i="121"/>
  <c r="AQ25" i="121"/>
  <c r="AQ24" i="121"/>
  <c r="AQ23" i="121"/>
  <c r="AQ22" i="121"/>
  <c r="AQ21" i="121"/>
  <c r="AQ20" i="121"/>
  <c r="AQ19" i="121"/>
  <c r="AQ18" i="121"/>
  <c r="AQ17" i="121"/>
  <c r="AQ16" i="121"/>
  <c r="AQ15" i="121"/>
  <c r="AQ14" i="121"/>
  <c r="AQ13" i="121"/>
  <c r="AQ12" i="121"/>
  <c r="AQ11" i="121"/>
  <c r="BV5" i="121"/>
  <c r="BU5" i="121"/>
  <c r="BT5" i="121"/>
  <c r="BS5" i="121"/>
  <c r="AW5" i="121"/>
  <c r="AV5" i="121"/>
  <c r="AJ32" i="120"/>
  <c r="BI5" i="120" s="1"/>
  <c r="AI32" i="120"/>
  <c r="AH32" i="120"/>
  <c r="AH35" i="120" s="1"/>
  <c r="BQ5" i="120" s="1"/>
  <c r="AG32" i="120"/>
  <c r="AG35" i="120" s="1"/>
  <c r="BP5" i="120" s="1"/>
  <c r="AF32" i="120"/>
  <c r="AE32" i="120"/>
  <c r="AD32" i="120"/>
  <c r="AD35" i="120" s="1"/>
  <c r="BN5" i="120" s="1"/>
  <c r="AC32" i="120"/>
  <c r="AC35" i="120" s="1"/>
  <c r="AB32" i="120"/>
  <c r="BA5" i="120" s="1"/>
  <c r="AA32" i="120"/>
  <c r="AS34" i="120" s="1"/>
  <c r="Z32" i="120"/>
  <c r="Y32" i="120"/>
  <c r="BW5" i="120" s="1"/>
  <c r="AJ31" i="120"/>
  <c r="AI31" i="120"/>
  <c r="AH31" i="120"/>
  <c r="AG31" i="120"/>
  <c r="CE5" i="120" s="1"/>
  <c r="AF31" i="120"/>
  <c r="CD5" i="120" s="1"/>
  <c r="AE31" i="120"/>
  <c r="CC5" i="120" s="1"/>
  <c r="AD31" i="120"/>
  <c r="CB5" i="120" s="1"/>
  <c r="AC31" i="120"/>
  <c r="AQ30" i="120"/>
  <c r="AQ29" i="120"/>
  <c r="AQ28" i="120"/>
  <c r="AQ27" i="120"/>
  <c r="AQ26" i="120"/>
  <c r="AQ25" i="120"/>
  <c r="AQ24" i="120"/>
  <c r="AQ23" i="120"/>
  <c r="AQ22" i="120"/>
  <c r="AQ21" i="120"/>
  <c r="AQ20" i="120"/>
  <c r="AQ19" i="120"/>
  <c r="AQ18" i="120"/>
  <c r="AQ17" i="120"/>
  <c r="AQ16" i="120"/>
  <c r="AQ15" i="120"/>
  <c r="AQ14" i="120"/>
  <c r="AQ13" i="120"/>
  <c r="AQ12" i="120"/>
  <c r="AQ11" i="120"/>
  <c r="CH5" i="120"/>
  <c r="CG5" i="120"/>
  <c r="CF5" i="120"/>
  <c r="CA5" i="120"/>
  <c r="BV5" i="120"/>
  <c r="BU5" i="120"/>
  <c r="BT5" i="120"/>
  <c r="BS5" i="120"/>
  <c r="BE5" i="120"/>
  <c r="BD5" i="120"/>
  <c r="BB5" i="120"/>
  <c r="AW5" i="120"/>
  <c r="AV5" i="120"/>
  <c r="AJ32" i="119"/>
  <c r="BI5" i="119" s="1"/>
  <c r="AI32" i="119"/>
  <c r="AH32" i="119"/>
  <c r="AH35" i="119" s="1"/>
  <c r="BQ5" i="119" s="1"/>
  <c r="AG32" i="119"/>
  <c r="AG35" i="119" s="1"/>
  <c r="BP5" i="119" s="1"/>
  <c r="AF32" i="119"/>
  <c r="BE5" i="119" s="1"/>
  <c r="AE32" i="119"/>
  <c r="AD32" i="119"/>
  <c r="AD35" i="119" s="1"/>
  <c r="BN5" i="119" s="1"/>
  <c r="AC32" i="119"/>
  <c r="AC35" i="119" s="1"/>
  <c r="BM5" i="119" s="1"/>
  <c r="AB32" i="119"/>
  <c r="BA5" i="119" s="1"/>
  <c r="AA32" i="119"/>
  <c r="AZ5" i="119" s="1"/>
  <c r="Z32" i="119"/>
  <c r="AR35" i="119" s="1"/>
  <c r="Y32" i="119"/>
  <c r="AJ31" i="119"/>
  <c r="CH5" i="119" s="1"/>
  <c r="AI31" i="119"/>
  <c r="CG5" i="119" s="1"/>
  <c r="AH31" i="119"/>
  <c r="AG31" i="119"/>
  <c r="AF31" i="119"/>
  <c r="AE31" i="119"/>
  <c r="AD31" i="119"/>
  <c r="CB5" i="119" s="1"/>
  <c r="AC31" i="119"/>
  <c r="CA5" i="119" s="1"/>
  <c r="AQ30" i="119"/>
  <c r="AQ29" i="119"/>
  <c r="AQ28" i="119"/>
  <c r="AQ27" i="119"/>
  <c r="AQ26" i="119"/>
  <c r="AQ25" i="119"/>
  <c r="AQ24" i="119"/>
  <c r="AQ23" i="119"/>
  <c r="AQ22" i="119"/>
  <c r="AQ21" i="119"/>
  <c r="AQ20" i="119"/>
  <c r="AQ19" i="119"/>
  <c r="AQ18" i="119"/>
  <c r="AQ17" i="119"/>
  <c r="AQ16" i="119"/>
  <c r="AQ15" i="119"/>
  <c r="AQ14" i="119"/>
  <c r="AQ13" i="119"/>
  <c r="AQ12" i="119"/>
  <c r="AQ11" i="119"/>
  <c r="CF5" i="119"/>
  <c r="CE5" i="119"/>
  <c r="CD5" i="119"/>
  <c r="CC5" i="119"/>
  <c r="BV5" i="119"/>
  <c r="BU5" i="119"/>
  <c r="BT5" i="119"/>
  <c r="BS5" i="119"/>
  <c r="AW5" i="119"/>
  <c r="AV5" i="119"/>
  <c r="AJ32" i="118"/>
  <c r="BI5" i="118" s="1"/>
  <c r="AI32" i="118"/>
  <c r="AH32" i="118"/>
  <c r="AH35" i="118" s="1"/>
  <c r="BQ5" i="118" s="1"/>
  <c r="AG32" i="118"/>
  <c r="AG35" i="118" s="1"/>
  <c r="BP5" i="118" s="1"/>
  <c r="AF32" i="118"/>
  <c r="BE5" i="118" s="1"/>
  <c r="AE32" i="118"/>
  <c r="AD32" i="118"/>
  <c r="AD35" i="118" s="1"/>
  <c r="BN5" i="118" s="1"/>
  <c r="AC32" i="118"/>
  <c r="AC35" i="118" s="1"/>
  <c r="BM5" i="118" s="1"/>
  <c r="AB32" i="118"/>
  <c r="BA5" i="118" s="1"/>
  <c r="AA32" i="118"/>
  <c r="AS34" i="118" s="1"/>
  <c r="Z32" i="118"/>
  <c r="AR35" i="118" s="1"/>
  <c r="Y32" i="118"/>
  <c r="AX5" i="118" s="1"/>
  <c r="AJ31" i="118"/>
  <c r="CH5" i="118" s="1"/>
  <c r="AI31" i="118"/>
  <c r="CG5" i="118" s="1"/>
  <c r="AH31" i="118"/>
  <c r="CF5" i="118" s="1"/>
  <c r="AG31" i="118"/>
  <c r="CE5" i="118" s="1"/>
  <c r="AF31" i="118"/>
  <c r="CD5" i="118" s="1"/>
  <c r="AE31" i="118"/>
  <c r="AD31" i="118"/>
  <c r="CB5" i="118" s="1"/>
  <c r="AC31" i="118"/>
  <c r="CA5" i="118" s="1"/>
  <c r="AQ30" i="118"/>
  <c r="AQ29" i="118"/>
  <c r="AQ28" i="118"/>
  <c r="AQ27" i="118"/>
  <c r="AQ26" i="118"/>
  <c r="AQ25" i="118"/>
  <c r="AQ24" i="118"/>
  <c r="AQ23" i="118"/>
  <c r="AQ22" i="118"/>
  <c r="AQ21" i="118"/>
  <c r="AQ20" i="118"/>
  <c r="AQ19" i="118"/>
  <c r="AQ18" i="118"/>
  <c r="AQ17" i="118"/>
  <c r="AQ16" i="118"/>
  <c r="AQ15" i="118"/>
  <c r="AQ14" i="118"/>
  <c r="AQ13" i="118"/>
  <c r="AQ12" i="118"/>
  <c r="AQ11" i="118"/>
  <c r="CC5" i="118"/>
  <c r="BV5" i="118"/>
  <c r="BU5" i="118"/>
  <c r="BT5" i="118"/>
  <c r="BS5" i="118"/>
  <c r="BH5" i="118"/>
  <c r="AW5" i="118"/>
  <c r="AV5" i="118"/>
  <c r="AJ32" i="117"/>
  <c r="AI32" i="117"/>
  <c r="AH32" i="117"/>
  <c r="AH35" i="117" s="1"/>
  <c r="BQ5" i="117" s="1"/>
  <c r="AG32" i="117"/>
  <c r="BF5" i="117" s="1"/>
  <c r="AF32" i="117"/>
  <c r="BE5" i="117" s="1"/>
  <c r="AE32" i="117"/>
  <c r="AE35" i="117" s="1"/>
  <c r="BO5" i="117" s="1"/>
  <c r="AD32" i="117"/>
  <c r="AD35" i="117" s="1"/>
  <c r="BN5" i="117" s="1"/>
  <c r="AC32" i="117"/>
  <c r="AC35" i="117" s="1"/>
  <c r="BM5" i="117" s="1"/>
  <c r="AB32" i="117"/>
  <c r="BA5" i="117" s="1"/>
  <c r="AA32" i="117"/>
  <c r="AS34" i="117" s="1"/>
  <c r="Z32" i="117"/>
  <c r="BX5" i="117" s="1"/>
  <c r="Y32" i="117"/>
  <c r="BW5" i="117" s="1"/>
  <c r="AJ31" i="117"/>
  <c r="CH5" i="117" s="1"/>
  <c r="AI31" i="117"/>
  <c r="AH31" i="117"/>
  <c r="AG31" i="117"/>
  <c r="AF31" i="117"/>
  <c r="CD5" i="117" s="1"/>
  <c r="AE31" i="117"/>
  <c r="CC5" i="117" s="1"/>
  <c r="AD31" i="117"/>
  <c r="AC31" i="117"/>
  <c r="CA5" i="117" s="1"/>
  <c r="AQ30" i="117"/>
  <c r="AQ29" i="117"/>
  <c r="AQ28" i="117"/>
  <c r="AQ27" i="117"/>
  <c r="AQ26" i="117"/>
  <c r="AQ25" i="117"/>
  <c r="AQ24" i="117"/>
  <c r="AQ23" i="117"/>
  <c r="AQ22" i="117"/>
  <c r="AQ21" i="117"/>
  <c r="AQ20" i="117"/>
  <c r="AQ19" i="117"/>
  <c r="AQ18" i="117"/>
  <c r="AQ17" i="117"/>
  <c r="AQ16" i="117"/>
  <c r="AQ15" i="117"/>
  <c r="AQ14" i="117"/>
  <c r="AQ13" i="117"/>
  <c r="AQ12" i="117"/>
  <c r="AQ11" i="117"/>
  <c r="CG5" i="117"/>
  <c r="CF5" i="117"/>
  <c r="CE5" i="117"/>
  <c r="CB5" i="117"/>
  <c r="BV5" i="117"/>
  <c r="BT5" i="117"/>
  <c r="BS5" i="117"/>
  <c r="BI5" i="117"/>
  <c r="BB5" i="117"/>
  <c r="AW5" i="117"/>
  <c r="AV5" i="117"/>
  <c r="AJ32" i="116"/>
  <c r="BI5" i="116" s="1"/>
  <c r="AI32" i="116"/>
  <c r="BH5" i="116" s="1"/>
  <c r="AH32" i="116"/>
  <c r="AH35" i="116" s="1"/>
  <c r="BQ5" i="116" s="1"/>
  <c r="AG32" i="116"/>
  <c r="AG35" i="116" s="1"/>
  <c r="BP5" i="116" s="1"/>
  <c r="AF32" i="116"/>
  <c r="BE5" i="116" s="1"/>
  <c r="AE32" i="116"/>
  <c r="AD32" i="116"/>
  <c r="AD35" i="116" s="1"/>
  <c r="BN5" i="116" s="1"/>
  <c r="AC32" i="116"/>
  <c r="AC35" i="116" s="1"/>
  <c r="BM5" i="116" s="1"/>
  <c r="AB32" i="116"/>
  <c r="BA5" i="116" s="1"/>
  <c r="AA32" i="116"/>
  <c r="AZ5" i="116" s="1"/>
  <c r="Z32" i="116"/>
  <c r="Y32" i="116"/>
  <c r="BW5" i="116" s="1"/>
  <c r="AJ31" i="116"/>
  <c r="AI31" i="116"/>
  <c r="CG5" i="116" s="1"/>
  <c r="AH31" i="116"/>
  <c r="CF5" i="116" s="1"/>
  <c r="AG31" i="116"/>
  <c r="CE5" i="116" s="1"/>
  <c r="AF31" i="116"/>
  <c r="CD5" i="116" s="1"/>
  <c r="AE31" i="116"/>
  <c r="CC5" i="116" s="1"/>
  <c r="AD31" i="116"/>
  <c r="CB5" i="116" s="1"/>
  <c r="AC31" i="116"/>
  <c r="CA5" i="116" s="1"/>
  <c r="AQ30" i="116"/>
  <c r="AQ29" i="116"/>
  <c r="AQ28" i="116"/>
  <c r="AQ27" i="116"/>
  <c r="AQ26" i="116"/>
  <c r="AQ25" i="116"/>
  <c r="AQ24" i="116"/>
  <c r="AQ23" i="116"/>
  <c r="AQ22" i="116"/>
  <c r="AQ21" i="116"/>
  <c r="AQ20" i="116"/>
  <c r="AQ19" i="116"/>
  <c r="AQ18" i="116"/>
  <c r="AQ17" i="116"/>
  <c r="AQ16" i="116"/>
  <c r="AQ15" i="116"/>
  <c r="AQ14" i="116"/>
  <c r="AQ13" i="116"/>
  <c r="AQ12" i="116"/>
  <c r="AQ11" i="116"/>
  <c r="CH5" i="116"/>
  <c r="BV5" i="116"/>
  <c r="BU5" i="116"/>
  <c r="BT5" i="116"/>
  <c r="BS5" i="116"/>
  <c r="AW5" i="116"/>
  <c r="AV5" i="116"/>
  <c r="AJ32" i="115"/>
  <c r="BI5" i="115" s="1"/>
  <c r="AI32" i="115"/>
  <c r="AH32" i="115"/>
  <c r="AH35" i="115" s="1"/>
  <c r="BQ5" i="115" s="1"/>
  <c r="AG32" i="115"/>
  <c r="AG35" i="115" s="1"/>
  <c r="BP5" i="115" s="1"/>
  <c r="AF32" i="115"/>
  <c r="BE5" i="115" s="1"/>
  <c r="AE32" i="115"/>
  <c r="BD5" i="115" s="1"/>
  <c r="AD32" i="115"/>
  <c r="AD35" i="115" s="1"/>
  <c r="BN5" i="115" s="1"/>
  <c r="AC32" i="115"/>
  <c r="BB5" i="115" s="1"/>
  <c r="AB32" i="115"/>
  <c r="BA5" i="115" s="1"/>
  <c r="AA32" i="115"/>
  <c r="AZ5" i="115" s="1"/>
  <c r="Z32" i="115"/>
  <c r="AR35" i="115" s="1"/>
  <c r="Y32" i="115"/>
  <c r="AJ31" i="115"/>
  <c r="CH5" i="115" s="1"/>
  <c r="AI31" i="115"/>
  <c r="CG5" i="115" s="1"/>
  <c r="AH31" i="115"/>
  <c r="CF5" i="115" s="1"/>
  <c r="AG31" i="115"/>
  <c r="CE5" i="115" s="1"/>
  <c r="AF31" i="115"/>
  <c r="CD5" i="115" s="1"/>
  <c r="AE31" i="115"/>
  <c r="AD31" i="115"/>
  <c r="CB5" i="115" s="1"/>
  <c r="AC31" i="115"/>
  <c r="CA5" i="115" s="1"/>
  <c r="AQ30" i="115"/>
  <c r="AQ29" i="115"/>
  <c r="AQ28" i="115"/>
  <c r="AQ27" i="115"/>
  <c r="AQ26" i="115"/>
  <c r="AQ25" i="115"/>
  <c r="AQ24" i="115"/>
  <c r="AQ23" i="115"/>
  <c r="AQ22" i="115"/>
  <c r="AQ21" i="115"/>
  <c r="AQ20" i="115"/>
  <c r="AQ19" i="115"/>
  <c r="AQ18" i="115"/>
  <c r="AQ17" i="115"/>
  <c r="AQ16" i="115"/>
  <c r="AQ15" i="115"/>
  <c r="AQ14" i="115"/>
  <c r="AQ13" i="115"/>
  <c r="AQ12" i="115"/>
  <c r="AQ11" i="115"/>
  <c r="CC5" i="115"/>
  <c r="BV5" i="115"/>
  <c r="BU5" i="115"/>
  <c r="BT5" i="115"/>
  <c r="BS5" i="115"/>
  <c r="BH5" i="115"/>
  <c r="BF5" i="115"/>
  <c r="AW5" i="115"/>
  <c r="AV5" i="115"/>
  <c r="AJ32" i="114"/>
  <c r="BI5" i="114" s="1"/>
  <c r="AI32" i="114"/>
  <c r="AH32" i="114"/>
  <c r="AH35" i="114" s="1"/>
  <c r="BQ5" i="114" s="1"/>
  <c r="AG32" i="114"/>
  <c r="BF5" i="114" s="1"/>
  <c r="AF32" i="114"/>
  <c r="BE5" i="114" s="1"/>
  <c r="AE32" i="114"/>
  <c r="BD5" i="114" s="1"/>
  <c r="AD32" i="114"/>
  <c r="AD35" i="114" s="1"/>
  <c r="BN5" i="114" s="1"/>
  <c r="AC32" i="114"/>
  <c r="AC35" i="114" s="1"/>
  <c r="BM5" i="114" s="1"/>
  <c r="AB32" i="114"/>
  <c r="BA5" i="114" s="1"/>
  <c r="AA32" i="114"/>
  <c r="AZ5" i="114" s="1"/>
  <c r="Z32" i="114"/>
  <c r="Y32" i="114"/>
  <c r="AJ31" i="114"/>
  <c r="CH5" i="114" s="1"/>
  <c r="AI31" i="114"/>
  <c r="CG5" i="114" s="1"/>
  <c r="AH31" i="114"/>
  <c r="CF5" i="114" s="1"/>
  <c r="AG31" i="114"/>
  <c r="CE5" i="114" s="1"/>
  <c r="AF31" i="114"/>
  <c r="CD5" i="114" s="1"/>
  <c r="AE31" i="114"/>
  <c r="CC5" i="114" s="1"/>
  <c r="AD31" i="114"/>
  <c r="CB5" i="114" s="1"/>
  <c r="AC31" i="114"/>
  <c r="CA5" i="114" s="1"/>
  <c r="AQ30" i="114"/>
  <c r="AQ29" i="114"/>
  <c r="AQ28" i="114"/>
  <c r="AQ27" i="114"/>
  <c r="AQ26" i="114"/>
  <c r="AQ25" i="114"/>
  <c r="AQ24" i="114"/>
  <c r="AQ23" i="114"/>
  <c r="AQ22" i="114"/>
  <c r="AQ21" i="114"/>
  <c r="AQ20" i="114"/>
  <c r="AQ19" i="114"/>
  <c r="AQ18" i="114"/>
  <c r="AQ17" i="114"/>
  <c r="AQ16" i="114"/>
  <c r="AQ15" i="114"/>
  <c r="AQ14" i="114"/>
  <c r="AQ13" i="114"/>
  <c r="AQ12" i="114"/>
  <c r="AQ11" i="114"/>
  <c r="BV5" i="114"/>
  <c r="BU5" i="114"/>
  <c r="BT5" i="114"/>
  <c r="BS5" i="114"/>
  <c r="AW5" i="114"/>
  <c r="AV5" i="114"/>
  <c r="AJ32" i="113"/>
  <c r="BI5" i="113" s="1"/>
  <c r="AI32" i="113"/>
  <c r="AI35" i="113" s="1"/>
  <c r="BR5" i="113" s="1"/>
  <c r="AH32" i="113"/>
  <c r="AH35" i="113" s="1"/>
  <c r="BQ5" i="113" s="1"/>
  <c r="AG32" i="113"/>
  <c r="AG35" i="113" s="1"/>
  <c r="BP5" i="113" s="1"/>
  <c r="AF32" i="113"/>
  <c r="BE5" i="113" s="1"/>
  <c r="AE32" i="113"/>
  <c r="BD5" i="113" s="1"/>
  <c r="AD32" i="113"/>
  <c r="AD35" i="113" s="1"/>
  <c r="BN5" i="113" s="1"/>
  <c r="AC32" i="113"/>
  <c r="AC35" i="113" s="1"/>
  <c r="BM5" i="113" s="1"/>
  <c r="AB32" i="113"/>
  <c r="BA5" i="113" s="1"/>
  <c r="AA32" i="113"/>
  <c r="AZ5" i="113" s="1"/>
  <c r="Z32" i="113"/>
  <c r="BX5" i="113" s="1"/>
  <c r="Y32" i="113"/>
  <c r="AJ31" i="113"/>
  <c r="CH5" i="113" s="1"/>
  <c r="AI31" i="113"/>
  <c r="CG5" i="113" s="1"/>
  <c r="AH31" i="113"/>
  <c r="CF5" i="113" s="1"/>
  <c r="AG31" i="113"/>
  <c r="CE5" i="113" s="1"/>
  <c r="AF31" i="113"/>
  <c r="CD5" i="113" s="1"/>
  <c r="AE31" i="113"/>
  <c r="CC5" i="113" s="1"/>
  <c r="AD31" i="113"/>
  <c r="CB5" i="113" s="1"/>
  <c r="AC31" i="113"/>
  <c r="CA5" i="113" s="1"/>
  <c r="AQ30" i="113"/>
  <c r="AQ29" i="113"/>
  <c r="AQ28" i="113"/>
  <c r="AQ27" i="113"/>
  <c r="AQ26" i="113"/>
  <c r="AQ25" i="113"/>
  <c r="AQ24" i="113"/>
  <c r="AQ23" i="113"/>
  <c r="AQ22" i="113"/>
  <c r="AQ21" i="113"/>
  <c r="AQ20" i="113"/>
  <c r="AQ19" i="113"/>
  <c r="AQ18" i="113"/>
  <c r="AQ17" i="113"/>
  <c r="AQ16" i="113"/>
  <c r="AQ15" i="113"/>
  <c r="AQ14" i="113"/>
  <c r="AQ13" i="113"/>
  <c r="AQ12" i="113"/>
  <c r="AQ11" i="113"/>
  <c r="BV5" i="113"/>
  <c r="BU5" i="113"/>
  <c r="BT5" i="113"/>
  <c r="BS5" i="113"/>
  <c r="AW5" i="113"/>
  <c r="AV5" i="113"/>
  <c r="AJ32" i="112"/>
  <c r="BI5" i="112" s="1"/>
  <c r="AI32" i="112"/>
  <c r="BH5" i="112" s="1"/>
  <c r="AH32" i="112"/>
  <c r="BG5" i="112" s="1"/>
  <c r="AG32" i="112"/>
  <c r="BF5" i="112" s="1"/>
  <c r="AF32" i="112"/>
  <c r="BE5" i="112" s="1"/>
  <c r="AE32" i="112"/>
  <c r="AD32" i="112"/>
  <c r="AD35" i="112" s="1"/>
  <c r="BN5" i="112" s="1"/>
  <c r="AC32" i="112"/>
  <c r="BB5" i="112" s="1"/>
  <c r="AB32" i="112"/>
  <c r="BA5" i="112" s="1"/>
  <c r="AA32" i="112"/>
  <c r="AZ5" i="112" s="1"/>
  <c r="Z32" i="112"/>
  <c r="Y32" i="112"/>
  <c r="AJ31" i="112"/>
  <c r="CH5" i="112" s="1"/>
  <c r="AI31" i="112"/>
  <c r="CG5" i="112" s="1"/>
  <c r="AH31" i="112"/>
  <c r="CF5" i="112" s="1"/>
  <c r="AG31" i="112"/>
  <c r="CE5" i="112" s="1"/>
  <c r="AF31" i="112"/>
  <c r="CD5" i="112" s="1"/>
  <c r="AE31" i="112"/>
  <c r="CC5" i="112" s="1"/>
  <c r="AD31" i="112"/>
  <c r="CB5" i="112" s="1"/>
  <c r="AC31" i="112"/>
  <c r="CA5" i="112" s="1"/>
  <c r="AQ30" i="112"/>
  <c r="AQ29" i="112"/>
  <c r="AQ28" i="112"/>
  <c r="AQ27" i="112"/>
  <c r="AQ26" i="112"/>
  <c r="AQ25" i="112"/>
  <c r="AQ24" i="112"/>
  <c r="AQ23" i="112"/>
  <c r="AQ22" i="112"/>
  <c r="AQ21" i="112"/>
  <c r="AQ20" i="112"/>
  <c r="AQ19" i="112"/>
  <c r="AQ18" i="112"/>
  <c r="AQ17" i="112"/>
  <c r="AQ16" i="112"/>
  <c r="AQ15" i="112"/>
  <c r="AQ14" i="112"/>
  <c r="AQ13" i="112"/>
  <c r="AQ12" i="112"/>
  <c r="AQ11" i="112"/>
  <c r="BV5" i="112"/>
  <c r="BU5" i="112"/>
  <c r="BT5" i="112"/>
  <c r="BS5" i="112"/>
  <c r="AW5" i="112"/>
  <c r="AV5" i="112"/>
  <c r="E5" i="59"/>
  <c r="Y33" i="140" l="1"/>
  <c r="BF5" i="140"/>
  <c r="AZ5" i="140"/>
  <c r="AG33" i="140"/>
  <c r="BC5" i="140"/>
  <c r="BG5" i="140"/>
  <c r="AX5" i="140"/>
  <c r="AI35" i="140"/>
  <c r="BR5" i="140" s="1"/>
  <c r="Y35" i="140"/>
  <c r="BJ5" i="140" s="1"/>
  <c r="BF5" i="139"/>
  <c r="AE35" i="139"/>
  <c r="BO5" i="139" s="1"/>
  <c r="BG5" i="139"/>
  <c r="BC5" i="139"/>
  <c r="Y33" i="139"/>
  <c r="BX5" i="139"/>
  <c r="AG33" i="139"/>
  <c r="BI5" i="139"/>
  <c r="AI35" i="139"/>
  <c r="BR5" i="139" s="1"/>
  <c r="AY5" i="139"/>
  <c r="BY5" i="139"/>
  <c r="BZ5" i="139"/>
  <c r="AQ34" i="139"/>
  <c r="AX5" i="139"/>
  <c r="AG33" i="138"/>
  <c r="AQ34" i="138"/>
  <c r="AX5" i="138"/>
  <c r="BX5" i="138"/>
  <c r="AY5" i="138"/>
  <c r="BB5" i="138"/>
  <c r="AE35" i="138"/>
  <c r="BO5" i="138" s="1"/>
  <c r="BI5" i="138"/>
  <c r="Y33" i="138"/>
  <c r="AS34" i="137"/>
  <c r="Y33" i="137"/>
  <c r="AR35" i="137"/>
  <c r="BC5" i="137"/>
  <c r="BF5" i="137"/>
  <c r="BG5" i="137"/>
  <c r="AQ34" i="137"/>
  <c r="BG5" i="136"/>
  <c r="AE35" i="136"/>
  <c r="BO5" i="136" s="1"/>
  <c r="AG33" i="136"/>
  <c r="AQ34" i="136"/>
  <c r="AG35" i="136"/>
  <c r="BP5" i="136" s="1"/>
  <c r="AX5" i="136"/>
  <c r="BF5" i="136"/>
  <c r="AI35" i="135"/>
  <c r="BR5" i="135" s="1"/>
  <c r="BC5" i="135"/>
  <c r="BF5" i="135"/>
  <c r="AC33" i="135"/>
  <c r="AS34" i="135"/>
  <c r="AC35" i="135"/>
  <c r="BM5" i="135" s="1"/>
  <c r="Y33" i="135"/>
  <c r="AG35" i="135"/>
  <c r="AR35" i="135"/>
  <c r="AE35" i="135"/>
  <c r="BO5" i="135" s="1"/>
  <c r="BB5" i="135"/>
  <c r="BG5" i="135"/>
  <c r="AQ34" i="135"/>
  <c r="BF5" i="134"/>
  <c r="Y33" i="134"/>
  <c r="AY5" i="134"/>
  <c r="AC33" i="134"/>
  <c r="BB5" i="134"/>
  <c r="AI35" i="134"/>
  <c r="BR5" i="134" s="1"/>
  <c r="AG33" i="134"/>
  <c r="Z35" i="134"/>
  <c r="BK5" i="134" s="1"/>
  <c r="AE35" i="133"/>
  <c r="BO5" i="133" s="1"/>
  <c r="BB5" i="133"/>
  <c r="BC5" i="133"/>
  <c r="AI35" i="133"/>
  <c r="BR5" i="133" s="1"/>
  <c r="AC33" i="133"/>
  <c r="BD5" i="133"/>
  <c r="Y33" i="133"/>
  <c r="AR35" i="133"/>
  <c r="AS34" i="133"/>
  <c r="AG33" i="133"/>
  <c r="AG35" i="133"/>
  <c r="BP5" i="133" s="1"/>
  <c r="BH5" i="133"/>
  <c r="BG5" i="132"/>
  <c r="AR35" i="132"/>
  <c r="AI35" i="132"/>
  <c r="BR5" i="132" s="1"/>
  <c r="Y33" i="132"/>
  <c r="AG33" i="132"/>
  <c r="BC5" i="132"/>
  <c r="BF5" i="132"/>
  <c r="BC5" i="131"/>
  <c r="AE35" i="131"/>
  <c r="BO5" i="131" s="1"/>
  <c r="BG5" i="131"/>
  <c r="AS34" i="131"/>
  <c r="AG33" i="131"/>
  <c r="Y33" i="131"/>
  <c r="AR35" i="131"/>
  <c r="AC33" i="131"/>
  <c r="AS34" i="130"/>
  <c r="AC33" i="130"/>
  <c r="BC5" i="130"/>
  <c r="AZ5" i="130"/>
  <c r="AI35" i="130"/>
  <c r="BR5" i="130" s="1"/>
  <c r="BB5" i="130"/>
  <c r="AG33" i="130"/>
  <c r="AC35" i="130"/>
  <c r="BM5" i="130" s="1"/>
  <c r="BZ5" i="130"/>
  <c r="BX5" i="130"/>
  <c r="BC5" i="129"/>
  <c r="BG5" i="129"/>
  <c r="AI35" i="129"/>
  <c r="BR5" i="129" s="1"/>
  <c r="Y33" i="129"/>
  <c r="AX5" i="129"/>
  <c r="AY5" i="129"/>
  <c r="BB5" i="129"/>
  <c r="AG33" i="129"/>
  <c r="AQ34" i="129"/>
  <c r="BY5" i="129"/>
  <c r="BX5" i="128"/>
  <c r="BG5" i="128"/>
  <c r="Y33" i="128"/>
  <c r="AY5" i="128"/>
  <c r="AX5" i="128"/>
  <c r="AI35" i="128"/>
  <c r="BR5" i="128" s="1"/>
  <c r="AG33" i="128"/>
  <c r="AG33" i="127"/>
  <c r="AR35" i="127"/>
  <c r="AE35" i="127"/>
  <c r="BO5" i="127" s="1"/>
  <c r="BF5" i="126"/>
  <c r="AI35" i="126"/>
  <c r="BR5" i="126" s="1"/>
  <c r="BG5" i="126"/>
  <c r="Y33" i="126"/>
  <c r="AC33" i="126"/>
  <c r="AG33" i="126"/>
  <c r="AS34" i="126"/>
  <c r="BC5" i="126"/>
  <c r="AE35" i="126"/>
  <c r="BO5" i="126" s="1"/>
  <c r="BH5" i="126"/>
  <c r="AC33" i="125"/>
  <c r="BB5" i="125"/>
  <c r="BC5" i="125"/>
  <c r="AR35" i="125"/>
  <c r="AG33" i="125"/>
  <c r="AI35" i="125"/>
  <c r="BR5" i="125" s="1"/>
  <c r="Y33" i="125"/>
  <c r="BF5" i="125"/>
  <c r="AI35" i="124"/>
  <c r="BR5" i="124" s="1"/>
  <c r="BG5" i="124"/>
  <c r="BC5" i="124"/>
  <c r="BB5" i="124"/>
  <c r="AE35" i="124"/>
  <c r="BO5" i="124" s="1"/>
  <c r="AE35" i="123"/>
  <c r="BO5" i="123" s="1"/>
  <c r="AC33" i="123"/>
  <c r="AS34" i="123"/>
  <c r="AS35" i="123" s="1"/>
  <c r="AR35" i="123"/>
  <c r="BD5" i="123"/>
  <c r="AG33" i="123"/>
  <c r="Y33" i="122"/>
  <c r="AE35" i="122"/>
  <c r="BO5" i="122" s="1"/>
  <c r="BG5" i="122"/>
  <c r="AG33" i="122"/>
  <c r="AS34" i="122"/>
  <c r="AS35" i="122" s="1"/>
  <c r="AG35" i="122"/>
  <c r="BP5" i="122" s="1"/>
  <c r="AR35" i="122"/>
  <c r="AY5" i="122"/>
  <c r="BD5" i="122"/>
  <c r="BC5" i="122"/>
  <c r="AS34" i="121"/>
  <c r="BB5" i="121"/>
  <c r="BG5" i="121"/>
  <c r="Y33" i="121"/>
  <c r="BF5" i="121"/>
  <c r="AG33" i="121"/>
  <c r="AD35" i="121"/>
  <c r="BN5" i="121" s="1"/>
  <c r="AY5" i="121"/>
  <c r="AE35" i="121"/>
  <c r="BO5" i="121" s="1"/>
  <c r="AI35" i="121"/>
  <c r="BR5" i="121" s="1"/>
  <c r="AR35" i="120"/>
  <c r="AY5" i="120"/>
  <c r="AI35" i="120"/>
  <c r="BR5" i="120" s="1"/>
  <c r="AZ5" i="120"/>
  <c r="BC5" i="120"/>
  <c r="AC33" i="120"/>
  <c r="BX5" i="120"/>
  <c r="BY5" i="120"/>
  <c r="BZ5" i="120"/>
  <c r="AI35" i="119"/>
  <c r="BR5" i="119" s="1"/>
  <c r="BG5" i="119"/>
  <c r="BC5" i="119"/>
  <c r="Y33" i="119"/>
  <c r="AC33" i="119"/>
  <c r="AY5" i="119"/>
  <c r="BB5" i="119"/>
  <c r="BF5" i="119"/>
  <c r="AI35" i="118"/>
  <c r="BR5" i="118" s="1"/>
  <c r="BG5" i="118"/>
  <c r="BB5" i="118"/>
  <c r="BC5" i="118"/>
  <c r="BC5" i="117"/>
  <c r="BD5" i="117"/>
  <c r="AI35" i="117"/>
  <c r="BR5" i="117" s="1"/>
  <c r="AZ5" i="117"/>
  <c r="BG5" i="117"/>
  <c r="AG33" i="117"/>
  <c r="AG35" i="117"/>
  <c r="AQ35" i="117" s="1"/>
  <c r="BB5" i="116"/>
  <c r="AR35" i="116"/>
  <c r="BC5" i="116"/>
  <c r="BF5" i="116"/>
  <c r="AI35" i="115"/>
  <c r="BR5" i="115" s="1"/>
  <c r="Y33" i="115"/>
  <c r="AG35" i="114"/>
  <c r="BP5" i="114" s="1"/>
  <c r="BB5" i="114"/>
  <c r="Y33" i="114"/>
  <c r="AI35" i="114"/>
  <c r="BR5" i="114" s="1"/>
  <c r="BC5" i="113"/>
  <c r="BH5" i="113"/>
  <c r="BB5" i="113"/>
  <c r="BF5" i="113"/>
  <c r="BC5" i="112"/>
  <c r="AG33" i="112"/>
  <c r="AC35" i="112"/>
  <c r="BM5" i="112" s="1"/>
  <c r="AG35" i="112"/>
  <c r="BP5" i="112" s="1"/>
  <c r="AH35" i="112"/>
  <c r="BQ5" i="112" s="1"/>
  <c r="AI35" i="112"/>
  <c r="BR5" i="112" s="1"/>
  <c r="AC33" i="136"/>
  <c r="AC33" i="121"/>
  <c r="AE35" i="116"/>
  <c r="BO5" i="116" s="1"/>
  <c r="AC33" i="116"/>
  <c r="AC33" i="115"/>
  <c r="AE35" i="115"/>
  <c r="BO5" i="115" s="1"/>
  <c r="AE35" i="112"/>
  <c r="BO5" i="112" s="1"/>
  <c r="AC33" i="129"/>
  <c r="AC33" i="128"/>
  <c r="AE35" i="128"/>
  <c r="BO5" i="128" s="1"/>
  <c r="AC33" i="122"/>
  <c r="AE35" i="120"/>
  <c r="BO5" i="120" s="1"/>
  <c r="BM5" i="141"/>
  <c r="AQ35" i="141"/>
  <c r="AQ36" i="141" s="1"/>
  <c r="AQ34" i="141"/>
  <c r="AA35" i="141" s="1"/>
  <c r="BL5" i="141" s="1"/>
  <c r="AY5" i="141"/>
  <c r="Z35" i="141"/>
  <c r="BK5" i="141" s="1"/>
  <c r="BE5" i="141"/>
  <c r="BG5" i="141"/>
  <c r="BW5" i="141"/>
  <c r="BH5" i="141"/>
  <c r="BX5" i="141"/>
  <c r="BY5" i="141"/>
  <c r="AR35" i="141"/>
  <c r="AC33" i="139"/>
  <c r="AQ34" i="140"/>
  <c r="AA35" i="140" s="1"/>
  <c r="BL5" i="140" s="1"/>
  <c r="AY5" i="140"/>
  <c r="Z35" i="140"/>
  <c r="BK5" i="140" s="1"/>
  <c r="BD5" i="140"/>
  <c r="AE35" i="140"/>
  <c r="BO5" i="140" s="1"/>
  <c r="BW5" i="140"/>
  <c r="BX5" i="140"/>
  <c r="BY5" i="140"/>
  <c r="AQ35" i="140"/>
  <c r="BZ5" i="140"/>
  <c r="BD5" i="138"/>
  <c r="AC33" i="138"/>
  <c r="AR35" i="139"/>
  <c r="BN5" i="139"/>
  <c r="AS34" i="139"/>
  <c r="AS35" i="139" s="1"/>
  <c r="Y35" i="139"/>
  <c r="BJ5" i="139" s="1"/>
  <c r="Z35" i="139"/>
  <c r="BK5" i="139" s="1"/>
  <c r="AC35" i="139"/>
  <c r="BM5" i="139" s="1"/>
  <c r="BD5" i="139"/>
  <c r="BW5" i="139"/>
  <c r="BH5" i="139"/>
  <c r="AC33" i="137"/>
  <c r="AG33" i="137"/>
  <c r="AE35" i="137"/>
  <c r="BO5" i="137" s="1"/>
  <c r="AR35" i="138"/>
  <c r="BN5" i="138"/>
  <c r="AS34" i="138"/>
  <c r="AS35" i="138" s="1"/>
  <c r="AZ5" i="138"/>
  <c r="Y35" i="138"/>
  <c r="BJ5" i="138" s="1"/>
  <c r="BC5" i="138"/>
  <c r="BG5" i="138"/>
  <c r="BW5" i="138"/>
  <c r="BY5" i="138"/>
  <c r="AQ35" i="138"/>
  <c r="BZ5" i="138"/>
  <c r="Z35" i="137"/>
  <c r="BK5" i="137" s="1"/>
  <c r="AC35" i="137"/>
  <c r="BM5" i="137" s="1"/>
  <c r="AY5" i="137"/>
  <c r="BW5" i="137"/>
  <c r="BX5" i="137"/>
  <c r="BY5" i="137"/>
  <c r="BZ5" i="137"/>
  <c r="Y35" i="137"/>
  <c r="BJ5" i="137" s="1"/>
  <c r="AS34" i="136"/>
  <c r="AS35" i="136" s="1"/>
  <c r="Y35" i="136"/>
  <c r="BJ5" i="136" s="1"/>
  <c r="Z35" i="136"/>
  <c r="BK5" i="136" s="1"/>
  <c r="BC5" i="136"/>
  <c r="AD35" i="136"/>
  <c r="BN5" i="136" s="1"/>
  <c r="BW5" i="136"/>
  <c r="BH5" i="136"/>
  <c r="BX5" i="136"/>
  <c r="BZ5" i="136"/>
  <c r="Y33" i="136"/>
  <c r="AE35" i="134"/>
  <c r="BO5" i="134" s="1"/>
  <c r="AQ34" i="134"/>
  <c r="AA35" i="134" s="1"/>
  <c r="BL5" i="134" s="1"/>
  <c r="AX5" i="134"/>
  <c r="Y35" i="135"/>
  <c r="BJ5" i="135" s="1"/>
  <c r="Z35" i="135"/>
  <c r="BK5" i="135" s="1"/>
  <c r="BW5" i="135"/>
  <c r="BH5" i="135"/>
  <c r="BX5" i="135"/>
  <c r="BY5" i="135"/>
  <c r="BZ5" i="135"/>
  <c r="AR35" i="134"/>
  <c r="BN5" i="134"/>
  <c r="AS34" i="134"/>
  <c r="Y35" i="134"/>
  <c r="BJ5" i="134" s="1"/>
  <c r="BC5" i="134"/>
  <c r="BE5" i="134"/>
  <c r="BG5" i="134"/>
  <c r="BW5" i="134"/>
  <c r="BH5" i="134"/>
  <c r="BY5" i="134"/>
  <c r="AQ35" i="134"/>
  <c r="BZ5" i="134"/>
  <c r="AC33" i="132"/>
  <c r="AE35" i="132"/>
  <c r="BO5" i="132" s="1"/>
  <c r="Z35" i="133"/>
  <c r="BK5" i="133" s="1"/>
  <c r="AX5" i="133"/>
  <c r="AQ34" i="133"/>
  <c r="AA35" i="133" s="1"/>
  <c r="BL5" i="133" s="1"/>
  <c r="BE5" i="133"/>
  <c r="AY5" i="133"/>
  <c r="BG5" i="133"/>
  <c r="BW5" i="133"/>
  <c r="BX5" i="133"/>
  <c r="Y35" i="133"/>
  <c r="BJ5" i="133" s="1"/>
  <c r="BY5" i="133"/>
  <c r="BZ5" i="133"/>
  <c r="AX5" i="132"/>
  <c r="AQ34" i="132"/>
  <c r="AS34" i="132"/>
  <c r="Y35" i="132"/>
  <c r="BJ5" i="132" s="1"/>
  <c r="Z35" i="132"/>
  <c r="BK5" i="132" s="1"/>
  <c r="AY5" i="132"/>
  <c r="AC35" i="132"/>
  <c r="BM5" i="132" s="1"/>
  <c r="BW5" i="132"/>
  <c r="BX5" i="132"/>
  <c r="BY5" i="132"/>
  <c r="BZ5" i="132"/>
  <c r="Y35" i="131"/>
  <c r="BJ5" i="131" s="1"/>
  <c r="Z35" i="131"/>
  <c r="BK5" i="131" s="1"/>
  <c r="AQ34" i="131"/>
  <c r="AA35" i="131" s="1"/>
  <c r="BL5" i="131" s="1"/>
  <c r="AC35" i="131"/>
  <c r="BM5" i="131" s="1"/>
  <c r="AX5" i="131"/>
  <c r="BF5" i="131"/>
  <c r="BW5" i="131"/>
  <c r="BH5" i="131"/>
  <c r="BX5" i="131"/>
  <c r="BY5" i="131"/>
  <c r="BZ5" i="131"/>
  <c r="AE35" i="129"/>
  <c r="BO5" i="129" s="1"/>
  <c r="BN5" i="130"/>
  <c r="AR35" i="130"/>
  <c r="Y35" i="130"/>
  <c r="BJ5" i="130" s="1"/>
  <c r="Z35" i="130"/>
  <c r="BK5" i="130" s="1"/>
  <c r="AX5" i="130"/>
  <c r="BF5" i="130"/>
  <c r="BW5" i="130"/>
  <c r="BH5" i="130"/>
  <c r="BY5" i="130"/>
  <c r="AQ35" i="130"/>
  <c r="AQ34" i="130"/>
  <c r="AA35" i="130" s="1"/>
  <c r="BL5" i="130" s="1"/>
  <c r="Y33" i="130"/>
  <c r="AR35" i="129"/>
  <c r="BN5" i="129"/>
  <c r="AS34" i="129"/>
  <c r="Y35" i="129"/>
  <c r="BJ5" i="129" s="1"/>
  <c r="Z35" i="129"/>
  <c r="BK5" i="129" s="1"/>
  <c r="BF5" i="129"/>
  <c r="BW5" i="129"/>
  <c r="BH5" i="129"/>
  <c r="AQ35" i="129"/>
  <c r="BZ5" i="129"/>
  <c r="AR35" i="128"/>
  <c r="BN5" i="128"/>
  <c r="AQ34" i="128"/>
  <c r="AS34" i="128"/>
  <c r="Y35" i="128"/>
  <c r="BJ5" i="128" s="1"/>
  <c r="Z35" i="128"/>
  <c r="BK5" i="128" s="1"/>
  <c r="BC5" i="128"/>
  <c r="BF5" i="128"/>
  <c r="BW5" i="128"/>
  <c r="BH5" i="128"/>
  <c r="BY5" i="128"/>
  <c r="AQ35" i="128"/>
  <c r="BZ5" i="128"/>
  <c r="AS35" i="127"/>
  <c r="AX5" i="127"/>
  <c r="Y35" i="127"/>
  <c r="BJ5" i="127" s="1"/>
  <c r="Z35" i="127"/>
  <c r="BK5" i="127" s="1"/>
  <c r="AC35" i="127"/>
  <c r="BM5" i="127" s="1"/>
  <c r="BF5" i="127"/>
  <c r="AQ34" i="127"/>
  <c r="AA35" i="127" s="1"/>
  <c r="BL5" i="127" s="1"/>
  <c r="BW5" i="127"/>
  <c r="BH5" i="127"/>
  <c r="BX5" i="127"/>
  <c r="BY5" i="127"/>
  <c r="Y33" i="127"/>
  <c r="AE35" i="125"/>
  <c r="BO5" i="125" s="1"/>
  <c r="AR35" i="126"/>
  <c r="Y35" i="126"/>
  <c r="BJ5" i="126" s="1"/>
  <c r="AQ34" i="126"/>
  <c r="AA35" i="126" s="1"/>
  <c r="BL5" i="126" s="1"/>
  <c r="Z35" i="126"/>
  <c r="BK5" i="126" s="1"/>
  <c r="AX5" i="126"/>
  <c r="BD5" i="126"/>
  <c r="BW5" i="126"/>
  <c r="BX5" i="126"/>
  <c r="BY5" i="126"/>
  <c r="AQ35" i="126"/>
  <c r="BZ5" i="126"/>
  <c r="AC33" i="124"/>
  <c r="Z35" i="125"/>
  <c r="BK5" i="125" s="1"/>
  <c r="AY5" i="125"/>
  <c r="BE5" i="125"/>
  <c r="AS34" i="125"/>
  <c r="BG5" i="125"/>
  <c r="BW5" i="125"/>
  <c r="Y35" i="125"/>
  <c r="BJ5" i="125" s="1"/>
  <c r="BX5" i="125"/>
  <c r="AQ34" i="125"/>
  <c r="BY5" i="125"/>
  <c r="AQ35" i="125"/>
  <c r="AX5" i="125"/>
  <c r="BZ5" i="125"/>
  <c r="AQ35" i="124"/>
  <c r="BZ5" i="124"/>
  <c r="AR35" i="124"/>
  <c r="AG33" i="124"/>
  <c r="BD5" i="124"/>
  <c r="AX5" i="124"/>
  <c r="AQ34" i="124"/>
  <c r="AS34" i="124"/>
  <c r="Z35" i="124"/>
  <c r="BK5" i="124" s="1"/>
  <c r="BF5" i="124"/>
  <c r="Y35" i="124"/>
  <c r="BJ5" i="124" s="1"/>
  <c r="BW5" i="124"/>
  <c r="BH5" i="124"/>
  <c r="BX5" i="124"/>
  <c r="BY5" i="124"/>
  <c r="Y33" i="124"/>
  <c r="Y35" i="123"/>
  <c r="BJ5" i="123" s="1"/>
  <c r="Z35" i="123"/>
  <c r="BK5" i="123" s="1"/>
  <c r="AQ34" i="123"/>
  <c r="BC5" i="123"/>
  <c r="BF5" i="123"/>
  <c r="BW5" i="123"/>
  <c r="AX5" i="123"/>
  <c r="BH5" i="123"/>
  <c r="BX5" i="123"/>
  <c r="BY5" i="123"/>
  <c r="AQ35" i="123"/>
  <c r="BZ5" i="123"/>
  <c r="BE5" i="121"/>
  <c r="Y35" i="122"/>
  <c r="BJ5" i="122" s="1"/>
  <c r="Z35" i="122"/>
  <c r="BK5" i="122" s="1"/>
  <c r="AC35" i="122"/>
  <c r="BM5" i="122" s="1"/>
  <c r="BW5" i="122"/>
  <c r="BH5" i="122"/>
  <c r="BX5" i="122"/>
  <c r="AX5" i="122"/>
  <c r="AQ34" i="122"/>
  <c r="AA35" i="122" s="1"/>
  <c r="BL5" i="122" s="1"/>
  <c r="BY5" i="122"/>
  <c r="BZ5" i="122"/>
  <c r="AQ34" i="121"/>
  <c r="AA35" i="121" s="1"/>
  <c r="BL5" i="121" s="1"/>
  <c r="Y35" i="121"/>
  <c r="BJ5" i="121" s="1"/>
  <c r="Z35" i="121"/>
  <c r="BK5" i="121" s="1"/>
  <c r="AZ5" i="121"/>
  <c r="BW5" i="121"/>
  <c r="BH5" i="121"/>
  <c r="BX5" i="121"/>
  <c r="AX5" i="121"/>
  <c r="BY5" i="121"/>
  <c r="AQ35" i="121"/>
  <c r="BZ5" i="121"/>
  <c r="AG33" i="119"/>
  <c r="AQ35" i="120"/>
  <c r="BM5" i="120"/>
  <c r="Y33" i="120"/>
  <c r="AG33" i="120"/>
  <c r="AX5" i="120"/>
  <c r="AQ34" i="120"/>
  <c r="AA35" i="120" s="1"/>
  <c r="BL5" i="120" s="1"/>
  <c r="Y35" i="120"/>
  <c r="BJ5" i="120" s="1"/>
  <c r="Z35" i="120"/>
  <c r="BK5" i="120" s="1"/>
  <c r="BF5" i="120"/>
  <c r="BG5" i="120"/>
  <c r="BH5" i="120"/>
  <c r="AC33" i="118"/>
  <c r="AX5" i="119"/>
  <c r="AQ34" i="119"/>
  <c r="Y35" i="119"/>
  <c r="BJ5" i="119" s="1"/>
  <c r="BD5" i="119"/>
  <c r="AS34" i="119"/>
  <c r="Z35" i="119"/>
  <c r="BK5" i="119" s="1"/>
  <c r="BW5" i="119"/>
  <c r="AE35" i="119"/>
  <c r="BO5" i="119" s="1"/>
  <c r="BH5" i="119"/>
  <c r="BX5" i="119"/>
  <c r="BY5" i="119"/>
  <c r="BZ5" i="119"/>
  <c r="AQ35" i="119"/>
  <c r="Y33" i="118"/>
  <c r="AG33" i="118"/>
  <c r="Z35" i="118"/>
  <c r="BK5" i="118" s="1"/>
  <c r="AZ5" i="118"/>
  <c r="AQ34" i="118"/>
  <c r="AA35" i="118" s="1"/>
  <c r="BL5" i="118" s="1"/>
  <c r="BD5" i="118"/>
  <c r="AY5" i="118"/>
  <c r="AE35" i="118"/>
  <c r="BO5" i="118" s="1"/>
  <c r="BF5" i="118"/>
  <c r="Y35" i="118"/>
  <c r="BJ5" i="118" s="1"/>
  <c r="BW5" i="118"/>
  <c r="BX5" i="118"/>
  <c r="BY5" i="118"/>
  <c r="AQ35" i="118"/>
  <c r="BZ5" i="118"/>
  <c r="AI35" i="116"/>
  <c r="BR5" i="116" s="1"/>
  <c r="BY5" i="117"/>
  <c r="BZ5" i="117"/>
  <c r="AR35" i="117"/>
  <c r="Y33" i="117"/>
  <c r="AC33" i="117"/>
  <c r="Z35" i="117"/>
  <c r="BK5" i="117" s="1"/>
  <c r="AQ34" i="117"/>
  <c r="AA35" i="117" s="1"/>
  <c r="BL5" i="117" s="1"/>
  <c r="AY5" i="117"/>
  <c r="AX5" i="117"/>
  <c r="Y35" i="117"/>
  <c r="BJ5" i="117" s="1"/>
  <c r="BH5" i="117"/>
  <c r="BZ5" i="116"/>
  <c r="Y33" i="116"/>
  <c r="AG33" i="116"/>
  <c r="BY5" i="116"/>
  <c r="AX5" i="116"/>
  <c r="AQ34" i="116"/>
  <c r="AS34" i="116"/>
  <c r="Y35" i="116"/>
  <c r="BJ5" i="116" s="1"/>
  <c r="Z35" i="116"/>
  <c r="BK5" i="116" s="1"/>
  <c r="BX5" i="116"/>
  <c r="BD5" i="116"/>
  <c r="AY5" i="116"/>
  <c r="AQ35" i="116"/>
  <c r="BG5" i="116"/>
  <c r="AE35" i="114"/>
  <c r="BO5" i="114" s="1"/>
  <c r="AC33" i="114"/>
  <c r="Y35" i="115"/>
  <c r="BJ5" i="115" s="1"/>
  <c r="Z35" i="115"/>
  <c r="BK5" i="115" s="1"/>
  <c r="BC5" i="115"/>
  <c r="AC35" i="115"/>
  <c r="BM5" i="115" s="1"/>
  <c r="AX5" i="115"/>
  <c r="AS34" i="115"/>
  <c r="AQ34" i="115"/>
  <c r="AA35" i="115" s="1"/>
  <c r="BL5" i="115" s="1"/>
  <c r="AG33" i="115"/>
  <c r="AY5" i="115"/>
  <c r="BG5" i="115"/>
  <c r="BW5" i="115"/>
  <c r="BX5" i="115"/>
  <c r="BY5" i="115"/>
  <c r="BZ5" i="115"/>
  <c r="AE35" i="113"/>
  <c r="BO5" i="113" s="1"/>
  <c r="AR35" i="114"/>
  <c r="Y35" i="114"/>
  <c r="BJ5" i="114" s="1"/>
  <c r="Z35" i="114"/>
  <c r="BK5" i="114" s="1"/>
  <c r="BC5" i="114"/>
  <c r="BH5" i="114"/>
  <c r="AX5" i="114"/>
  <c r="AS34" i="114"/>
  <c r="AG33" i="114"/>
  <c r="AQ34" i="114"/>
  <c r="AA35" i="114" s="1"/>
  <c r="BL5" i="114" s="1"/>
  <c r="AY5" i="114"/>
  <c r="BG5" i="114"/>
  <c r="BW5" i="114"/>
  <c r="BX5" i="114"/>
  <c r="BY5" i="114"/>
  <c r="AQ35" i="114"/>
  <c r="BZ5" i="114"/>
  <c r="BZ5" i="112"/>
  <c r="BD5" i="112"/>
  <c r="AC33" i="112"/>
  <c r="AQ35" i="113"/>
  <c r="AX5" i="113"/>
  <c r="AQ34" i="113"/>
  <c r="AY5" i="113"/>
  <c r="AS34" i="113"/>
  <c r="BZ5" i="113"/>
  <c r="AR35" i="113"/>
  <c r="Y33" i="113"/>
  <c r="AC33" i="113"/>
  <c r="AG33" i="113"/>
  <c r="Y35" i="113"/>
  <c r="BJ5" i="113" s="1"/>
  <c r="Z35" i="113"/>
  <c r="BK5" i="113" s="1"/>
  <c r="BG5" i="113"/>
  <c r="BW5" i="113"/>
  <c r="BY5" i="113"/>
  <c r="AQ34" i="112"/>
  <c r="AS34" i="112"/>
  <c r="Y35" i="112"/>
  <c r="BJ5" i="112" s="1"/>
  <c r="Z35" i="112"/>
  <c r="BK5" i="112" s="1"/>
  <c r="BW5" i="112"/>
  <c r="BX5" i="112"/>
  <c r="BY5" i="112"/>
  <c r="Y33" i="112"/>
  <c r="AX5" i="112"/>
  <c r="AY5" i="112"/>
  <c r="AQ11" i="80"/>
  <c r="AQ13" i="80"/>
  <c r="AE8" i="57"/>
  <c r="AF8" i="57" s="1"/>
  <c r="AE7" i="57"/>
  <c r="AS35" i="140" l="1"/>
  <c r="AQ36" i="140" s="1"/>
  <c r="AA35" i="139"/>
  <c r="BL5" i="139" s="1"/>
  <c r="AA35" i="137"/>
  <c r="BL5" i="137" s="1"/>
  <c r="AR35" i="136"/>
  <c r="AQ35" i="136"/>
  <c r="AQ36" i="136" s="1"/>
  <c r="AA35" i="135"/>
  <c r="BL5" i="135" s="1"/>
  <c r="AQ35" i="135"/>
  <c r="BP5" i="135"/>
  <c r="AG36" i="135"/>
  <c r="BU5" i="135" s="1"/>
  <c r="AS35" i="135"/>
  <c r="AQ36" i="135" s="1"/>
  <c r="AQ35" i="133"/>
  <c r="AS35" i="133"/>
  <c r="AQ35" i="132"/>
  <c r="AA35" i="132"/>
  <c r="BL5" i="132" s="1"/>
  <c r="AQ35" i="131"/>
  <c r="AS35" i="131"/>
  <c r="AS35" i="130"/>
  <c r="AA35" i="129"/>
  <c r="BL5" i="129" s="1"/>
  <c r="AS35" i="128"/>
  <c r="AQ36" i="128" s="1"/>
  <c r="AQ35" i="127"/>
  <c r="AS35" i="126"/>
  <c r="AQ36" i="126"/>
  <c r="AA35" i="125"/>
  <c r="BL5" i="125" s="1"/>
  <c r="AS35" i="124"/>
  <c r="AQ36" i="124" s="1"/>
  <c r="AA35" i="123"/>
  <c r="BL5" i="123" s="1"/>
  <c r="AR35" i="121"/>
  <c r="AS35" i="121"/>
  <c r="AA35" i="119"/>
  <c r="BL5" i="119" s="1"/>
  <c r="AS35" i="117"/>
  <c r="BP5" i="117"/>
  <c r="AG36" i="117"/>
  <c r="BU5" i="117" s="1"/>
  <c r="AS35" i="116"/>
  <c r="AS35" i="115"/>
  <c r="AQ35" i="115"/>
  <c r="AQ36" i="115" s="1"/>
  <c r="AQ35" i="112"/>
  <c r="AR35" i="112"/>
  <c r="AS35" i="118"/>
  <c r="AQ36" i="118" s="1"/>
  <c r="AS35" i="112"/>
  <c r="AQ36" i="112" s="1"/>
  <c r="AS35" i="120"/>
  <c r="AQ36" i="120" s="1"/>
  <c r="AQ35" i="139"/>
  <c r="AQ36" i="139" s="1"/>
  <c r="AS35" i="137"/>
  <c r="AQ36" i="138"/>
  <c r="AA35" i="138"/>
  <c r="BL5" i="138" s="1"/>
  <c r="AQ35" i="137"/>
  <c r="AA35" i="136"/>
  <c r="BL5" i="136" s="1"/>
  <c r="AS35" i="134"/>
  <c r="AQ36" i="134" s="1"/>
  <c r="AS35" i="132"/>
  <c r="AQ36" i="132" s="1"/>
  <c r="AS35" i="129"/>
  <c r="AQ36" i="129" s="1"/>
  <c r="AQ36" i="130"/>
  <c r="AA35" i="128"/>
  <c r="BL5" i="128" s="1"/>
  <c r="AQ36" i="127"/>
  <c r="AS35" i="125"/>
  <c r="AQ36" i="125" s="1"/>
  <c r="AA35" i="124"/>
  <c r="BL5" i="124" s="1"/>
  <c r="AQ36" i="123"/>
  <c r="AQ35" i="122"/>
  <c r="AQ36" i="122" s="1"/>
  <c r="AS35" i="119"/>
  <c r="AQ36" i="119" s="1"/>
  <c r="AQ36" i="116"/>
  <c r="AQ36" i="117"/>
  <c r="AA35" i="116"/>
  <c r="BL5" i="116" s="1"/>
  <c r="AS35" i="114"/>
  <c r="AQ36" i="114" s="1"/>
  <c r="AS35" i="113"/>
  <c r="AQ36" i="113" s="1"/>
  <c r="AA35" i="113"/>
  <c r="BL5" i="113" s="1"/>
  <c r="AA35" i="112"/>
  <c r="BL5" i="112" s="1"/>
  <c r="AF7" i="57"/>
  <c r="AG8" i="57"/>
  <c r="AH8" i="57" s="1"/>
  <c r="AI8" i="57" s="1"/>
  <c r="AQ12" i="80"/>
  <c r="AQ14" i="80"/>
  <c r="AQ15" i="80"/>
  <c r="AQ16" i="80"/>
  <c r="AQ17" i="80"/>
  <c r="AQ18" i="80"/>
  <c r="AQ19" i="80"/>
  <c r="AQ20" i="80"/>
  <c r="AQ21" i="80"/>
  <c r="AQ22" i="80"/>
  <c r="AQ23" i="80"/>
  <c r="AQ24" i="80"/>
  <c r="AQ25" i="80"/>
  <c r="AQ26" i="80"/>
  <c r="AQ27" i="80"/>
  <c r="AQ28" i="80"/>
  <c r="AQ29" i="80"/>
  <c r="AQ30" i="80"/>
  <c r="V8" i="58"/>
  <c r="O7" i="58"/>
  <c r="S7" i="58"/>
  <c r="U7" i="58"/>
  <c r="Y7" i="58"/>
  <c r="AB8" i="58"/>
  <c r="AA8" i="58"/>
  <c r="Z8" i="58"/>
  <c r="Y8" i="58"/>
  <c r="X8" i="58"/>
  <c r="R7" i="58"/>
  <c r="W8" i="58"/>
  <c r="U8" i="58"/>
  <c r="T8" i="58"/>
  <c r="S8" i="58"/>
  <c r="R8" i="58"/>
  <c r="Q8" i="58"/>
  <c r="P8" i="58"/>
  <c r="O8" i="58"/>
  <c r="AQ36" i="133" l="1"/>
  <c r="AQ36" i="131"/>
  <c r="AQ36" i="121"/>
  <c r="AQ36" i="137"/>
  <c r="AG7" i="57"/>
  <c r="AH7" i="57" s="1"/>
  <c r="AI7" i="57" l="1"/>
  <c r="Y32" i="80"/>
  <c r="Y35" i="80" s="1"/>
  <c r="BJ5" i="80" l="1"/>
  <c r="BW5" i="80" l="1"/>
  <c r="AX5" i="80"/>
  <c r="D44" i="56" s="1"/>
  <c r="AV5" i="80"/>
  <c r="AW5" i="80"/>
  <c r="AJ32" i="80"/>
  <c r="AI32" i="80"/>
  <c r="BH5" i="80" s="1"/>
  <c r="AH32" i="80"/>
  <c r="AG32" i="80"/>
  <c r="AF32" i="80"/>
  <c r="BE5" i="80" s="1"/>
  <c r="AE32" i="80"/>
  <c r="AD32" i="80"/>
  <c r="AC32" i="80"/>
  <c r="AC35" i="80" s="1"/>
  <c r="AB32" i="80"/>
  <c r="BA5" i="80" s="1"/>
  <c r="AA32" i="80"/>
  <c r="Z32" i="80"/>
  <c r="Z35" i="80" s="1"/>
  <c r="AJ31" i="80"/>
  <c r="CH5" i="80" s="1"/>
  <c r="AI31" i="80"/>
  <c r="CG5" i="80" s="1"/>
  <c r="AH31" i="80"/>
  <c r="CF5" i="80" s="1"/>
  <c r="AG31" i="80"/>
  <c r="CE5" i="80" s="1"/>
  <c r="AF31" i="80"/>
  <c r="CD5" i="80" s="1"/>
  <c r="AE31" i="80"/>
  <c r="CC5" i="80" s="1"/>
  <c r="AD31" i="80"/>
  <c r="CB5" i="80" s="1"/>
  <c r="AC31" i="80"/>
  <c r="CA5" i="80" s="1"/>
  <c r="AE35" i="80" l="1"/>
  <c r="BO5" i="80" s="1"/>
  <c r="BK5" i="80"/>
  <c r="BG5" i="80"/>
  <c r="AH35" i="80"/>
  <c r="BQ5" i="80" s="1"/>
  <c r="BI5" i="80"/>
  <c r="AI35" i="80"/>
  <c r="AY5" i="80"/>
  <c r="BX5" i="80"/>
  <c r="BC5" i="80"/>
  <c r="AD35" i="80"/>
  <c r="Y33" i="80"/>
  <c r="BB5" i="80"/>
  <c r="AC33" i="80"/>
  <c r="BF5" i="80"/>
  <c r="AG35" i="80"/>
  <c r="AG33" i="80"/>
  <c r="AS34" i="80"/>
  <c r="AZ5" i="80"/>
  <c r="BD5" i="80"/>
  <c r="BY5" i="80"/>
  <c r="AQ34" i="80"/>
  <c r="BZ5" i="80"/>
  <c r="AA35" i="80" l="1"/>
  <c r="BL5" i="80" s="1"/>
  <c r="BS5" i="80"/>
  <c r="BU5" i="80"/>
  <c r="BR5" i="80"/>
  <c r="AS35" i="80"/>
  <c r="AR35" i="80"/>
  <c r="BN5" i="80"/>
  <c r="AQ35" i="80"/>
  <c r="BP5" i="80"/>
  <c r="BT5" i="80"/>
  <c r="BM5" i="80"/>
  <c r="AT43" i="56"/>
  <c r="AT42" i="56"/>
  <c r="AT41" i="56"/>
  <c r="AT40" i="56"/>
  <c r="AT39" i="56"/>
  <c r="AT38" i="56"/>
  <c r="AT37" i="56"/>
  <c r="AT36" i="56"/>
  <c r="AT35" i="56"/>
  <c r="AT34" i="56"/>
  <c r="AT33" i="56"/>
  <c r="AT32" i="56"/>
  <c r="AT31" i="56"/>
  <c r="AT30" i="56"/>
  <c r="AT29" i="56"/>
  <c r="AT28" i="56"/>
  <c r="AT27" i="56"/>
  <c r="AT26" i="56"/>
  <c r="AT25" i="56"/>
  <c r="AT24" i="56"/>
  <c r="AT23" i="56"/>
  <c r="AT22" i="56"/>
  <c r="AT21" i="56"/>
  <c r="AT20" i="56"/>
  <c r="AT19" i="56"/>
  <c r="AT18" i="56"/>
  <c r="AT17" i="56"/>
  <c r="AT16" i="56"/>
  <c r="AT15" i="56"/>
  <c r="AT14" i="56"/>
  <c r="AT13" i="56"/>
  <c r="AT12" i="56"/>
  <c r="AT11" i="56"/>
  <c r="AQ36" i="80" l="1"/>
  <c r="BV5" i="80" s="1"/>
  <c r="AF44" i="56" l="1"/>
  <c r="AE44" i="56"/>
  <c r="AD44" i="56"/>
  <c r="AC44" i="56"/>
  <c r="J44" i="56"/>
  <c r="H44" i="56"/>
  <c r="O44" i="56"/>
  <c r="W44" i="56"/>
  <c r="K44" i="56"/>
  <c r="I44" i="56"/>
  <c r="G44" i="56"/>
  <c r="E44" i="56"/>
  <c r="AN44" i="56"/>
  <c r="AM44" i="56"/>
  <c r="AL44" i="56"/>
  <c r="AK44" i="56"/>
  <c r="AJ44" i="56"/>
  <c r="AI44" i="56"/>
  <c r="AH44" i="56"/>
  <c r="AG44" i="56"/>
  <c r="L44" i="56"/>
  <c r="W5" i="47"/>
  <c r="M5" i="59"/>
  <c r="AF4" i="59"/>
  <c r="W4" i="59"/>
  <c r="M4" i="59"/>
  <c r="E4" i="59"/>
  <c r="M5" i="58"/>
  <c r="E5" i="58"/>
  <c r="AI4" i="58"/>
  <c r="Y4" i="58"/>
  <c r="M4" i="58"/>
  <c r="E4" i="58"/>
  <c r="U44" i="56" l="1"/>
  <c r="S44" i="56"/>
  <c r="R44" i="56"/>
  <c r="F44" i="56"/>
  <c r="N44" i="56"/>
  <c r="V44" i="56"/>
  <c r="X44" i="56"/>
  <c r="M44" i="56"/>
  <c r="Q44" i="56" l="1"/>
  <c r="P44" i="56"/>
  <c r="AT10" i="56"/>
  <c r="AT44" i="56" s="1"/>
  <c r="AJ4" i="56" s="1"/>
  <c r="T44" i="56"/>
</calcChain>
</file>

<file path=xl/sharedStrings.xml><?xml version="1.0" encoding="utf-8"?>
<sst xmlns="http://schemas.openxmlformats.org/spreadsheetml/2006/main" count="12826" uniqueCount="933">
  <si>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</si>
  <si>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</si>
  <si>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</si>
  <si>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</si>
  <si>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</si>
  <si>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</si>
  <si>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</si>
  <si>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</si>
  <si>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</si>
  <si>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</si>
  <si>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</si>
  <si>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</si>
  <si>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</si>
  <si>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</si>
  <si>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</si>
  <si>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</si>
  <si>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</si>
  <si>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</si>
  <si>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</si>
  <si>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</si>
  <si>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</si>
  <si>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</si>
  <si>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</si>
  <si>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</si>
  <si>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</si>
  <si>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</si>
  <si>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</si>
  <si>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</si>
  <si>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</si>
  <si>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</si>
  <si>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</si>
  <si>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</si>
  <si>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</si>
  <si>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</si>
  <si>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</si>
  <si>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</si>
  <si>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</si>
  <si>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</si>
  <si>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</si>
  <si>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</si>
  <si>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</si>
  <si>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</si>
  <si>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</si>
  <si>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</si>
  <si>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</si>
  <si>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</si>
  <si>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</si>
  <si>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</si>
  <si>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</si>
  <si>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</si>
  <si>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</si>
  <si>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</si>
  <si>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</si>
  <si>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</si>
  <si>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</si>
  <si>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</si>
  <si>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6"/>
  </si>
  <si>
    <t>Ⅱ</t>
    <phoneticPr fontId="26"/>
  </si>
  <si>
    <t>Ⅲ</t>
    <phoneticPr fontId="26"/>
  </si>
  <si>
    <t>Ⅳ</t>
    <phoneticPr fontId="26"/>
  </si>
  <si>
    <t>Ⅱb</t>
    <phoneticPr fontId="26"/>
  </si>
  <si>
    <t>Ⅱa</t>
    <phoneticPr fontId="26"/>
  </si>
  <si>
    <t>Ⅲ</t>
  </si>
  <si>
    <t>Ⅳ</t>
  </si>
  <si>
    <t>漏水</t>
    <rPh sb="0" eb="2">
      <t>ロウスイ</t>
    </rPh>
    <phoneticPr fontId="26"/>
  </si>
  <si>
    <t>材質劣化</t>
    <rPh sb="0" eb="2">
      <t>ザイシツ</t>
    </rPh>
    <rPh sb="2" eb="4">
      <t>レッカ</t>
    </rPh>
    <phoneticPr fontId="26"/>
  </si>
  <si>
    <t>健全性</t>
    <rPh sb="0" eb="2">
      <t>ケンゼン</t>
    </rPh>
    <rPh sb="2" eb="3">
      <t>セイ</t>
    </rPh>
    <phoneticPr fontId="26"/>
  </si>
  <si>
    <t>外力</t>
    <rPh sb="0" eb="2">
      <t>ガイリョク</t>
    </rPh>
    <phoneticPr fontId="26"/>
  </si>
  <si>
    <t xml:space="preserve">外力 </t>
    <rPh sb="0" eb="2">
      <t>ガイリョク</t>
    </rPh>
    <phoneticPr fontId="26"/>
  </si>
  <si>
    <t>変状の発生範囲の規模（㎡）</t>
    <rPh sb="0" eb="2">
      <t>ヘンジョウ</t>
    </rPh>
    <rPh sb="3" eb="5">
      <t>ハッセイ</t>
    </rPh>
    <rPh sb="5" eb="7">
      <t>ハンイ</t>
    </rPh>
    <rPh sb="8" eb="10">
      <t>キボ</t>
    </rPh>
    <phoneticPr fontId="26"/>
  </si>
  <si>
    <t>覆工スパン長（ｍ）</t>
    <rPh sb="0" eb="2">
      <t>フッコウ</t>
    </rPh>
    <rPh sb="5" eb="6">
      <t>ナガ</t>
    </rPh>
    <phoneticPr fontId="26"/>
  </si>
  <si>
    <t>対策区分の判定</t>
    <rPh sb="0" eb="2">
      <t>タイサク</t>
    </rPh>
    <rPh sb="2" eb="4">
      <t>クブン</t>
    </rPh>
    <rPh sb="5" eb="7">
      <t>ハンテイ</t>
    </rPh>
    <phoneticPr fontId="26"/>
  </si>
  <si>
    <t>変    状    規    模</t>
    <rPh sb="0" eb="1">
      <t>ヘン</t>
    </rPh>
    <rPh sb="5" eb="6">
      <t>ジョウ</t>
    </rPh>
    <rPh sb="10" eb="11">
      <t>キ</t>
    </rPh>
    <rPh sb="15" eb="16">
      <t>ボ</t>
    </rPh>
    <phoneticPr fontId="26"/>
  </si>
  <si>
    <t>覆工スパン毎の
健全性の診断</t>
    <rPh sb="0" eb="2">
      <t>フッコウ</t>
    </rPh>
    <rPh sb="5" eb="6">
      <t>ゴト</t>
    </rPh>
    <rPh sb="8" eb="10">
      <t>ケンゼン</t>
    </rPh>
    <rPh sb="10" eb="11">
      <t>セイ</t>
    </rPh>
    <rPh sb="12" eb="14">
      <t>シンダン</t>
    </rPh>
    <phoneticPr fontId="26"/>
  </si>
  <si>
    <t>変    状    数</t>
    <rPh sb="0" eb="1">
      <t>ヘン</t>
    </rPh>
    <rPh sb="5" eb="6">
      <t>ジョウ</t>
    </rPh>
    <rPh sb="10" eb="11">
      <t>スウ</t>
    </rPh>
    <phoneticPr fontId="26"/>
  </si>
  <si>
    <t>覆工ｽﾊﾟﾝ番号</t>
    <rPh sb="0" eb="2">
      <t>フッコウ</t>
    </rPh>
    <rPh sb="6" eb="8">
      <t>バンゴウ</t>
    </rPh>
    <phoneticPr fontId="26"/>
  </si>
  <si>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6"/>
  </si>
  <si>
    <t>トンネル毎の
健全性</t>
    <rPh sb="4" eb="5">
      <t>ゴト</t>
    </rPh>
    <rPh sb="7" eb="10">
      <t>ケンゼンセイ</t>
    </rPh>
    <phoneticPr fontId="26"/>
  </si>
  <si>
    <t>管理者名</t>
    <rPh sb="0" eb="3">
      <t>カンリシャ</t>
    </rPh>
    <rPh sb="3" eb="4">
      <t>メイ</t>
    </rPh>
    <phoneticPr fontId="26"/>
  </si>
  <si>
    <t>名  称</t>
    <rPh sb="0" eb="1">
      <t>ナ</t>
    </rPh>
    <rPh sb="3" eb="4">
      <t>ショウ</t>
    </rPh>
    <phoneticPr fontId="26"/>
  </si>
  <si>
    <t xml:space="preserve"> </t>
    <phoneticPr fontId="26"/>
  </si>
  <si>
    <t>路線名</t>
    <rPh sb="0" eb="2">
      <t>ロセン</t>
    </rPh>
    <rPh sb="2" eb="3">
      <t>メイ</t>
    </rPh>
    <phoneticPr fontId="26"/>
  </si>
  <si>
    <t>フリガナ</t>
    <phoneticPr fontId="26"/>
  </si>
  <si>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</si>
  <si>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</si>
  <si>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</si>
  <si>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</si>
  <si>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</si>
  <si>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</si>
  <si>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</si>
  <si>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</si>
  <si>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</si>
  <si>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</si>
  <si>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</si>
  <si>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</si>
  <si>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</si>
  <si>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</si>
  <si>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</si>
  <si>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</si>
  <si>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</si>
  <si>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</si>
  <si>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</si>
  <si>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</si>
  <si>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</si>
  <si>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</si>
  <si>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</si>
  <si>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</si>
  <si>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</si>
  <si>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</si>
  <si>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</si>
  <si>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</si>
  <si>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</si>
  <si>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</si>
  <si>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</si>
  <si>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</si>
  <si>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</si>
  <si>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</si>
  <si>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</si>
  <si>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</si>
  <si>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</si>
  <si>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</si>
  <si>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</si>
  <si>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</si>
  <si>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</si>
  <si>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</si>
  <si>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</si>
  <si>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</si>
  <si>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</si>
  <si>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</si>
  <si>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</si>
  <si>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</si>
  <si>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</si>
  <si>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</si>
  <si>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</si>
  <si>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</si>
  <si>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</si>
  <si>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</si>
  <si>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</si>
  <si>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</si>
  <si>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</si>
  <si>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</si>
  <si>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</si>
  <si>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</si>
  <si>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</si>
  <si>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</si>
  <si>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</si>
  <si>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</si>
  <si>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</si>
  <si>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</si>
  <si>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</si>
  <si>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</si>
  <si>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</si>
  <si>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</si>
  <si>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</si>
  <si>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</si>
  <si>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</si>
  <si>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</si>
  <si>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</si>
  <si>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</si>
  <si>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</si>
  <si>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</si>
  <si>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</si>
  <si>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</si>
  <si>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</si>
  <si>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</si>
  <si>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</si>
  <si>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</si>
  <si>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</si>
  <si>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</si>
  <si>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</si>
  <si>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</si>
  <si>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</si>
  <si>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</si>
  <si>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</si>
  <si>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</si>
  <si>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</si>
  <si>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</si>
  <si>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</si>
  <si>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</si>
  <si>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</si>
  <si>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</si>
  <si>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</si>
  <si>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</si>
  <si>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</si>
  <si>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</si>
  <si>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</si>
  <si>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</si>
  <si>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</si>
  <si>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</si>
  <si>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</si>
  <si>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</si>
  <si>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</si>
  <si>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</si>
  <si>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</si>
  <si>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</si>
  <si>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</si>
  <si>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</si>
  <si>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</si>
  <si>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</si>
  <si>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</si>
  <si>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</si>
  <si>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</si>
  <si>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</si>
  <si>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</si>
  <si>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</si>
  <si>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</si>
  <si>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</si>
  <si>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</si>
  <si>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</si>
  <si>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</si>
  <si>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</si>
  <si>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</si>
  <si>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</si>
  <si>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</si>
  <si>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</si>
  <si>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</si>
  <si>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</si>
  <si>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</si>
  <si>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</si>
  <si>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</si>
  <si>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</si>
  <si>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</si>
  <si>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</si>
  <si>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</si>
  <si>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</si>
  <si>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</si>
  <si>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</si>
  <si>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</si>
  <si>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</si>
  <si>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</si>
  <si>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</si>
  <si>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</si>
  <si>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</si>
  <si>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</si>
  <si>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</si>
  <si>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</si>
  <si>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</si>
  <si>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</si>
  <si>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</si>
  <si>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6"/>
  </si>
  <si>
    <t>メモ</t>
    <phoneticPr fontId="26"/>
  </si>
  <si>
    <t>異常の種類</t>
    <rPh sb="0" eb="2">
      <t>イジョウ</t>
    </rPh>
    <rPh sb="3" eb="5">
      <t>シュルイ</t>
    </rPh>
    <phoneticPr fontId="26"/>
  </si>
  <si>
    <t>部位区分</t>
    <rPh sb="0" eb="2">
      <t>ブイ</t>
    </rPh>
    <rPh sb="2" eb="4">
      <t>クブン</t>
    </rPh>
    <phoneticPr fontId="26"/>
  </si>
  <si>
    <t>対象箇所</t>
    <rPh sb="0" eb="2">
      <t>タイショウ</t>
    </rPh>
    <rPh sb="2" eb="4">
      <t>カショ</t>
    </rPh>
    <phoneticPr fontId="26"/>
  </si>
  <si>
    <t>異常番号</t>
    <rPh sb="0" eb="2">
      <t>イジョウ</t>
    </rPh>
    <rPh sb="2" eb="4">
      <t>バンゴウ</t>
    </rPh>
    <phoneticPr fontId="26"/>
  </si>
  <si>
    <t>覆工スパン番号</t>
    <rPh sb="0" eb="2">
      <t>フッコウ</t>
    </rPh>
    <rPh sb="5" eb="7">
      <t>バンゴウ</t>
    </rPh>
    <phoneticPr fontId="26"/>
  </si>
  <si>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</si>
  <si>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</si>
  <si>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</si>
  <si>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</si>
  <si>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</si>
  <si>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</si>
  <si>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</si>
  <si>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6"/>
  </si>
  <si>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</si>
  <si>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</si>
  <si>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</si>
  <si>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</si>
  <si>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</si>
  <si>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</si>
  <si>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</si>
  <si>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</si>
  <si>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</si>
  <si>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</si>
  <si>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6"/>
  </si>
  <si>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</si>
  <si>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</si>
  <si>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</si>
  <si>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</si>
  <si>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</si>
  <si>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</si>
  <si>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</si>
  <si>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</si>
  <si>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</si>
  <si>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6"/>
  </si>
  <si>
    <t>定期点検者名</t>
    <rPh sb="0" eb="2">
      <t>テイキ</t>
    </rPh>
    <rPh sb="2" eb="4">
      <t>テンケン</t>
    </rPh>
    <rPh sb="4" eb="5">
      <t>シャ</t>
    </rPh>
    <rPh sb="5" eb="6">
      <t>メイ</t>
    </rPh>
    <phoneticPr fontId="26"/>
  </si>
  <si>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</si>
  <si>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</si>
  <si>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</si>
  <si>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</si>
  <si>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</si>
  <si>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</si>
  <si>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</si>
  <si>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</si>
  <si>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</si>
  <si>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</si>
  <si>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</si>
  <si>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</si>
  <si>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</si>
  <si>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</si>
  <si>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</si>
  <si>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</si>
  <si>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</si>
  <si>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</si>
  <si>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</si>
  <si>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</si>
  <si>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</si>
  <si>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</si>
  <si>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6"/>
  </si>
  <si>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6"/>
  </si>
  <si>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</si>
  <si>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</si>
  <si>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</si>
  <si>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</si>
  <si>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</si>
  <si>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</si>
  <si>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6"/>
  </si>
  <si>
    <r>
      <t xml:space="preserve">外力 </t>
    </r>
    <r>
      <rPr>
        <vertAlign val="superscript"/>
        <sz val="9"/>
        <rFont val="HGSｺﾞｼｯｸM"/>
        <family val="3"/>
        <charset val="128"/>
      </rPr>
      <t>注2</t>
    </r>
    <rPh sb="0" eb="2">
      <t>ガイリョク</t>
    </rPh>
    <rPh sb="3" eb="4">
      <t>チュウ</t>
    </rPh>
    <phoneticPr fontId="26"/>
  </si>
  <si>
    <t>年月日</t>
    <rPh sb="0" eb="2">
      <t>ネンゲツ</t>
    </rPh>
    <rPh sb="2" eb="3">
      <t>ニチ</t>
    </rPh>
    <phoneticPr fontId="7"/>
  </si>
  <si>
    <t>ｽﾊﾟﾝ長（ｍ）</t>
    <phoneticPr fontId="26"/>
  </si>
  <si>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</si>
  <si>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</si>
  <si>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</si>
  <si>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</si>
  <si>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</si>
  <si>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</si>
  <si>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</si>
  <si>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</si>
  <si>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</si>
  <si>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</si>
  <si>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</si>
  <si>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</si>
  <si>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</si>
  <si>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</si>
  <si>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</si>
  <si>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</si>
  <si>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</si>
  <si>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</si>
  <si>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</si>
  <si>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</si>
  <si>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</si>
  <si>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</si>
  <si>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</si>
  <si>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Ⅳ</t>
    <phoneticPr fontId="3"/>
  </si>
  <si>
    <t>Ⅲ</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</si>
  <si>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</si>
  <si>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</si>
  <si>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6"/>
  </si>
  <si>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</si>
  <si>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</si>
  <si>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</si>
  <si>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</si>
  <si>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</si>
  <si>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</si>
  <si>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</si>
  <si>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</si>
  <si>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</si>
  <si>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</si>
  <si>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</si>
  <si>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</si>
  <si>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</si>
  <si>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</si>
  <si>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</si>
  <si>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</si>
  <si>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</si>
  <si>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</si>
  <si>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</si>
  <si>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</si>
  <si>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</si>
  <si>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</si>
  <si>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</si>
  <si>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</si>
  <si>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</si>
  <si>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</si>
  <si>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</si>
  <si>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</si>
  <si>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</si>
  <si>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</si>
  <si>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</si>
  <si>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</si>
  <si>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</si>
  <si>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</si>
  <si>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</si>
  <si>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</si>
  <si>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</si>
  <si>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</si>
  <si>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</si>
  <si>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</si>
  <si>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</si>
  <si>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</si>
  <si>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</si>
  <si>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</si>
  <si>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</si>
  <si>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</si>
  <si>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</si>
  <si>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</si>
  <si>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</si>
  <si>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</si>
  <si>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</si>
  <si>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</si>
  <si>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</si>
  <si>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</si>
  <si>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</si>
  <si>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</si>
  <si>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</si>
  <si>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</si>
  <si>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</si>
  <si>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</si>
  <si>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</si>
  <si>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</si>
  <si>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</si>
  <si>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</si>
  <si>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</si>
  <si>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</si>
  <si>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</si>
  <si>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</si>
  <si>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</si>
  <si>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</si>
  <si>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</si>
  <si>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</si>
  <si>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</si>
  <si>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</si>
  <si>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</si>
  <si>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</si>
  <si>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</si>
  <si>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</si>
  <si>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</si>
  <si>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</si>
  <si>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</si>
  <si>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</si>
  <si>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</si>
  <si>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</si>
  <si>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</si>
  <si>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</si>
  <si>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</si>
  <si>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</si>
  <si>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</si>
  <si>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</si>
  <si>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</si>
  <si>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</si>
  <si>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</si>
  <si>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</si>
  <si>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</si>
  <si>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</si>
  <si>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</si>
  <si>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</si>
  <si>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</si>
  <si>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</si>
  <si>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</si>
  <si>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</si>
  <si>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</si>
  <si>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</si>
  <si>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</si>
  <si>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</si>
  <si>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</si>
  <si>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</si>
  <si>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</si>
  <si>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</si>
  <si>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</si>
  <si>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</si>
  <si>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</si>
  <si>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</si>
  <si>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</si>
  <si>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</si>
  <si>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</si>
  <si>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</si>
  <si>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</si>
  <si>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</si>
  <si>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</si>
  <si>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</si>
  <si>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</si>
  <si>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</si>
  <si>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</si>
  <si>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</si>
  <si>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</si>
  <si>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</si>
  <si>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</si>
  <si>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</si>
  <si>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</si>
  <si>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</si>
  <si>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</si>
  <si>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</si>
  <si>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</si>
  <si>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フリガナ</t>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</si>
  <si>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</si>
  <si>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</si>
  <si>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</si>
  <si>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</si>
  <si>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</si>
  <si>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</si>
  <si>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</si>
  <si>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</si>
  <si>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</si>
  <si>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</si>
  <si>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</si>
  <si>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Ⅳ</t>
    <phoneticPr fontId="7"/>
  </si>
  <si>
    <t>Ⅲ</t>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</si>
  <si>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</si>
  <si>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</si>
  <si>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</si>
  <si>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</si>
  <si>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</si>
  <si>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</si>
  <si>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t>Ⅳ</t>
    <phoneticPr fontId="7"/>
  </si>
  <si>
    <t>Ⅲ</t>
    <phoneticPr fontId="7"/>
  </si>
  <si>
    <t>Ⅱ</t>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</si>
  <si>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</si>
  <si>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</si>
  <si>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</si>
  <si>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</si>
  <si>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</si>
  <si>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</si>
  <si>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</si>
  <si>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</si>
  <si>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</si>
  <si>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</si>
  <si>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</si>
  <si>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</si>
  <si>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</si>
  <si>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</si>
  <si>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</si>
  <si>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</si>
  <si>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</si>
  <si>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</si>
  <si>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</si>
  <si>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</si>
  <si>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</si>
  <si>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</si>
  <si>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</si>
  <si>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</si>
  <si>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</si>
  <si>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</si>
  <si>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</si>
  <si>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</si>
  <si>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</si>
  <si>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</si>
  <si>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</si>
  <si>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</si>
  <si>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</si>
  <si>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</si>
  <si>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</si>
  <si>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</si>
  <si>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</si>
  <si>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</si>
  <si>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</si>
  <si>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</si>
  <si>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</si>
  <si>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</si>
  <si>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</si>
  <si>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</si>
  <si>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</si>
  <si>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</si>
  <si>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</si>
  <si>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</si>
  <si>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</si>
  <si>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</si>
  <si>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</si>
  <si>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</si>
  <si>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</si>
  <si>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</si>
  <si>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</si>
  <si>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</si>
  <si>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</si>
  <si>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</si>
  <si>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</si>
  <si>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</si>
  <si>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</si>
  <si>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6"/>
  </si>
  <si>
    <t>　　　材質劣化、漏水はそれぞれの判定区分に変状数を記入すること。</t>
    <phoneticPr fontId="26"/>
  </si>
  <si>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</si>
  <si>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</si>
  <si>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</si>
  <si>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6"/>
  </si>
  <si>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6"/>
  </si>
  <si>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</si>
  <si>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</si>
  <si>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</si>
  <si>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</si>
  <si>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</si>
  <si>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</si>
  <si>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</si>
  <si>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</si>
  <si>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</si>
  <si>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</si>
  <si>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</si>
  <si>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</si>
  <si>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</si>
  <si>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</si>
  <si>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長門土木建築事務所</t>
    <phoneticPr fontId="8"/>
  </si>
  <si>
    <t>株式会社オリエンタルコンサルタンツ
妹尾　優大</t>
    <phoneticPr fontId="8"/>
  </si>
  <si>
    <t>無料</t>
    <phoneticPr fontId="8"/>
  </si>
  <si>
    <t>覆工（内装なし）</t>
    <phoneticPr fontId="8"/>
  </si>
  <si>
    <t>面壁型</t>
    <phoneticPr fontId="8"/>
  </si>
  <si>
    <t>コンクリート系</t>
    <phoneticPr fontId="8"/>
  </si>
  <si>
    <t>PS</t>
  </si>
  <si>
    <t>坑門(面壁型)</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</si>
  <si>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</si>
  <si>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</si>
  <si>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</si>
  <si>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</si>
  <si>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</si>
  <si>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</si>
  <si>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</si>
  <si>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</si>
  <si>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</si>
  <si>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</si>
  <si>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</si>
  <si>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</si>
  <si>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</si>
  <si>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</si>
  <si>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</si>
  <si>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</si>
  <si>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</si>
  <si>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</si>
  <si>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</si>
  <si>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</si>
  <si>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</si>
  <si>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</si>
  <si>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</si>
  <si>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</si>
  <si>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</si>
  <si>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</si>
  <si>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</si>
  <si>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</si>
  <si>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</si>
  <si>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t>
  </si>
  <si>
    <t>シラカタ</t>
    <phoneticPr fontId="8"/>
  </si>
  <si>
    <t>白潟トンネル</t>
    <rPh sb="0" eb="2">
      <t>シラカタ</t>
    </rPh>
    <phoneticPr fontId="8"/>
  </si>
  <si>
    <t>一般県道仙崎停車場小浜線</t>
    <rPh sb="2" eb="4">
      <t>ケンドウ</t>
    </rPh>
    <rPh sb="4" eb="6">
      <t>センザキ</t>
    </rPh>
    <rPh sb="6" eb="9">
      <t>テイシャジョウ</t>
    </rPh>
    <rPh sb="9" eb="12">
      <t>コハマセン</t>
    </rPh>
    <phoneticPr fontId="8"/>
  </si>
  <si>
    <t>山口県長門市仙崎</t>
    <rPh sb="6" eb="8">
      <t>センザキ</t>
    </rPh>
    <phoneticPr fontId="8"/>
  </si>
  <si>
    <t>PE</t>
    <phoneticPr fontId="8"/>
  </si>
  <si>
    <t>シラカタ</t>
    <phoneticPr fontId="8"/>
  </si>
  <si>
    <t>白潟トンネル</t>
    <rPh sb="0" eb="2">
      <t>シラカタ</t>
    </rPh>
    <phoneticPr fontId="8"/>
  </si>
  <si>
    <t>一般県道仙崎停車場小浜線</t>
    <phoneticPr fontId="8"/>
  </si>
  <si>
    <t>長門土木建築事務所</t>
    <phoneticPr fontId="8"/>
  </si>
  <si>
    <t>株式会社オリエンタルコンサルタンツ</t>
    <phoneticPr fontId="8"/>
  </si>
  <si>
    <t>妹尾　優大</t>
    <phoneticPr fontId="8"/>
  </si>
  <si>
    <t>シラカタ</t>
    <phoneticPr fontId="8"/>
  </si>
  <si>
    <t>白潟トンネル</t>
    <phoneticPr fontId="8"/>
  </si>
  <si>
    <t>一般県道仙崎停車場小浜線</t>
    <phoneticPr fontId="8"/>
  </si>
  <si>
    <t>長門土木建築事務所</t>
    <phoneticPr fontId="8"/>
  </si>
  <si>
    <t>山口県長門市仙崎</t>
    <phoneticPr fontId="8"/>
  </si>
  <si>
    <t>株式会社オリエンタルコンサルタンツ</t>
    <phoneticPr fontId="8"/>
  </si>
  <si>
    <t>妹尾　優大</t>
    <phoneticPr fontId="8"/>
  </si>
  <si>
    <t>シラカタ</t>
    <phoneticPr fontId="8"/>
  </si>
  <si>
    <t>白潟トンネル</t>
    <phoneticPr fontId="8"/>
  </si>
  <si>
    <t>一般県道仙崎停車場小浜線</t>
    <phoneticPr fontId="8"/>
  </si>
  <si>
    <t>長門土木建築事務所</t>
    <phoneticPr fontId="8"/>
  </si>
  <si>
    <t>株式会社オリエンタルコンサルタンツ</t>
    <phoneticPr fontId="8"/>
  </si>
  <si>
    <t>妹尾　優大</t>
    <phoneticPr fontId="8"/>
  </si>
  <si>
    <t>株式会社オリエンタルコンサルタンツ</t>
    <phoneticPr fontId="3"/>
  </si>
  <si>
    <t>妹尾　優大</t>
    <phoneticPr fontId="3"/>
  </si>
  <si>
    <t>一般県道仙崎停車場小浜線</t>
    <phoneticPr fontId="3"/>
  </si>
  <si>
    <t>長門土木建築事務所</t>
    <phoneticPr fontId="3"/>
  </si>
  <si>
    <t>シラカタ</t>
    <phoneticPr fontId="3"/>
  </si>
  <si>
    <t>白潟トンネル</t>
    <phoneticPr fontId="3"/>
  </si>
  <si>
    <t>白潟トンネル</t>
    <phoneticPr fontId="8"/>
  </si>
  <si>
    <t>S001</t>
    <phoneticPr fontId="8"/>
  </si>
  <si>
    <t>Ⅱb</t>
  </si>
  <si>
    <t>Ⅱ</t>
  </si>
  <si>
    <t>0.25m×0.15m</t>
    <phoneticPr fontId="8"/>
  </si>
  <si>
    <t>-</t>
  </si>
  <si>
    <t>-</t>
    <phoneticPr fontId="8"/>
  </si>
  <si>
    <t>なし</t>
    <phoneticPr fontId="8"/>
  </si>
  <si>
    <t>Ⅱa</t>
  </si>
  <si>
    <t>－</t>
  </si>
  <si>
    <t>0.1m×4.2m</t>
    <phoneticPr fontId="8"/>
  </si>
  <si>
    <t>0.1m×4.2mの排水溝土砂詰まり</t>
    <rPh sb="10" eb="15">
      <t>ハイスイコウドシャ</t>
    </rPh>
    <rPh sb="15" eb="16">
      <t>ツ</t>
    </rPh>
    <phoneticPr fontId="8"/>
  </si>
  <si>
    <t>排水溝土砂詰まり</t>
    <phoneticPr fontId="8"/>
  </si>
  <si>
    <t>舗装のひび割れ</t>
    <rPh sb="0" eb="2">
      <t>ホソウ</t>
    </rPh>
    <rPh sb="5" eb="6">
      <t>ワ</t>
    </rPh>
    <phoneticPr fontId="8"/>
  </si>
  <si>
    <t>1.0mm×3.2m</t>
    <phoneticPr fontId="8"/>
  </si>
  <si>
    <t>0.7mm×3.2mのひび割れ</t>
    <rPh sb="13" eb="14">
      <t>ワ</t>
    </rPh>
    <phoneticPr fontId="8"/>
  </si>
  <si>
    <t>Ⅰ</t>
  </si>
  <si>
    <t>S002</t>
    <phoneticPr fontId="8"/>
  </si>
  <si>
    <t>1.3mm×6.8m</t>
    <phoneticPr fontId="8"/>
  </si>
  <si>
    <t>1.3mm×6.8mのひび割れ部のうき・はく離</t>
    <rPh sb="13" eb="14">
      <t>ワ</t>
    </rPh>
    <rPh sb="15" eb="16">
      <t>ブ</t>
    </rPh>
    <rPh sb="22" eb="23">
      <t>リ</t>
    </rPh>
    <phoneticPr fontId="8"/>
  </si>
  <si>
    <t>ひび割れ部のうき・はく離</t>
    <rPh sb="2" eb="3">
      <t>ワ</t>
    </rPh>
    <rPh sb="4" eb="5">
      <t>ブ</t>
    </rPh>
    <rPh sb="11" eb="12">
      <t>リ</t>
    </rPh>
    <phoneticPr fontId="8"/>
  </si>
  <si>
    <t>0.2m×0.2m</t>
    <phoneticPr fontId="8"/>
  </si>
  <si>
    <t>0.2m×0.2mのはく落</t>
    <rPh sb="12" eb="13">
      <t>ラク</t>
    </rPh>
    <phoneticPr fontId="8"/>
  </si>
  <si>
    <t>はく落</t>
    <rPh sb="2" eb="3">
      <t>ラク</t>
    </rPh>
    <phoneticPr fontId="8"/>
  </si>
  <si>
    <t>0.4m×0.1m D=0.1mのはく落</t>
    <phoneticPr fontId="8"/>
  </si>
  <si>
    <t>0.4m×0.1m D=0.1m</t>
    <phoneticPr fontId="8"/>
  </si>
  <si>
    <t>うき</t>
    <phoneticPr fontId="8"/>
  </si>
  <si>
    <t>1.2mm×7.0m</t>
    <phoneticPr fontId="8"/>
  </si>
  <si>
    <t>1.2mm×7.0mのひび割れ部のうき・はく離</t>
    <rPh sb="13" eb="14">
      <t>ワ</t>
    </rPh>
    <rPh sb="15" eb="16">
      <t>ブ</t>
    </rPh>
    <rPh sb="22" eb="23">
      <t>リ</t>
    </rPh>
    <phoneticPr fontId="8"/>
  </si>
  <si>
    <t>ひび割れ部のうき・はく離</t>
    <phoneticPr fontId="8"/>
  </si>
  <si>
    <t>0.1m×10.4m</t>
    <phoneticPr fontId="8"/>
  </si>
  <si>
    <t>0.1m×10.4mの排水溝土砂詰まり</t>
    <rPh sb="11" eb="16">
      <t>ハイスイコウドシャ</t>
    </rPh>
    <rPh sb="16" eb="17">
      <t>ツ</t>
    </rPh>
    <phoneticPr fontId="8"/>
  </si>
  <si>
    <t>1.0mm×3.0m</t>
    <phoneticPr fontId="8"/>
  </si>
  <si>
    <t>0.7mm×3.0mのひび割れ</t>
    <rPh sb="13" eb="14">
      <t>ワ</t>
    </rPh>
    <phoneticPr fontId="8"/>
  </si>
  <si>
    <t>排水溝土砂詰まり</t>
    <rPh sb="0" eb="3">
      <t>ハイスイコウ</t>
    </rPh>
    <rPh sb="3" eb="5">
      <t>ドシャ</t>
    </rPh>
    <rPh sb="5" eb="6">
      <t>ヅ</t>
    </rPh>
    <phoneticPr fontId="8"/>
  </si>
  <si>
    <t>S003</t>
    <phoneticPr fontId="8"/>
  </si>
  <si>
    <t>2.0mm×15.4m</t>
    <phoneticPr fontId="8"/>
  </si>
  <si>
    <t>2.0mm×15.4mのひび割れ部のうき・はく離</t>
    <rPh sb="14" eb="15">
      <t>ワ</t>
    </rPh>
    <rPh sb="16" eb="17">
      <t>ブ</t>
    </rPh>
    <rPh sb="23" eb="24">
      <t>リ</t>
    </rPh>
    <phoneticPr fontId="8"/>
  </si>
  <si>
    <t>0.5m×0.1m D=0.3m</t>
    <phoneticPr fontId="8"/>
  </si>
  <si>
    <t>7.2m×0.4m</t>
    <phoneticPr fontId="8"/>
  </si>
  <si>
    <t>10.0m×0.4mの閉合ひびわれ（打音異常なし）</t>
    <rPh sb="11" eb="13">
      <t>ヘイゴウ</t>
    </rPh>
    <rPh sb="18" eb="20">
      <t>ダオン</t>
    </rPh>
    <rPh sb="20" eb="22">
      <t>イジョウ</t>
    </rPh>
    <phoneticPr fontId="8"/>
  </si>
  <si>
    <t>閉合ひびわれ（打音異常なし）</t>
    <phoneticPr fontId="8"/>
  </si>
  <si>
    <t>1.3mm×12.8m</t>
    <phoneticPr fontId="8"/>
  </si>
  <si>
    <t>1.3mm×12.8mのひび割れ部のうき・はく離</t>
    <rPh sb="14" eb="15">
      <t>ワ</t>
    </rPh>
    <rPh sb="16" eb="17">
      <t>ブ</t>
    </rPh>
    <rPh sb="23" eb="24">
      <t>リ</t>
    </rPh>
    <phoneticPr fontId="8"/>
  </si>
  <si>
    <t>舗装のひび割れ</t>
    <phoneticPr fontId="8"/>
  </si>
  <si>
    <t>1.0mm×3.3m</t>
    <phoneticPr fontId="8"/>
  </si>
  <si>
    <t>1.0mm×3.3mのひび割れ</t>
    <rPh sb="13" eb="14">
      <t>ワ</t>
    </rPh>
    <phoneticPr fontId="8"/>
  </si>
  <si>
    <t>S004</t>
    <phoneticPr fontId="8"/>
  </si>
  <si>
    <t>S005</t>
    <phoneticPr fontId="8"/>
  </si>
  <si>
    <t>0.4m×0.05m</t>
    <phoneticPr fontId="8"/>
  </si>
  <si>
    <t>導水工破損</t>
    <rPh sb="0" eb="5">
      <t>ドウスイコウハソン</t>
    </rPh>
    <phoneticPr fontId="8"/>
  </si>
  <si>
    <t>1.0mm×3.1mのひび割れ</t>
    <rPh sb="13" eb="14">
      <t>ワ</t>
    </rPh>
    <phoneticPr fontId="8"/>
  </si>
  <si>
    <t>1.0mm×2.0m</t>
    <phoneticPr fontId="8"/>
  </si>
  <si>
    <t>1.0mm×2.0mのひび割れ</t>
    <rPh sb="13" eb="14">
      <t>ワ</t>
    </rPh>
    <phoneticPr fontId="8"/>
  </si>
  <si>
    <t>歩道舗装のひび割れ</t>
    <rPh sb="0" eb="2">
      <t>ホドウ</t>
    </rPh>
    <rPh sb="2" eb="4">
      <t>ホソウ</t>
    </rPh>
    <rPh sb="7" eb="8">
      <t>ワ</t>
    </rPh>
    <phoneticPr fontId="8"/>
  </si>
  <si>
    <t>S006</t>
    <phoneticPr fontId="8"/>
  </si>
  <si>
    <t>S007</t>
    <phoneticPr fontId="8"/>
  </si>
  <si>
    <t>S008</t>
    <phoneticPr fontId="8"/>
  </si>
  <si>
    <t>S009</t>
    <phoneticPr fontId="8"/>
  </si>
  <si>
    <t>S010</t>
    <phoneticPr fontId="8"/>
  </si>
  <si>
    <t>S011</t>
    <phoneticPr fontId="8"/>
  </si>
  <si>
    <t>S012</t>
    <phoneticPr fontId="8"/>
  </si>
  <si>
    <t>S013</t>
    <phoneticPr fontId="8"/>
  </si>
  <si>
    <t>S014</t>
    <phoneticPr fontId="8"/>
  </si>
  <si>
    <t>S015</t>
    <phoneticPr fontId="8"/>
  </si>
  <si>
    <t>S016</t>
    <phoneticPr fontId="8"/>
  </si>
  <si>
    <t>S017</t>
    <phoneticPr fontId="8"/>
  </si>
  <si>
    <t>S018</t>
    <phoneticPr fontId="8"/>
  </si>
  <si>
    <t>S019</t>
    <phoneticPr fontId="8"/>
  </si>
  <si>
    <t>S020</t>
    <phoneticPr fontId="8"/>
  </si>
  <si>
    <t>S021</t>
    <phoneticPr fontId="8"/>
  </si>
  <si>
    <t>S022</t>
    <phoneticPr fontId="8"/>
  </si>
  <si>
    <t>S023</t>
    <phoneticPr fontId="8"/>
  </si>
  <si>
    <t>S024</t>
    <phoneticPr fontId="8"/>
  </si>
  <si>
    <t>S025</t>
    <phoneticPr fontId="8"/>
  </si>
  <si>
    <t>S026</t>
    <phoneticPr fontId="8"/>
  </si>
  <si>
    <t>S027</t>
    <phoneticPr fontId="8"/>
  </si>
  <si>
    <t>S028</t>
    <phoneticPr fontId="8"/>
  </si>
  <si>
    <t>S029</t>
    <phoneticPr fontId="8"/>
  </si>
  <si>
    <t>0.2m×0.05m</t>
    <phoneticPr fontId="8"/>
  </si>
  <si>
    <t>0.2m×0.05mのうき</t>
    <phoneticPr fontId="8"/>
  </si>
  <si>
    <t>0.1m×10.4mの排水溝土砂詰まり</t>
    <phoneticPr fontId="8"/>
  </si>
  <si>
    <t>0.8mm×3.0mのひび割れ</t>
    <rPh sb="13" eb="14">
      <t>ワ</t>
    </rPh>
    <phoneticPr fontId="8"/>
  </si>
  <si>
    <t>2.0mm×3.0m</t>
    <phoneticPr fontId="8"/>
  </si>
  <si>
    <t>歩道舗装のひび割れ</t>
    <phoneticPr fontId="8"/>
  </si>
  <si>
    <t>1.0mm×10.5m</t>
    <phoneticPr fontId="8"/>
  </si>
  <si>
    <t>1.0mm×10.5mのひび割れ部のうき・はく離</t>
    <rPh sb="14" eb="15">
      <t>ワ</t>
    </rPh>
    <rPh sb="16" eb="17">
      <t>ブ</t>
    </rPh>
    <rPh sb="23" eb="24">
      <t>リ</t>
    </rPh>
    <phoneticPr fontId="8"/>
  </si>
  <si>
    <t>0.05m×0.2m</t>
    <phoneticPr fontId="8"/>
  </si>
  <si>
    <t>6.5mm×0.1m</t>
    <phoneticPr fontId="8"/>
  </si>
  <si>
    <t>0.3m×0.05m</t>
    <phoneticPr fontId="8"/>
  </si>
  <si>
    <r>
      <t>舗装の</t>
    </r>
    <r>
      <rPr>
        <sz val="9"/>
        <rFont val="Malgun Gothic"/>
        <family val="3"/>
        <charset val="129"/>
      </rPr>
      <t>はく離</t>
    </r>
    <rPh sb="0" eb="2">
      <t>ホソウ</t>
    </rPh>
    <rPh sb="5" eb="6">
      <t>リ</t>
    </rPh>
    <phoneticPr fontId="8"/>
  </si>
  <si>
    <t>0.1m×10.5m</t>
    <phoneticPr fontId="8"/>
  </si>
  <si>
    <t>0.1m×10.mの排水溝土砂詰まり</t>
    <rPh sb="10" eb="15">
      <t>ハイスイコウドシャ</t>
    </rPh>
    <rPh sb="15" eb="16">
      <t>ツ</t>
    </rPh>
    <phoneticPr fontId="8"/>
  </si>
  <si>
    <t>0.1m×10.5mの排水溝土砂詰まり</t>
    <rPh sb="11" eb="16">
      <t>ハイスイコウドシャ</t>
    </rPh>
    <rPh sb="16" eb="17">
      <t>ツ</t>
    </rPh>
    <phoneticPr fontId="8"/>
  </si>
  <si>
    <t>0.7mm×2.1mのひび割れ</t>
    <rPh sb="13" eb="14">
      <t>ワ</t>
    </rPh>
    <phoneticPr fontId="8"/>
  </si>
  <si>
    <t>1.0mm×2.1m</t>
    <phoneticPr fontId="8"/>
  </si>
  <si>
    <t>1.0mm×9.3m</t>
    <phoneticPr fontId="8"/>
  </si>
  <si>
    <t>1.0mm×9.3mのひび割れ部のうき・はく離</t>
    <rPh sb="13" eb="14">
      <t>ワ</t>
    </rPh>
    <rPh sb="15" eb="16">
      <t>ブ</t>
    </rPh>
    <rPh sb="22" eb="23">
      <t>リ</t>
    </rPh>
    <phoneticPr fontId="8"/>
  </si>
  <si>
    <t>0.5mm×3.2mのひび割れ</t>
    <rPh sb="13" eb="14">
      <t>ワ</t>
    </rPh>
    <phoneticPr fontId="8"/>
  </si>
  <si>
    <t>2.0mm×3.2m</t>
    <phoneticPr fontId="8"/>
  </si>
  <si>
    <t>0.5mm×3.1mのひび割れ</t>
    <rPh sb="13" eb="14">
      <t>ワ</t>
    </rPh>
    <phoneticPr fontId="8"/>
  </si>
  <si>
    <t>1.0mm×3.1m</t>
    <phoneticPr fontId="8"/>
  </si>
  <si>
    <t>2.0mm×9.4m</t>
    <phoneticPr fontId="8"/>
  </si>
  <si>
    <t>2.0mm×9.4mのひび割れ部のうき・はく離</t>
    <rPh sb="13" eb="14">
      <t>ワ</t>
    </rPh>
    <rPh sb="15" eb="16">
      <t>ブ</t>
    </rPh>
    <rPh sb="22" eb="23">
      <t>リ</t>
    </rPh>
    <phoneticPr fontId="8"/>
  </si>
  <si>
    <t>0.5m×0.05m</t>
    <phoneticPr fontId="8"/>
  </si>
  <si>
    <t>0.5m×0.05mのはく離</t>
    <rPh sb="13" eb="14">
      <t>リ</t>
    </rPh>
    <phoneticPr fontId="8"/>
  </si>
  <si>
    <t>1.0mm×6.8m</t>
    <phoneticPr fontId="8"/>
  </si>
  <si>
    <t>1.0mm×6.8mのひび割れ部のうき・はく離</t>
    <rPh sb="13" eb="14">
      <t>ワ</t>
    </rPh>
    <rPh sb="15" eb="16">
      <t>ブ</t>
    </rPh>
    <rPh sb="22" eb="23">
      <t>リ</t>
    </rPh>
    <phoneticPr fontId="8"/>
  </si>
  <si>
    <t>0.4mm×3.1mのひび割れ</t>
    <rPh sb="13" eb="14">
      <t>ワ</t>
    </rPh>
    <phoneticPr fontId="8"/>
  </si>
  <si>
    <t>2.0mm×3.1m</t>
    <phoneticPr fontId="8"/>
  </si>
  <si>
    <t>0.7m×1.1m</t>
    <phoneticPr fontId="8"/>
  </si>
  <si>
    <t>0.7m×1.1mの舗装のうき</t>
    <rPh sb="10" eb="12">
      <t>ホソウ</t>
    </rPh>
    <phoneticPr fontId="8"/>
  </si>
  <si>
    <t>舗装のうき</t>
    <rPh sb="0" eb="2">
      <t>ホソウ</t>
    </rPh>
    <phoneticPr fontId="8"/>
  </si>
  <si>
    <t>0.3m×0.1m</t>
    <phoneticPr fontId="8"/>
  </si>
  <si>
    <t>0.3m×0.1m D=0.1mのはく落</t>
    <rPh sb="19" eb="20">
      <t>ラク</t>
    </rPh>
    <phoneticPr fontId="8"/>
  </si>
  <si>
    <t>1.0mm×8.7m</t>
    <phoneticPr fontId="8"/>
  </si>
  <si>
    <t>1.0mm×8.7mのひび割れ部のうき・はく離</t>
    <rPh sb="13" eb="14">
      <t>ワ</t>
    </rPh>
    <rPh sb="15" eb="16">
      <t>ブ</t>
    </rPh>
    <rPh sb="22" eb="23">
      <t>リ</t>
    </rPh>
    <phoneticPr fontId="8"/>
  </si>
  <si>
    <t>0.3m×0.5m</t>
    <phoneticPr fontId="8"/>
  </si>
  <si>
    <t>1.5mm×2.1m</t>
    <phoneticPr fontId="8"/>
  </si>
  <si>
    <t>1.5mm×2.1mのひび割れ</t>
    <rPh sb="13" eb="14">
      <t>ワ</t>
    </rPh>
    <phoneticPr fontId="8"/>
  </si>
  <si>
    <t>0.3m×0.5mのはく離</t>
    <rPh sb="12" eb="13">
      <t>リ</t>
    </rPh>
    <phoneticPr fontId="8"/>
  </si>
  <si>
    <t>舗装のはく離</t>
    <rPh sb="0" eb="2">
      <t>ホソウ</t>
    </rPh>
    <rPh sb="5" eb="6">
      <t>リ</t>
    </rPh>
    <phoneticPr fontId="8"/>
  </si>
  <si>
    <t>0.5m×0.05mのはく離</t>
    <rPh sb="13" eb="14">
      <t>リ</t>
    </rPh>
    <phoneticPr fontId="8"/>
  </si>
  <si>
    <t>舗装のはく離</t>
    <rPh sb="5" eb="6">
      <t>リ</t>
    </rPh>
    <phoneticPr fontId="8"/>
  </si>
  <si>
    <t>1.5mm×6.0m</t>
    <phoneticPr fontId="8"/>
  </si>
  <si>
    <t>1.5mm×6.0mのひび割れ部のうき・はく離</t>
    <rPh sb="13" eb="14">
      <t>ワ</t>
    </rPh>
    <rPh sb="15" eb="16">
      <t>ブ</t>
    </rPh>
    <rPh sb="22" eb="23">
      <t>リ</t>
    </rPh>
    <phoneticPr fontId="8"/>
  </si>
  <si>
    <t>1.0mm×9.1m</t>
    <phoneticPr fontId="8"/>
  </si>
  <si>
    <t>1.0mm×9.1mのひび割れ部のうき・はく離</t>
    <rPh sb="13" eb="14">
      <t>ワ</t>
    </rPh>
    <rPh sb="15" eb="16">
      <t>ブ</t>
    </rPh>
    <rPh sb="22" eb="23">
      <t>リ</t>
    </rPh>
    <phoneticPr fontId="8"/>
  </si>
  <si>
    <t>0.4m×0.05mのうき</t>
    <phoneticPr fontId="8"/>
  </si>
  <si>
    <t>0.35m×0.4m</t>
    <phoneticPr fontId="8"/>
  </si>
  <si>
    <t>0.35m×0.4mのうき</t>
    <phoneticPr fontId="8"/>
  </si>
  <si>
    <t>1.0mm×3.9m</t>
    <phoneticPr fontId="8"/>
  </si>
  <si>
    <t>1.0mm×3.9mのひび割れ部のうき・はく離</t>
    <rPh sb="13" eb="14">
      <t>ワ</t>
    </rPh>
    <rPh sb="15" eb="16">
      <t>ブ</t>
    </rPh>
    <rPh sb="22" eb="23">
      <t>リ</t>
    </rPh>
    <phoneticPr fontId="8"/>
  </si>
  <si>
    <t>0.1m×0.2m</t>
    <phoneticPr fontId="8"/>
  </si>
  <si>
    <t>叩き落とし実施</t>
    <rPh sb="0" eb="1">
      <t>タタ</t>
    </rPh>
    <rPh sb="2" eb="3">
      <t>オ</t>
    </rPh>
    <rPh sb="5" eb="7">
      <t>ジッシ</t>
    </rPh>
    <phoneticPr fontId="8"/>
  </si>
  <si>
    <t>はく落</t>
    <rPh sb="2" eb="3">
      <t>ラク</t>
    </rPh>
    <phoneticPr fontId="8"/>
  </si>
  <si>
    <t>1.0mm×2.1mのひび割れ</t>
    <rPh sb="13" eb="14">
      <t>ワ</t>
    </rPh>
    <phoneticPr fontId="8"/>
  </si>
  <si>
    <t>0.15m×0.15m</t>
    <phoneticPr fontId="8"/>
  </si>
  <si>
    <t>0.15m×0.15mのはく落</t>
    <rPh sb="14" eb="15">
      <t>ラク</t>
    </rPh>
    <phoneticPr fontId="8"/>
  </si>
  <si>
    <t>0.3m×0.15m</t>
    <phoneticPr fontId="8"/>
  </si>
  <si>
    <t>0.3m×0.15m D=0.15mのはく落</t>
    <rPh sb="21" eb="22">
      <t>ラク</t>
    </rPh>
    <phoneticPr fontId="8"/>
  </si>
  <si>
    <t>0.4mm×3.2mのひび割れ</t>
    <rPh sb="13" eb="14">
      <t>ワ</t>
    </rPh>
    <phoneticPr fontId="8"/>
  </si>
  <si>
    <t>0.5mm×2.0mのひび割れ</t>
    <rPh sb="13" eb="14">
      <t>ワ</t>
    </rPh>
    <phoneticPr fontId="8"/>
  </si>
  <si>
    <t>歩道舗装のひび割れ</t>
    <rPh sb="0" eb="2">
      <t>ホドウ</t>
    </rPh>
    <phoneticPr fontId="8"/>
  </si>
  <si>
    <t>0.6m×0.2m</t>
    <phoneticPr fontId="8"/>
  </si>
  <si>
    <t>0.6m×0.2m D=0.1mのはく落</t>
    <rPh sb="19" eb="20">
      <t>ラク</t>
    </rPh>
    <phoneticPr fontId="8"/>
  </si>
  <si>
    <t>2.7m×0.2m</t>
    <phoneticPr fontId="8"/>
  </si>
  <si>
    <t>1.5m×0.05m</t>
    <phoneticPr fontId="8"/>
  </si>
  <si>
    <t>1.5m×0.05mのはく離</t>
    <rPh sb="13" eb="14">
      <t>リ</t>
    </rPh>
    <phoneticPr fontId="8"/>
  </si>
  <si>
    <t>1.6m×0.1m</t>
    <phoneticPr fontId="8"/>
  </si>
  <si>
    <t>1.6m×0.1mのはく離</t>
    <rPh sb="12" eb="13">
      <t>リ</t>
    </rPh>
    <phoneticPr fontId="8"/>
  </si>
  <si>
    <t>2.0m×0.3m</t>
    <phoneticPr fontId="8"/>
  </si>
  <si>
    <t>2.0m×0.3mのうき</t>
    <phoneticPr fontId="8"/>
  </si>
  <si>
    <t>0.1m×7.7m</t>
    <phoneticPr fontId="8"/>
  </si>
  <si>
    <t>0.1m×7.7mの排水溝土砂詰まり</t>
    <rPh sb="10" eb="15">
      <t>ハイスイコウドシャ</t>
    </rPh>
    <rPh sb="15" eb="16">
      <t>ツ</t>
    </rPh>
    <phoneticPr fontId="8"/>
  </si>
  <si>
    <t>0.1m×1.4m</t>
    <phoneticPr fontId="8"/>
  </si>
  <si>
    <t>0.1m×1.4mの排水溝土砂詰まり</t>
    <rPh sb="10" eb="15">
      <t>ハイスイコウドシャ</t>
    </rPh>
    <rPh sb="15" eb="16">
      <t>ツ</t>
    </rPh>
    <phoneticPr fontId="8"/>
  </si>
  <si>
    <t>S016</t>
    <phoneticPr fontId="8"/>
  </si>
  <si>
    <t>S026</t>
    <phoneticPr fontId="8"/>
  </si>
  <si>
    <t>デリネーターの変形</t>
    <phoneticPr fontId="8"/>
  </si>
  <si>
    <t>PS</t>
    <phoneticPr fontId="8"/>
  </si>
  <si>
    <t>Ⅰ</t>
    <phoneticPr fontId="8"/>
  </si>
  <si>
    <t>4.2m</t>
    <phoneticPr fontId="8"/>
  </si>
  <si>
    <t>1.0mm×3.0mm</t>
    <phoneticPr fontId="8"/>
  </si>
  <si>
    <t>叩き落とし済</t>
    <rPh sb="0" eb="1">
      <t>タタ</t>
    </rPh>
    <rPh sb="2" eb="3">
      <t>オ</t>
    </rPh>
    <rPh sb="5" eb="6">
      <t>ズ</t>
    </rPh>
    <phoneticPr fontId="8"/>
  </si>
  <si>
    <t>はく離</t>
    <rPh sb="2" eb="3">
      <t>リ</t>
    </rPh>
    <phoneticPr fontId="8"/>
  </si>
  <si>
    <t>S020</t>
  </si>
  <si>
    <t>S020</t>
    <phoneticPr fontId="8"/>
  </si>
  <si>
    <t>S021</t>
  </si>
  <si>
    <t>うき</t>
  </si>
  <si>
    <t>S022</t>
  </si>
  <si>
    <t>S023</t>
  </si>
  <si>
    <t>S024</t>
  </si>
  <si>
    <t>はく落</t>
  </si>
  <si>
    <t>S025</t>
  </si>
  <si>
    <t>S026</t>
  </si>
  <si>
    <t>S027</t>
  </si>
  <si>
    <t>S028</t>
  </si>
  <si>
    <t>S029</t>
  </si>
  <si>
    <t>PE</t>
  </si>
  <si>
    <t>S001</t>
  </si>
  <si>
    <t/>
  </si>
  <si>
    <t>PS</t>
    <phoneticPr fontId="8"/>
  </si>
  <si>
    <t>S002</t>
  </si>
  <si>
    <t>S003</t>
  </si>
  <si>
    <t>S004</t>
  </si>
  <si>
    <t>S005</t>
  </si>
  <si>
    <t>S006</t>
  </si>
  <si>
    <t>S007</t>
  </si>
  <si>
    <t>S008</t>
  </si>
  <si>
    <t>S009</t>
  </si>
  <si>
    <t>S010</t>
  </si>
  <si>
    <t>S011</t>
  </si>
  <si>
    <t>S012</t>
  </si>
  <si>
    <t>S013</t>
  </si>
  <si>
    <t>S014</t>
  </si>
  <si>
    <t>S015</t>
  </si>
  <si>
    <t>S016</t>
  </si>
  <si>
    <t>S017</t>
  </si>
  <si>
    <t>S018</t>
  </si>
  <si>
    <t>S019</t>
  </si>
  <si>
    <t>Ⅰ</t>
    <phoneticPr fontId="8"/>
  </si>
  <si>
    <t>S001</t>
    <phoneticPr fontId="8"/>
  </si>
  <si>
    <t>0.25m×0.15m</t>
    <phoneticPr fontId="8"/>
  </si>
  <si>
    <t>新規確認</t>
    <rPh sb="0" eb="4">
      <t>シンキカクニン</t>
    </rPh>
    <phoneticPr fontId="8"/>
  </si>
  <si>
    <t>－</t>
    <phoneticPr fontId="8"/>
  </si>
  <si>
    <t>監視(日常巡視)</t>
  </si>
  <si>
    <t>監視(日常巡視)</t>
    <rPh sb="0" eb="2">
      <t>カンシ</t>
    </rPh>
    <rPh sb="3" eb="5">
      <t>ニチジョウ</t>
    </rPh>
    <rPh sb="5" eb="7">
      <t>ジュンシ</t>
    </rPh>
    <phoneticPr fontId="8"/>
  </si>
  <si>
    <t>うき</t>
    <phoneticPr fontId="8"/>
  </si>
  <si>
    <t>1.0mm×3.2m</t>
    <phoneticPr fontId="8"/>
  </si>
  <si>
    <t>進行が認められる</t>
  </si>
  <si>
    <t>進行が認められる</t>
    <rPh sb="0" eb="2">
      <t>シンコウ</t>
    </rPh>
    <rPh sb="3" eb="4">
      <t>ミト</t>
    </rPh>
    <phoneticPr fontId="8"/>
  </si>
  <si>
    <t>Ⅱb</t>
    <phoneticPr fontId="8"/>
  </si>
  <si>
    <t>S002</t>
    <phoneticPr fontId="8"/>
  </si>
  <si>
    <t>0.2m×0.2m</t>
    <phoneticPr fontId="8"/>
  </si>
  <si>
    <t>進行が認められない</t>
    <rPh sb="0" eb="2">
      <t>シンコウ</t>
    </rPh>
    <rPh sb="3" eb="4">
      <t>ミト</t>
    </rPh>
    <phoneticPr fontId="8"/>
  </si>
  <si>
    <t>はく落</t>
    <rPh sb="2" eb="3">
      <t>ラク</t>
    </rPh>
    <phoneticPr fontId="8"/>
  </si>
  <si>
    <t>0.4m×0.1m</t>
    <phoneticPr fontId="8"/>
  </si>
  <si>
    <t>1.0mm×3.0m</t>
    <phoneticPr fontId="8"/>
  </si>
  <si>
    <t>S003</t>
    <phoneticPr fontId="8"/>
  </si>
  <si>
    <t>0.5m×0.1m</t>
    <phoneticPr fontId="8"/>
  </si>
  <si>
    <t>7.2m×0.4m</t>
    <phoneticPr fontId="8"/>
  </si>
  <si>
    <t>Ⅱa</t>
    <phoneticPr fontId="8"/>
  </si>
  <si>
    <t>閉合ひびわれ(打音異常なし)</t>
    <rPh sb="0" eb="2">
      <t>ヘイゴウ</t>
    </rPh>
    <rPh sb="7" eb="11">
      <t>ダオンイジョウ</t>
    </rPh>
    <phoneticPr fontId="8"/>
  </si>
  <si>
    <t>1.0mm×3.3m</t>
    <phoneticPr fontId="8"/>
  </si>
  <si>
    <t>S004</t>
    <phoneticPr fontId="8"/>
  </si>
  <si>
    <t>S005</t>
    <phoneticPr fontId="8"/>
  </si>
  <si>
    <t>0.4m×0.05m</t>
    <phoneticPr fontId="8"/>
  </si>
  <si>
    <t>導水工破損</t>
    <rPh sb="0" eb="5">
      <t>ドウスイコウハソン</t>
    </rPh>
    <phoneticPr fontId="8"/>
  </si>
  <si>
    <t>S006</t>
    <phoneticPr fontId="8"/>
  </si>
  <si>
    <t>0.2m×0.05m</t>
    <phoneticPr fontId="8"/>
  </si>
  <si>
    <t>S007</t>
    <phoneticPr fontId="8"/>
  </si>
  <si>
    <t>2.0mm×3.0m</t>
    <phoneticPr fontId="8"/>
  </si>
  <si>
    <t>S008</t>
    <phoneticPr fontId="8"/>
  </si>
  <si>
    <t>0.05m×0.2m</t>
    <phoneticPr fontId="8"/>
  </si>
  <si>
    <t>叩き落とし済</t>
    <rPh sb="0" eb="1">
      <t>タタ</t>
    </rPh>
    <rPh sb="2" eb="3">
      <t>オ</t>
    </rPh>
    <rPh sb="5" eb="6">
      <t>ズミ</t>
    </rPh>
    <phoneticPr fontId="8"/>
  </si>
  <si>
    <t>6.5m×0.1m</t>
    <phoneticPr fontId="8"/>
  </si>
  <si>
    <t>S009</t>
    <phoneticPr fontId="8"/>
  </si>
  <si>
    <t>0.3m×0.05m</t>
    <phoneticPr fontId="8"/>
  </si>
  <si>
    <t>はく離</t>
    <rPh sb="2" eb="3">
      <t>リ</t>
    </rPh>
    <phoneticPr fontId="8"/>
  </si>
  <si>
    <t>S010</t>
    <phoneticPr fontId="8"/>
  </si>
  <si>
    <t>2.0mm×3.2m</t>
    <phoneticPr fontId="8"/>
  </si>
  <si>
    <t>1.0mm×3.1m</t>
    <phoneticPr fontId="8"/>
  </si>
  <si>
    <t>S011</t>
    <phoneticPr fontId="8"/>
  </si>
  <si>
    <t>0.5m×0.05m</t>
    <phoneticPr fontId="8"/>
  </si>
  <si>
    <t>S013</t>
    <phoneticPr fontId="8"/>
  </si>
  <si>
    <t>2.0mm×3.1m</t>
    <phoneticPr fontId="8"/>
  </si>
  <si>
    <t>0.7m×1.1m</t>
    <phoneticPr fontId="8"/>
  </si>
  <si>
    <t>S014</t>
    <phoneticPr fontId="8"/>
  </si>
  <si>
    <t>0.3m×0.1m</t>
    <phoneticPr fontId="8"/>
  </si>
  <si>
    <t>S017</t>
    <phoneticPr fontId="8"/>
  </si>
  <si>
    <t>0.3m×0.5m</t>
    <phoneticPr fontId="8"/>
  </si>
  <si>
    <t>S018</t>
    <phoneticPr fontId="8"/>
  </si>
  <si>
    <t>S021</t>
    <phoneticPr fontId="8"/>
  </si>
  <si>
    <t>0.35m×0.4m</t>
    <phoneticPr fontId="8"/>
  </si>
  <si>
    <t>0.1m×0.2m</t>
    <phoneticPr fontId="8"/>
  </si>
  <si>
    <t>0.3m×0.15m</t>
    <phoneticPr fontId="8"/>
  </si>
  <si>
    <t>0.6m×0.2m</t>
    <phoneticPr fontId="8"/>
  </si>
  <si>
    <t>はく落</t>
    <phoneticPr fontId="8"/>
  </si>
  <si>
    <t>2.7m×0.2m</t>
    <phoneticPr fontId="8"/>
  </si>
  <si>
    <t>1.5m×0.05m</t>
    <phoneticPr fontId="8"/>
  </si>
  <si>
    <t>1.6m×0.1m</t>
    <phoneticPr fontId="8"/>
  </si>
  <si>
    <t>はく離</t>
    <phoneticPr fontId="8"/>
  </si>
  <si>
    <t>2.0m×0.3m</t>
    <phoneticPr fontId="8"/>
  </si>
  <si>
    <t>S016</t>
    <phoneticPr fontId="3"/>
  </si>
  <si>
    <t>S026</t>
    <phoneticPr fontId="3"/>
  </si>
  <si>
    <t>1箇所</t>
    <rPh sb="1" eb="3">
      <t>カショ</t>
    </rPh>
    <phoneticPr fontId="3"/>
  </si>
  <si>
    <t>デリネーターの変形</t>
    <rPh sb="7" eb="9">
      <t>ヘンケイ</t>
    </rPh>
    <phoneticPr fontId="3"/>
  </si>
  <si>
    <t>34.38047,131.20536</t>
    <phoneticPr fontId="8"/>
  </si>
  <si>
    <t>-</t>
    <phoneticPr fontId="3"/>
  </si>
  <si>
    <t>排水溝土砂詰まり</t>
    <rPh sb="0" eb="5">
      <t>ハイスイコウドシャ</t>
    </rPh>
    <rPh sb="5" eb="6">
      <t>ツ</t>
    </rPh>
    <phoneticPr fontId="8"/>
  </si>
  <si>
    <t>うき・はく離</t>
  </si>
  <si>
    <t>材質劣化</t>
  </si>
  <si>
    <t>アーチ（右側）</t>
  </si>
  <si>
    <t>覆工・坑門</t>
  </si>
  <si>
    <t>閉合ひびわれ（打音異常なし）</t>
  </si>
  <si>
    <t>導水工破損</t>
  </si>
  <si>
    <t>補強・補修材の破損</t>
  </si>
  <si>
    <t>漏水</t>
  </si>
  <si>
    <t>その他</t>
  </si>
  <si>
    <t>叩き落とし済</t>
  </si>
  <si>
    <t>アーチ（天端）</t>
  </si>
  <si>
    <t>はく離</t>
  </si>
  <si>
    <t>車道</t>
  </si>
  <si>
    <t>路面</t>
  </si>
  <si>
    <t>定期点検結果</t>
    <phoneticPr fontId="8"/>
  </si>
  <si>
    <t>土砂詰まり</t>
    <rPh sb="0" eb="3">
      <t>ドシャツ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</si>
</sst>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0&quot; 箇所&quot;"/>
    <numFmt numFmtId="178" formatCode="[$-F800]dddd\,\ mmmm\ dd\,\ yyyy"/>
    <numFmt numFmtId="179" formatCode="&quot;S&quot;000"/>
    <numFmt numFmtId="180" formatCode="0.0"/>
    <numFmt numFmtId="181" formatCode="#,##0.0;[Red]\-#,##0.0"/>
    <numFmt numFmtId="182" formatCode="[=0]&quot;-&quot;;General&quot;m&quot;"/>
    <numFmt numFmtId="183" formatCode="General&quot;m&quot;"/>
    <numFmt numFmtId="184" formatCode="General&quot;%&quot;"/>
    <numFmt numFmtId="185" formatCode="#,##0_ "/>
    <numFmt numFmtId="186" formatCode="General&quot; ㎡&quot;"/>
    <numFmt numFmtId="187" formatCode="0.0_ "/>
    <numFmt numFmtId="188" formatCode="&quot;S&quot;0"/>
    <numFmt numFmtId="189" formatCode="\-"/>
    <numFmt numFmtId="190" formatCode="&quot;S&quot;#"/>
    <numFmt numFmtId="191" formatCode="0.00_ "/>
    <numFmt numFmtId="192" formatCode="0_ "/>
    <numFmt numFmtId="193" formatCode="0.0&quot;m&quot;"/>
    <numFmt numFmtId="194" formatCode="&quot;対策区分判定&quot;\ General"/>
    <numFmt numFmtId="195" formatCode="0&quot; スパン&quot;"/>
    <numFmt numFmtId="196" formatCode="0.0&quot; ㎡&quot;"/>
    <numFmt numFmtId="197" formatCode="0.00_);[Red]\(0.00\)"/>
    <numFmt numFmtId="198" formatCode="0.00000"/>
    <numFmt numFmtId="199" formatCode="##&quot;°&quot;##&quot;′&quot;##.00&quot;″&quot;"/>
    <numFmt numFmtId="200" formatCode="0.000"/>
  </numFmts>
  <fonts count="57"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9"/>
      <name val="Malgun Gothic"/>
      <family val="3"/>
      <charset val="129"/>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962">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4" xfId="2" applyFont="1" applyBorder="1" applyProtection="1">
      <protection locked="0"/>
    </xf>
    <xf numFmtId="0" fontId="4" fillId="0" borderId="0" xfId="2" applyFont="1" applyAlignment="1" applyProtection="1">
      <alignment vertical="center" textRotation="255"/>
      <protection locked="0"/>
    </xf>
    <xf numFmtId="0" fontId="5" fillId="0" borderId="0" xfId="2" applyFont="1" applyAlignment="1" applyProtection="1">
      <alignment vertical="center" wrapText="1"/>
      <protection locked="0"/>
    </xf>
    <xf numFmtId="0" fontId="5" fillId="0" borderId="0" xfId="2" applyFont="1" applyAlignment="1" applyProtection="1">
      <alignment vertical="center"/>
      <protection locked="0"/>
    </xf>
    <xf numFmtId="0" fontId="4" fillId="0" borderId="4" xfId="2" applyFont="1" applyBorder="1" applyAlignment="1" applyProtection="1">
      <alignment vertical="center"/>
      <protection locked="0"/>
    </xf>
    <xf numFmtId="0" fontId="16" fillId="0" borderId="0" xfId="2" applyFont="1" applyAlignment="1" applyProtection="1">
      <alignment vertical="center" textRotation="255"/>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22" fillId="0" borderId="0" xfId="4" applyFont="1" applyAlignment="1">
      <alignment horizontal="center" vertical="center"/>
    </xf>
    <xf numFmtId="0" fontId="22" fillId="0" borderId="0" xfId="4" applyFont="1" applyAlignment="1">
      <alignment horizontal="left" vertical="center"/>
    </xf>
    <xf numFmtId="0" fontId="25" fillId="0" borderId="0" xfId="5" applyFont="1">
      <alignment vertical="center"/>
    </xf>
    <xf numFmtId="0" fontId="25" fillId="0" borderId="0" xfId="5" applyFont="1" applyAlignment="1">
      <alignment horizontal="center" vertical="center"/>
    </xf>
    <xf numFmtId="0" fontId="9" fillId="0" borderId="0" xfId="2" applyFont="1" applyAlignment="1" applyProtection="1">
      <alignment horizontal="center" vertical="center"/>
      <protection locked="0"/>
    </xf>
    <xf numFmtId="0" fontId="28" fillId="0" borderId="0" xfId="2" applyFont="1" applyAlignment="1" applyProtection="1">
      <alignment vertical="center"/>
      <protection locked="0"/>
    </xf>
    <xf numFmtId="0" fontId="28" fillId="0" borderId="0" xfId="2" applyFont="1" applyAlignment="1" applyProtection="1">
      <alignment vertical="center" shrinkToFit="1"/>
      <protection locked="0"/>
    </xf>
    <xf numFmtId="0" fontId="28" fillId="0" borderId="0" xfId="2" applyFont="1" applyAlignment="1">
      <alignment vertical="center" shrinkToFit="1"/>
    </xf>
    <xf numFmtId="0" fontId="28" fillId="0" borderId="0" xfId="2" applyFont="1" applyAlignment="1">
      <alignment vertical="center" textRotation="255" shrinkToFit="1"/>
    </xf>
    <xf numFmtId="0" fontId="28" fillId="0" borderId="0" xfId="2" applyFont="1" applyAlignment="1" applyProtection="1">
      <alignment horizontal="center" vertical="center" shrinkToFit="1"/>
      <protection locked="0"/>
    </xf>
    <xf numFmtId="0" fontId="29" fillId="0" borderId="1" xfId="7" applyFont="1" applyBorder="1" applyAlignment="1">
      <alignment horizontal="center" vertical="center"/>
    </xf>
    <xf numFmtId="0" fontId="30" fillId="0" borderId="1" xfId="7" applyFont="1" applyBorder="1" applyAlignment="1">
      <alignment horizontal="center" vertical="center"/>
    </xf>
    <xf numFmtId="187" fontId="15" fillId="0" borderId="1" xfId="7" applyNumberFormat="1" applyBorder="1" applyAlignment="1">
      <alignment horizontal="right" vertical="center" shrinkToFit="1"/>
    </xf>
    <xf numFmtId="0" fontId="15" fillId="0" borderId="1" xfId="7" applyBorder="1" applyAlignment="1">
      <alignment horizontal="center" vertical="center"/>
    </xf>
    <xf numFmtId="188" fontId="15" fillId="0" borderId="1" xfId="7" applyNumberForma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5" fillId="0" borderId="0" xfId="0" applyFont="1">
      <alignment vertical="center"/>
    </xf>
    <xf numFmtId="0" fontId="36" fillId="0" borderId="0" xfId="0" applyFont="1">
      <alignment vertical="center"/>
    </xf>
    <xf numFmtId="0" fontId="27"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8"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39" fillId="0" borderId="2" xfId="2" applyFont="1" applyBorder="1" applyAlignment="1" applyProtection="1">
      <alignment horizontal="center" vertical="center" wrapText="1" shrinkToFit="1"/>
      <protection locked="0"/>
    </xf>
    <xf numFmtId="0" fontId="9" fillId="0" borderId="0" xfId="2" applyFont="1" applyAlignment="1" applyProtection="1">
      <alignment horizontal="center" vertical="center" shrinkToFit="1"/>
      <protection locked="0"/>
    </xf>
    <xf numFmtId="0" fontId="39"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9" fillId="0" borderId="1" xfId="4" applyFont="1" applyBorder="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8" fillId="0" borderId="0" xfId="0" applyFont="1">
      <alignment vertical="center"/>
    </xf>
    <xf numFmtId="0" fontId="38"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7" fillId="0" borderId="0" xfId="0" applyFont="1">
      <alignment vertical="center"/>
    </xf>
    <xf numFmtId="0" fontId="9" fillId="0" borderId="0" xfId="0" applyFont="1">
      <alignment vertical="center"/>
    </xf>
    <xf numFmtId="0" fontId="48"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8" fillId="2" borderId="25"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20" xfId="5" applyFont="1" applyBorder="1" applyAlignment="1">
      <alignment horizontal="center" vertical="center" shrinkToFit="1"/>
    </xf>
    <xf numFmtId="0" fontId="18" fillId="0" borderId="25"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20"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2" fontId="18" fillId="0" borderId="1" xfId="5" applyNumberFormat="1" applyFont="1" applyBorder="1" applyAlignment="1">
      <alignment vertical="center" shrinkToFit="1"/>
    </xf>
    <xf numFmtId="2" fontId="18" fillId="0" borderId="20" xfId="5" applyNumberFormat="1" applyFont="1" applyBorder="1" applyAlignment="1">
      <alignment vertical="center" shrinkToFit="1"/>
    </xf>
    <xf numFmtId="181" fontId="18" fillId="0" borderId="20" xfId="6" applyNumberFormat="1" applyFont="1" applyFill="1" applyBorder="1" applyAlignment="1">
      <alignment horizontal="center" vertical="center" shrinkToFit="1"/>
    </xf>
    <xf numFmtId="180" fontId="18" fillId="0" borderId="25" xfId="5" applyNumberFormat="1" applyFont="1" applyBorder="1" applyAlignment="1">
      <alignment vertical="center" shrinkToFit="1"/>
    </xf>
    <xf numFmtId="180" fontId="18" fillId="0" borderId="1" xfId="5" applyNumberFormat="1" applyFont="1" applyBorder="1" applyAlignment="1">
      <alignment vertical="center" shrinkToFit="1"/>
    </xf>
    <xf numFmtId="0" fontId="18" fillId="0" borderId="2" xfId="5" applyFont="1" applyBorder="1" applyAlignment="1">
      <alignment vertical="center" shrinkToFit="1"/>
    </xf>
    <xf numFmtId="0" fontId="18" fillId="0" borderId="18" xfId="5" applyFont="1" applyBorder="1" applyAlignment="1">
      <alignment horizontal="center" vertical="center" shrinkToFit="1"/>
    </xf>
    <xf numFmtId="0" fontId="18" fillId="0" borderId="52"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8" xfId="5" applyFont="1" applyBorder="1" applyAlignment="1">
      <alignment vertical="center" shrinkToFit="1"/>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0" fontId="18" fillId="0" borderId="6" xfId="5" applyFont="1" applyBorder="1" applyAlignment="1">
      <alignment vertical="center" shrinkToFit="1"/>
    </xf>
    <xf numFmtId="0" fontId="9" fillId="0" borderId="17" xfId="5" applyFont="1" applyBorder="1" applyAlignment="1">
      <alignment vertical="center" shrinkToFit="1"/>
    </xf>
    <xf numFmtId="0" fontId="9" fillId="0" borderId="54" xfId="5" applyFont="1" applyBorder="1" applyAlignment="1">
      <alignment vertical="center" shrinkToFit="1"/>
    </xf>
    <xf numFmtId="0" fontId="9" fillId="0" borderId="53" xfId="5" applyFont="1" applyBorder="1" applyAlignment="1">
      <alignment vertical="center" shrinkToFit="1"/>
    </xf>
    <xf numFmtId="0" fontId="9" fillId="0" borderId="51" xfId="5" applyFont="1" applyBorder="1" applyAlignment="1">
      <alignment vertical="center" shrinkToFit="1"/>
    </xf>
    <xf numFmtId="0" fontId="9" fillId="0" borderId="16" xfId="5" applyFont="1" applyBorder="1" applyAlignment="1">
      <alignment vertical="center" shrinkToFit="1"/>
    </xf>
    <xf numFmtId="0" fontId="9" fillId="2" borderId="51" xfId="5" applyFont="1" applyFill="1" applyBorder="1" applyAlignment="1">
      <alignment horizontal="center" vertical="center" shrinkToFit="1"/>
    </xf>
    <xf numFmtId="0" fontId="9" fillId="2" borderId="54"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4" xfId="5" applyNumberFormat="1" applyFont="1" applyBorder="1" applyAlignment="1">
      <alignment vertical="center" shrinkToFit="1"/>
    </xf>
    <xf numFmtId="180" fontId="9" fillId="0" borderId="53" xfId="5" applyNumberFormat="1" applyFont="1" applyBorder="1" applyAlignment="1">
      <alignment vertical="center" shrinkToFit="1"/>
    </xf>
    <xf numFmtId="2" fontId="9" fillId="0" borderId="55" xfId="5" applyNumberFormat="1" applyFont="1" applyBorder="1" applyAlignment="1">
      <alignment vertical="center" shrinkToFit="1"/>
    </xf>
    <xf numFmtId="2" fontId="9" fillId="0" borderId="54" xfId="5" applyNumberFormat="1" applyFont="1" applyBorder="1" applyAlignment="1">
      <alignment vertical="center" shrinkToFit="1"/>
    </xf>
    <xf numFmtId="2" fontId="9" fillId="0" borderId="16" xfId="5" applyNumberFormat="1" applyFont="1" applyBorder="1" applyAlignment="1">
      <alignment vertical="center" shrinkToFit="1"/>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2" borderId="58" xfId="2" applyFont="1" applyFill="1" applyBorder="1" applyAlignment="1">
      <alignment horizontal="center" vertical="center"/>
    </xf>
    <xf numFmtId="0" fontId="9" fillId="2" borderId="59" xfId="2" applyFont="1" applyFill="1" applyBorder="1" applyAlignment="1">
      <alignment horizontal="center" vertical="center"/>
    </xf>
    <xf numFmtId="0" fontId="9" fillId="2" borderId="60" xfId="2" applyFont="1" applyFill="1" applyBorder="1" applyAlignment="1">
      <alignment horizontal="center" vertical="center"/>
    </xf>
    <xf numFmtId="0" fontId="9" fillId="0" borderId="61" xfId="2" applyFont="1" applyBorder="1" applyAlignment="1">
      <alignment vertical="center"/>
    </xf>
    <xf numFmtId="0" fontId="15" fillId="0" borderId="0" xfId="2" applyAlignment="1">
      <alignment vertical="center"/>
    </xf>
    <xf numFmtId="193" fontId="15" fillId="0" borderId="1" xfId="2" applyNumberFormat="1" applyBorder="1" applyAlignment="1">
      <alignment vertical="center"/>
    </xf>
    <xf numFmtId="192" fontId="15" fillId="0" borderId="1" xfId="2" applyNumberFormat="1" applyBorder="1" applyAlignment="1">
      <alignment vertical="center"/>
    </xf>
    <xf numFmtId="187" fontId="15" fillId="0" borderId="1" xfId="2" applyNumberFormat="1" applyBorder="1" applyAlignment="1">
      <alignment horizontal="center" vertical="center" shrinkToFit="1"/>
    </xf>
    <xf numFmtId="187" fontId="15" fillId="0" borderId="1" xfId="2" applyNumberFormat="1" applyBorder="1" applyAlignment="1">
      <alignment vertical="center" shrinkToFit="1"/>
    </xf>
    <xf numFmtId="191"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62"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179" fontId="15" fillId="0" borderId="1" xfId="7" applyNumberFormat="1" applyBorder="1" applyAlignment="1">
      <alignment horizontal="center" vertical="center"/>
    </xf>
    <xf numFmtId="179" fontId="18" fillId="0" borderId="21" xfId="5" applyNumberFormat="1" applyFont="1" applyBorder="1" applyAlignment="1">
      <alignment horizontal="center" vertical="center" shrinkToFit="1"/>
    </xf>
    <xf numFmtId="179" fontId="18" fillId="0" borderId="19" xfId="5" applyNumberFormat="1" applyFont="1" applyBorder="1" applyAlignment="1">
      <alignment horizontal="center" vertical="center" shrinkToFit="1"/>
    </xf>
    <xf numFmtId="0" fontId="0" fillId="0" borderId="63" xfId="0" applyBorder="1">
      <alignment vertical="center"/>
    </xf>
    <xf numFmtId="0" fontId="0" fillId="0" borderId="64" xfId="0" applyBorder="1">
      <alignment vertical="center"/>
    </xf>
    <xf numFmtId="0" fontId="9" fillId="3" borderId="1" xfId="4" applyFont="1" applyFill="1" applyBorder="1" applyAlignment="1">
      <alignment horizontal="center" vertical="center"/>
    </xf>
    <xf numFmtId="0" fontId="0" fillId="0" borderId="65" xfId="0" applyBorder="1">
      <alignment vertical="center"/>
    </xf>
    <xf numFmtId="0" fontId="24" fillId="0" borderId="1" xfId="2" applyFont="1" applyBorder="1" applyAlignment="1" applyProtection="1">
      <alignment horizontal="center" vertical="center" shrinkToFit="1"/>
      <protection locked="0"/>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15" fillId="0" borderId="1" xfId="2" applyBorder="1" applyAlignment="1">
      <alignment horizontal="center" vertical="center"/>
    </xf>
    <xf numFmtId="0" fontId="32" fillId="2" borderId="1" xfId="2" applyFont="1" applyFill="1" applyBorder="1" applyAlignment="1">
      <alignment horizontal="center" vertical="center" wrapText="1"/>
    </xf>
    <xf numFmtId="190" fontId="15" fillId="0" borderId="1" xfId="2" applyNumberFormat="1" applyBorder="1" applyAlignment="1">
      <alignment vertical="center"/>
    </xf>
    <xf numFmtId="0" fontId="9" fillId="0" borderId="0" xfId="2" applyFont="1" applyAlignment="1" applyProtection="1">
      <alignment horizontal="center"/>
      <protection locked="0"/>
    </xf>
    <xf numFmtId="0" fontId="32" fillId="2" borderId="8" xfId="2" applyFont="1" applyFill="1" applyBorder="1" applyAlignment="1">
      <alignment horizontal="center" vertical="center" wrapText="1"/>
    </xf>
    <xf numFmtId="0" fontId="18" fillId="0" borderId="1" xfId="2" applyFont="1" applyBorder="1" applyAlignment="1" applyProtection="1">
      <alignment vertical="center" wrapText="1"/>
      <protection locked="0"/>
    </xf>
    <xf numFmtId="0" fontId="53" fillId="0" borderId="1"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0" fontId="42" fillId="4" borderId="10" xfId="2" applyFont="1" applyFill="1" applyBorder="1" applyAlignment="1">
      <alignment vertical="center" shrinkToFit="1"/>
    </xf>
    <xf numFmtId="0" fontId="41"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67" xfId="0" applyBorder="1">
      <alignment vertical="center"/>
    </xf>
    <xf numFmtId="0" fontId="0" fillId="0" borderId="1" xfId="0" applyBorder="1">
      <alignment vertical="center"/>
    </xf>
    <xf numFmtId="0" fontId="0" fillId="0" borderId="8" xfId="0" applyBorder="1">
      <alignment vertical="center"/>
    </xf>
    <xf numFmtId="0" fontId="27" fillId="0" borderId="10"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4" fillId="0" borderId="2" xfId="2" applyFont="1" applyBorder="1" applyAlignment="1" applyProtection="1">
      <alignment vertical="center" shrinkToFit="1"/>
      <protection locked="0"/>
    </xf>
    <xf numFmtId="0" fontId="40"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4"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197" fontId="53" fillId="0" borderId="1" xfId="2" applyNumberFormat="1" applyFont="1" applyBorder="1" applyAlignment="1" applyProtection="1">
      <alignment horizontal="center" vertical="center" wrapText="1"/>
      <protection locked="0"/>
    </xf>
    <xf numFmtId="191" fontId="53" fillId="0" borderId="1" xfId="2" applyNumberFormat="1" applyFont="1" applyBorder="1" applyAlignment="1" applyProtection="1">
      <alignment horizontal="right" vertical="center" wrapText="1"/>
      <protection locked="0"/>
    </xf>
    <xf numFmtId="0" fontId="9" fillId="0" borderId="2" xfId="2" applyFont="1" applyBorder="1" applyAlignment="1">
      <alignment horizontal="center" vertical="center" shrinkToFit="1"/>
    </xf>
    <xf numFmtId="2" fontId="9" fillId="0" borderId="0" xfId="2" applyNumberFormat="1" applyFont="1" applyProtection="1">
      <protection locked="0"/>
    </xf>
    <xf numFmtId="198"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191" fontId="15" fillId="0" borderId="1" xfId="7" applyNumberFormat="1" applyBorder="1" applyAlignment="1">
      <alignment horizontal="right" vertical="center" shrinkToFit="1"/>
    </xf>
    <xf numFmtId="196" fontId="4" fillId="0" borderId="66" xfId="2" applyNumberFormat="1" applyFont="1" applyBorder="1" applyAlignment="1" applyProtection="1">
      <alignment horizontal="left" vertical="center"/>
      <protection locked="0"/>
    </xf>
    <xf numFmtId="196" fontId="4" fillId="0" borderId="66" xfId="2" applyNumberFormat="1" applyFont="1" applyBorder="1" applyAlignment="1" applyProtection="1">
      <alignment vertical="center"/>
      <protection locked="0"/>
    </xf>
    <xf numFmtId="2" fontId="18" fillId="0" borderId="2" xfId="5" applyNumberFormat="1" applyFont="1" applyBorder="1" applyAlignment="1">
      <alignment vertical="center" shrinkToFit="1"/>
    </xf>
    <xf numFmtId="200" fontId="18" fillId="0" borderId="1" xfId="5" applyNumberFormat="1" applyFont="1" applyBorder="1" applyAlignment="1">
      <alignment vertical="center" shrinkToFit="1"/>
    </xf>
    <xf numFmtId="0" fontId="20" fillId="0" borderId="1" xfId="4" applyFont="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1" xfId="2" applyFont="1" applyBorder="1" applyAlignment="1">
      <alignment horizontal="left" vertical="center" shrinkToFit="1"/>
    </xf>
    <xf numFmtId="4" fontId="9" fillId="0" borderId="1" xfId="2" applyNumberFormat="1" applyFont="1" applyBorder="1" applyAlignment="1">
      <alignment horizontal="center" vertical="center" shrinkToFit="1"/>
    </xf>
    <xf numFmtId="0" fontId="9" fillId="2" borderId="12" xfId="2" applyFont="1" applyFill="1" applyBorder="1" applyAlignment="1">
      <alignment horizontal="center" vertical="center" shrinkToFit="1"/>
    </xf>
    <xf numFmtId="199" fontId="12" fillId="0" borderId="9" xfId="1" applyNumberFormat="1" applyBorder="1" applyAlignment="1" applyProtection="1">
      <alignment horizontal="center" vertical="center" shrinkToFit="1"/>
      <protection locked="0"/>
    </xf>
    <xf numFmtId="199" fontId="12" fillId="0" borderId="3" xfId="1" applyNumberFormat="1" applyBorder="1" applyAlignment="1" applyProtection="1">
      <alignment horizontal="center" vertical="center" shrinkToFit="1"/>
      <protection locked="0"/>
    </xf>
    <xf numFmtId="199" fontId="12" fillId="0" borderId="8" xfId="1" applyNumberFormat="1" applyBorder="1" applyAlignment="1" applyProtection="1">
      <alignment horizontal="center" vertical="center" shrinkToFit="1"/>
      <protection locked="0"/>
    </xf>
    <xf numFmtId="14" fontId="9" fillId="0" borderId="9" xfId="2" applyNumberFormat="1" applyFont="1" applyBorder="1" applyAlignment="1" applyProtection="1">
      <alignment horizontal="center" vertical="center"/>
      <protection locked="0"/>
    </xf>
    <xf numFmtId="14" fontId="9" fillId="0" borderId="11" xfId="2" applyNumberFormat="1"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99" fontId="12" fillId="0" borderId="10" xfId="1" applyNumberFormat="1" applyBorder="1" applyAlignment="1" applyProtection="1">
      <alignment horizontal="center" vertical="center" shrinkToFit="1"/>
      <protection locked="0"/>
    </xf>
    <xf numFmtId="199" fontId="12" fillId="0" borderId="11" xfId="1" applyNumberForma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6" fontId="9" fillId="0" borderId="15" xfId="2"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0" borderId="13" xfId="2" applyFont="1" applyBorder="1" applyAlignment="1" applyProtection="1">
      <alignment horizontal="center" vertical="center"/>
      <protection locked="0"/>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5" fontId="9" fillId="0" borderId="2" xfId="2" applyNumberFormat="1" applyFont="1" applyBorder="1" applyAlignment="1" applyProtection="1">
      <alignment horizontal="center" vertical="center"/>
      <protection locked="0"/>
    </xf>
    <xf numFmtId="185" fontId="9" fillId="0" borderId="3" xfId="2" applyNumberFormat="1" applyFont="1" applyBorder="1" applyAlignment="1" applyProtection="1">
      <alignment horizontal="center" vertical="center"/>
      <protection locked="0"/>
    </xf>
    <xf numFmtId="184" fontId="9" fillId="0" borderId="1" xfId="2" applyNumberFormat="1" applyFont="1" applyBorder="1" applyAlignment="1" applyProtection="1">
      <alignment horizontal="center" vertical="center"/>
      <protection locked="0"/>
    </xf>
    <xf numFmtId="182" fontId="9" fillId="0" borderId="2" xfId="2" applyNumberFormat="1" applyFont="1" applyBorder="1" applyAlignment="1" applyProtection="1">
      <alignment horizontal="center" vertical="center"/>
      <protection locked="0"/>
    </xf>
    <xf numFmtId="182" fontId="9"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3"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15" fillId="0" borderId="1" xfId="7" applyBorder="1" applyAlignment="1">
      <alignment horizontal="center" vertical="center"/>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38" fillId="0" borderId="1" xfId="7" applyFont="1" applyBorder="1" applyAlignment="1">
      <alignment horizontal="center" vertical="center" shrinkToFit="1"/>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1" fillId="2" borderId="1" xfId="2" applyFont="1" applyFill="1" applyBorder="1" applyAlignment="1" applyProtection="1">
      <alignment horizontal="center" vertical="center" wrapText="1"/>
      <protection locked="0"/>
    </xf>
    <xf numFmtId="0" fontId="31"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protection locked="0"/>
    </xf>
    <xf numFmtId="0" fontId="31"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176" fontId="9" fillId="0" borderId="1" xfId="2" applyNumberFormat="1" applyFont="1" applyBorder="1" applyAlignment="1">
      <alignment horizontal="center" vertical="center" shrinkToFit="1"/>
    </xf>
    <xf numFmtId="4" fontId="9" fillId="2" borderId="1" xfId="2" applyNumberFormat="1" applyFont="1" applyFill="1" applyBorder="1" applyAlignment="1">
      <alignment horizontal="center" vertical="center" shrinkToFit="1"/>
    </xf>
    <xf numFmtId="0" fontId="38" fillId="0" borderId="1" xfId="0" applyFont="1" applyBorder="1" applyAlignment="1">
      <alignment horizontal="center" vertical="center"/>
    </xf>
    <xf numFmtId="0" fontId="0" fillId="0" borderId="1" xfId="0" applyBorder="1" applyAlignment="1">
      <alignment horizontal="center" vertical="center" shrinkToFit="1"/>
    </xf>
    <xf numFmtId="38" fontId="9" fillId="0" borderId="8" xfId="3" applyFont="1" applyFill="1" applyBorder="1" applyAlignment="1" applyProtection="1">
      <alignment horizontal="center" vertical="center" shrinkToFit="1"/>
    </xf>
    <xf numFmtId="38" fontId="9" fillId="0" borderId="2" xfId="3" applyFont="1" applyFill="1" applyBorder="1" applyAlignment="1" applyProtection="1">
      <alignment horizontal="center" vertical="center" shrinkToFit="1"/>
    </xf>
    <xf numFmtId="0" fontId="9" fillId="0" borderId="13" xfId="2" applyFont="1" applyBorder="1" applyAlignment="1">
      <alignment horizontal="left" vertical="center" shrinkToFit="1"/>
    </xf>
    <xf numFmtId="176" fontId="9" fillId="0" borderId="14" xfId="2" applyNumberFormat="1" applyFont="1" applyBorder="1" applyAlignment="1">
      <alignment horizontal="center" vertical="center" shrinkToFit="1"/>
    </xf>
    <xf numFmtId="0" fontId="9" fillId="0" borderId="14" xfId="2" applyFont="1" applyBorder="1" applyAlignment="1">
      <alignment horizontal="left" vertical="center" shrinkToFit="1"/>
    </xf>
    <xf numFmtId="0" fontId="9" fillId="0" borderId="14" xfId="2"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9" fontId="12" fillId="0" borderId="6" xfId="1" applyNumberFormat="1" applyBorder="1" applyAlignment="1" applyProtection="1">
      <alignment horizontal="center" vertical="center" shrinkToFit="1"/>
      <protection locked="0"/>
    </xf>
    <xf numFmtId="199" fontId="12" fillId="0" borderId="5" xfId="1" applyNumberFormat="1" applyBorder="1" applyAlignment="1" applyProtection="1">
      <alignment horizontal="center" vertical="center" shrinkToFit="1"/>
      <protection locked="0"/>
    </xf>
    <xf numFmtId="199" fontId="12" fillId="0" borderId="12" xfId="1" applyNumberFormat="1" applyBorder="1" applyAlignment="1" applyProtection="1">
      <alignment horizontal="center" vertical="center" shrinkToFit="1"/>
      <protection locked="0"/>
    </xf>
    <xf numFmtId="199" fontId="12" fillId="0" borderId="4" xfId="1" applyNumberFormat="1" applyBorder="1" applyAlignment="1" applyProtection="1">
      <alignment horizontal="center" vertical="center" shrinkToFit="1"/>
      <protection locked="0"/>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 xfId="2" applyFont="1" applyFill="1" applyBorder="1" applyAlignment="1">
      <alignment horizontal="center" vertical="center" wrapText="1" shrinkToFit="1"/>
    </xf>
    <xf numFmtId="177" fontId="23" fillId="0" borderId="13" xfId="2" applyNumberFormat="1" applyFont="1" applyBorder="1" applyAlignment="1">
      <alignment horizontal="center" vertical="center" shrinkToFit="1"/>
    </xf>
    <xf numFmtId="177" fontId="23" fillId="0" borderId="1"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4" fillId="0" borderId="13" xfId="0" applyFont="1" applyBorder="1" applyAlignment="1">
      <alignment horizontal="center" vertical="center" wrapText="1"/>
    </xf>
    <xf numFmtId="0" fontId="44" fillId="0" borderId="1" xfId="0" applyFont="1" applyBorder="1" applyAlignment="1">
      <alignment horizontal="center" vertical="center" wrapText="1"/>
    </xf>
    <xf numFmtId="177" fontId="10" fillId="2" borderId="1" xfId="2" applyNumberFormat="1" applyFont="1" applyFill="1" applyBorder="1" applyAlignment="1">
      <alignment horizontal="center" vertical="center" wrapText="1" shrinkToFit="1"/>
    </xf>
    <xf numFmtId="0" fontId="44" fillId="0" borderId="1" xfId="0" applyFont="1" applyBorder="1" applyAlignment="1">
      <alignment horizontal="center" vertical="center" shrinkToFit="1"/>
    </xf>
    <xf numFmtId="195" fontId="9" fillId="0" borderId="14" xfId="2" applyNumberFormat="1" applyFont="1" applyBorder="1" applyAlignment="1">
      <alignment horizontal="center" vertical="center" shrinkToFit="1"/>
    </xf>
    <xf numFmtId="195" fontId="9" fillId="0" borderId="15" xfId="2" applyNumberFormat="1" applyFont="1" applyBorder="1" applyAlignment="1">
      <alignment horizontal="center" vertical="center" shrinkToFit="1"/>
    </xf>
    <xf numFmtId="195" fontId="9" fillId="0" borderId="13" xfId="2" applyNumberFormat="1" applyFont="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0" fontId="9" fillId="2" borderId="15" xfId="2" applyFont="1" applyFill="1" applyBorder="1" applyAlignment="1">
      <alignment vertical="center" textRotation="255"/>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38" fillId="0" borderId="1" xfId="0" applyFont="1" applyBorder="1" applyAlignment="1">
      <alignment horizontal="center" vertical="center" shrinkToFit="1"/>
    </xf>
    <xf numFmtId="0" fontId="9" fillId="0" borderId="3" xfId="2" applyFont="1" applyBorder="1" applyAlignment="1" applyProtection="1">
      <alignment horizontal="center" vertical="center" shrinkToFit="1"/>
      <protection locked="0"/>
    </xf>
    <xf numFmtId="0" fontId="10" fillId="0" borderId="10"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8" fillId="0" borderId="9"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8"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38" fillId="0" borderId="1" xfId="0" applyFont="1" applyBorder="1" applyAlignment="1">
      <alignment horizontal="center" vertical="center" wrapText="1"/>
    </xf>
    <xf numFmtId="0" fontId="32" fillId="2" borderId="1" xfId="2" applyFont="1" applyFill="1" applyBorder="1" applyAlignment="1">
      <alignment horizontal="center" vertical="center"/>
    </xf>
    <xf numFmtId="0" fontId="32" fillId="2" borderId="1" xfId="2" applyFont="1" applyFill="1" applyBorder="1" applyAlignment="1">
      <alignment horizontal="center" vertical="center" wrapText="1" shrinkToFi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8" fillId="0" borderId="1" xfId="0" applyFont="1" applyBorder="1" applyAlignment="1">
      <alignment horizontal="center" vertical="center" textRotation="255"/>
    </xf>
    <xf numFmtId="0" fontId="9" fillId="0" borderId="8" xfId="2" applyFont="1" applyBorder="1" applyAlignment="1">
      <alignment horizontal="center" vertical="center" wrapText="1" shrinkToFi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8" fillId="0" borderId="13" xfId="0" applyFont="1" applyBorder="1" applyAlignment="1">
      <alignment horizontal="center" vertical="center"/>
    </xf>
    <xf numFmtId="0" fontId="38" fillId="0" borderId="10" xfId="0" applyFont="1" applyBorder="1" applyAlignment="1">
      <alignment horizontal="center" vertical="center"/>
    </xf>
    <xf numFmtId="0" fontId="38" fillId="0" borderId="3" xfId="0" applyFont="1" applyBorder="1" applyAlignment="1">
      <alignment horizontal="center" vertical="center" wrapText="1"/>
    </xf>
    <xf numFmtId="0" fontId="38"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15" fillId="0" borderId="1" xfId="2" applyBorder="1" applyAlignment="1">
      <alignment horizontal="center" vertical="center"/>
    </xf>
    <xf numFmtId="0" fontId="38" fillId="0" borderId="3" xfId="0" applyFont="1" applyBorder="1" applyAlignment="1">
      <alignment horizontal="center" vertical="center"/>
    </xf>
    <xf numFmtId="0" fontId="38" fillId="0" borderId="8" xfId="0" applyFont="1" applyBorder="1" applyAlignment="1">
      <alignment horizontal="center" vertical="center"/>
    </xf>
    <xf numFmtId="0" fontId="15" fillId="0" borderId="2" xfId="2" applyBorder="1" applyAlignment="1">
      <alignment vertical="center" wrapText="1"/>
    </xf>
    <xf numFmtId="0" fontId="38" fillId="0" borderId="3" xfId="0" applyFont="1" applyBorder="1">
      <alignment vertical="center"/>
    </xf>
    <xf numFmtId="0" fontId="38" fillId="0" borderId="8" xfId="0" applyFont="1" applyBorder="1">
      <alignment vertical="center"/>
    </xf>
    <xf numFmtId="0" fontId="15" fillId="0" borderId="2"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45" fillId="2" borderId="1" xfId="2" applyFont="1" applyFill="1" applyBorder="1" applyAlignment="1">
      <alignment horizontal="center" vertical="center" wrapText="1"/>
    </xf>
    <xf numFmtId="0" fontId="45"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18" fillId="3" borderId="14" xfId="4" applyFont="1" applyFill="1" applyBorder="1" applyAlignment="1">
      <alignment horizontal="center" vertical="center" wrapTex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0" fontId="9" fillId="0" borderId="6" xfId="4" applyFont="1" applyBorder="1">
      <alignment vertical="center"/>
    </xf>
    <xf numFmtId="0" fontId="9" fillId="0" borderId="7" xfId="4" applyFont="1" applyBorder="1">
      <alignment vertical="center"/>
    </xf>
    <xf numFmtId="0" fontId="9" fillId="0" borderId="5"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0" borderId="1" xfId="2" applyFont="1" applyBorder="1" applyAlignment="1">
      <alignment horizontal="center" vertical="center" wrapText="1" shrinkToFit="1"/>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8" fillId="0" borderId="2" xfId="0" applyFont="1" applyBorder="1" applyAlignment="1">
      <alignment horizontal="center" vertical="center"/>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18" fillId="3" borderId="3" xfId="4" applyFont="1" applyFill="1" applyBorder="1" applyAlignment="1">
      <alignment horizontal="center" vertical="center"/>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9" fillId="0" borderId="7" xfId="2" applyFont="1" applyBorder="1" applyAlignment="1" applyProtection="1">
      <alignment vertical="center" wrapText="1"/>
      <protection locked="0"/>
    </xf>
    <xf numFmtId="0" fontId="37" fillId="0" borderId="7" xfId="0" applyFont="1" applyBorder="1" applyAlignment="1">
      <alignment vertical="center" wrapText="1"/>
    </xf>
    <xf numFmtId="0" fontId="37" fillId="0" borderId="0" xfId="0" applyFont="1" applyAlignment="1">
      <alignment vertical="center" wrapText="1"/>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8" xfId="4" applyFont="1" applyBorder="1" applyAlignment="1">
      <alignment horizontal="center" vertical="center"/>
    </xf>
    <xf numFmtId="0" fontId="9" fillId="0" borderId="3" xfId="4" applyFont="1" applyBorder="1" applyAlignment="1">
      <alignment horizontal="center" vertical="center"/>
    </xf>
    <xf numFmtId="0" fontId="9" fillId="3" borderId="3" xfId="4" applyFont="1" applyFill="1" applyBorder="1" applyAlignment="1">
      <alignment horizontal="center" vertical="center"/>
    </xf>
    <xf numFmtId="0" fontId="9" fillId="3" borderId="1"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1"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8" fillId="0" borderId="9" xfId="0" applyFont="1" applyBorder="1">
      <alignment vertical="center"/>
    </xf>
    <xf numFmtId="0" fontId="38" fillId="0" borderId="10" xfId="0" applyFont="1" applyBorder="1">
      <alignment vertical="center"/>
    </xf>
    <xf numFmtId="0" fontId="38" fillId="0" borderId="11" xfId="0" applyFont="1" applyBorder="1">
      <alignment vertical="center"/>
    </xf>
    <xf numFmtId="0" fontId="9" fillId="3" borderId="7" xfId="4" applyFont="1" applyFill="1" applyBorder="1" applyAlignment="1">
      <alignment horizontal="center"/>
    </xf>
    <xf numFmtId="0" fontId="9" fillId="3" borderId="10" xfId="4" applyFont="1" applyFill="1" applyBorder="1" applyAlignment="1">
      <alignment horizontal="center"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8" fillId="0" borderId="9" xfId="0" applyFont="1" applyBorder="1" applyAlignment="1">
      <alignment horizontal="center" vertical="center" shrinkToFit="1"/>
    </xf>
    <xf numFmtId="0" fontId="38" fillId="0" borderId="11" xfId="0" applyFont="1" applyBorder="1" applyAlignment="1">
      <alignment horizontal="center" vertical="center" shrinkToFit="1"/>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38"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wrapText="1" shrinkToFit="1"/>
    </xf>
    <xf numFmtId="0" fontId="9" fillId="2" borderId="24" xfId="2" applyFont="1" applyFill="1" applyBorder="1" applyAlignment="1">
      <alignment horizontal="center" vertical="center" shrinkToFit="1"/>
    </xf>
    <xf numFmtId="192" fontId="15" fillId="0" borderId="2" xfId="2" applyNumberFormat="1" applyBorder="1" applyAlignment="1">
      <alignment vertical="center" shrinkToFit="1"/>
    </xf>
    <xf numFmtId="0" fontId="15" fillId="0" borderId="8" xfId="2" applyBorder="1" applyAlignment="1">
      <alignment vertical="center" shrinkToFit="1"/>
    </xf>
    <xf numFmtId="0" fontId="15" fillId="0" borderId="1" xfId="2" applyBorder="1" applyAlignment="1">
      <alignment horizontal="center" vertical="center" wrapText="1"/>
    </xf>
    <xf numFmtId="0" fontId="9" fillId="2" borderId="21" xfId="2" applyFont="1" applyFill="1" applyBorder="1" applyAlignment="1">
      <alignment horizontal="center" vertical="center" shrinkToFit="1"/>
    </xf>
    <xf numFmtId="0" fontId="9" fillId="2" borderId="24" xfId="2" applyFont="1" applyFill="1" applyBorder="1" applyAlignment="1">
      <alignment horizontal="center" vertical="center"/>
    </xf>
    <xf numFmtId="0" fontId="50" fillId="0" borderId="0" xfId="2" applyFont="1" applyAlignment="1">
      <alignment vertical="center" wrapText="1"/>
    </xf>
    <xf numFmtId="0" fontId="9" fillId="2" borderId="30"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8" xfId="2" applyFont="1" applyFill="1" applyBorder="1" applyAlignment="1">
      <alignment horizontal="center" vertical="center" wrapText="1"/>
    </xf>
    <xf numFmtId="0" fontId="9" fillId="2" borderId="24" xfId="2" applyFont="1" applyFill="1" applyBorder="1" applyAlignment="1">
      <alignment vertical="center" wrapText="1"/>
    </xf>
    <xf numFmtId="0" fontId="9" fillId="2" borderId="30"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9" fillId="2" borderId="30"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9" fillId="2" borderId="21" xfId="2" applyFont="1" applyFill="1" applyBorder="1" applyAlignment="1">
      <alignment horizontal="center" vertical="center"/>
    </xf>
    <xf numFmtId="0" fontId="18" fillId="2" borderId="1" xfId="2" applyFont="1" applyFill="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2" borderId="50" xfId="2" applyFont="1" applyFill="1" applyBorder="1" applyAlignment="1" applyProtection="1">
      <alignment horizontal="center" vertical="center" wrapText="1"/>
      <protection locked="0"/>
    </xf>
    <xf numFmtId="0" fontId="18" fillId="2" borderId="49" xfId="2" applyFont="1" applyFill="1" applyBorder="1" applyAlignment="1" applyProtection="1">
      <alignment horizontal="center" vertical="center" wrapText="1"/>
      <protection locked="0"/>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8" fillId="0" borderId="15" xfId="2" applyFont="1" applyBorder="1" applyAlignment="1" applyProtection="1">
      <alignment horizontal="left" vertical="center" shrinkToFi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2" borderId="1" xfId="2" applyFont="1" applyFill="1" applyBorder="1" applyAlignment="1">
      <alignment horizontal="center" vertical="center" wrapText="1"/>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left" vertical="center" wrapText="1"/>
      <protection locked="0"/>
    </xf>
    <xf numFmtId="0" fontId="18" fillId="0" borderId="3" xfId="2" applyFont="1" applyBorder="1" applyAlignment="1" applyProtection="1">
      <alignment horizontal="left" vertical="center" wrapText="1"/>
      <protection locked="0"/>
    </xf>
    <xf numFmtId="0" fontId="38" fillId="0" borderId="3" xfId="0" applyFont="1" applyBorder="1" applyAlignment="1">
      <alignment vertical="center" wrapText="1"/>
    </xf>
    <xf numFmtId="0" fontId="38" fillId="0" borderId="8" xfId="0" applyFont="1" applyBorder="1" applyAlignment="1">
      <alignment vertical="center" wrapText="1"/>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193" fontId="18" fillId="0" borderId="2" xfId="2" applyNumberFormat="1" applyFont="1" applyBorder="1" applyAlignment="1" applyProtection="1">
      <alignment horizontal="center" vertical="center" wrapText="1"/>
      <protection locked="0"/>
    </xf>
    <xf numFmtId="193" fontId="18" fillId="0" borderId="3" xfId="2" applyNumberFormat="1" applyFont="1" applyBorder="1" applyAlignment="1" applyProtection="1">
      <alignment horizontal="center" vertical="center" wrapText="1"/>
      <protection locked="0"/>
    </xf>
    <xf numFmtId="193"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192" fontId="15" fillId="0" borderId="2" xfId="2" applyNumberFormat="1" applyBorder="1" applyAlignment="1">
      <alignment horizontal="center" vertical="center"/>
    </xf>
    <xf numFmtId="192" fontId="15" fillId="0" borderId="8" xfId="2" applyNumberFormat="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34" fillId="0" borderId="6" xfId="2" applyFont="1" applyBorder="1" applyAlignment="1">
      <alignment horizontal="left" vertical="center" shrinkToFit="1"/>
    </xf>
    <xf numFmtId="0" fontId="34" fillId="0" borderId="7" xfId="2" applyFont="1" applyBorder="1" applyAlignment="1">
      <alignment horizontal="left" vertical="center" shrinkToFit="1"/>
    </xf>
    <xf numFmtId="0" fontId="34" fillId="0" borderId="5" xfId="2" applyFont="1" applyBorder="1" applyAlignment="1">
      <alignment horizontal="left" vertical="center" shrinkToFit="1"/>
    </xf>
    <xf numFmtId="0" fontId="34" fillId="0" borderId="1" xfId="2" applyFont="1" applyBorder="1" applyAlignment="1">
      <alignment horizontal="left" vertical="center" shrinkToFit="1"/>
    </xf>
    <xf numFmtId="178" fontId="4" fillId="0" borderId="6" xfId="2" applyNumberFormat="1" applyFont="1" applyBorder="1" applyAlignment="1">
      <alignment horizontal="right" vertical="center" wrapText="1" shrinkToFit="1"/>
    </xf>
    <xf numFmtId="0" fontId="38" fillId="0" borderId="7" xfId="0" applyFont="1" applyBorder="1" applyAlignment="1">
      <alignment vertical="center" wrapText="1" shrinkToFit="1"/>
    </xf>
    <xf numFmtId="0" fontId="38" fillId="0" borderId="5" xfId="0" applyFont="1" applyBorder="1" applyAlignment="1">
      <alignment vertical="center" wrapText="1" shrinkToFit="1"/>
    </xf>
    <xf numFmtId="0" fontId="38" fillId="0" borderId="9" xfId="0" applyFont="1" applyBorder="1" applyAlignment="1">
      <alignment vertical="center" wrapText="1" shrinkToFit="1"/>
    </xf>
    <xf numFmtId="0" fontId="38" fillId="0" borderId="10" xfId="0" applyFont="1" applyBorder="1" applyAlignment="1">
      <alignment vertical="center" wrapText="1" shrinkToFit="1"/>
    </xf>
    <xf numFmtId="0" fontId="38" fillId="0" borderId="11" xfId="0" applyFont="1" applyBorder="1" applyAlignment="1">
      <alignment vertical="center" wrapText="1" shrinkToFit="1"/>
    </xf>
    <xf numFmtId="0" fontId="9" fillId="2" borderId="14" xfId="2" applyFont="1" applyFill="1" applyBorder="1" applyAlignment="1">
      <alignment vertical="center" textRotation="255"/>
    </xf>
    <xf numFmtId="0" fontId="33" fillId="0" borderId="6" xfId="2" applyFont="1" applyBorder="1" applyAlignment="1" applyProtection="1">
      <alignment horizontal="center"/>
      <protection locked="0"/>
    </xf>
    <xf numFmtId="0" fontId="33" fillId="0" borderId="7" xfId="2" applyFont="1" applyBorder="1" applyAlignment="1" applyProtection="1">
      <alignment horizontal="center"/>
      <protection locked="0"/>
    </xf>
    <xf numFmtId="0" fontId="33" fillId="0" borderId="0" xfId="2" applyFont="1" applyAlignment="1" applyProtection="1">
      <alignment horizontal="center"/>
      <protection locked="0"/>
    </xf>
    <xf numFmtId="0" fontId="33" fillId="0" borderId="4" xfId="2" applyFont="1" applyBorder="1" applyAlignment="1" applyProtection="1">
      <alignment horizontal="center"/>
      <protection locked="0"/>
    </xf>
    <xf numFmtId="0" fontId="33" fillId="0" borderId="12" xfId="2" applyFont="1" applyBorder="1" applyAlignment="1" applyProtection="1">
      <alignment horizontal="center"/>
      <protection locked="0"/>
    </xf>
    <xf numFmtId="0" fontId="33" fillId="0" borderId="9" xfId="2" applyFont="1" applyBorder="1" applyAlignment="1" applyProtection="1">
      <alignment horizontal="center"/>
      <protection locked="0"/>
    </xf>
    <xf numFmtId="0" fontId="33" fillId="0" borderId="10" xfId="2" applyFont="1" applyBorder="1" applyAlignment="1" applyProtection="1">
      <alignment horizontal="center"/>
      <protection locked="0"/>
    </xf>
    <xf numFmtId="0" fontId="33"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38" fillId="0" borderId="0" xfId="0" applyFont="1" applyAlignment="1">
      <alignment horizontal="center" vertical="center" wrapText="1"/>
    </xf>
    <xf numFmtId="0" fontId="38" fillId="0" borderId="4"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4" fillId="0" borderId="9" xfId="2" applyFont="1" applyBorder="1" applyAlignment="1">
      <alignment horizontal="left" vertical="center" shrinkToFit="1"/>
    </xf>
    <xf numFmtId="0" fontId="34" fillId="0" borderId="10" xfId="2" applyFont="1" applyBorder="1" applyAlignment="1">
      <alignment horizontal="left" vertical="center" shrinkToFit="1"/>
    </xf>
    <xf numFmtId="0" fontId="34" fillId="0" borderId="11" xfId="2" applyFont="1" applyBorder="1" applyAlignment="1">
      <alignment horizontal="left" vertical="center" shrinkToFit="1"/>
    </xf>
    <xf numFmtId="0" fontId="18" fillId="0" borderId="8" xfId="2" applyFont="1" applyBorder="1" applyAlignment="1" applyProtection="1">
      <alignment horizontal="center" vertical="center" shrinkToFit="1"/>
      <protection locked="0"/>
    </xf>
    <xf numFmtId="0" fontId="18" fillId="0" borderId="2" xfId="2" applyFont="1" applyBorder="1" applyAlignment="1" applyProtection="1">
      <alignment vertical="center" shrinkToFit="1"/>
      <protection locked="0"/>
    </xf>
    <xf numFmtId="0" fontId="18" fillId="0" borderId="3" xfId="2" applyFont="1" applyBorder="1" applyAlignment="1" applyProtection="1">
      <alignment vertical="center" shrinkToFit="1"/>
      <protection locked="0"/>
    </xf>
    <xf numFmtId="0" fontId="18" fillId="0" borderId="2" xfId="2" applyFont="1" applyBorder="1" applyAlignment="1" applyProtection="1">
      <alignment horizontal="left" vertical="center" shrinkToFit="1"/>
      <protection locked="0"/>
    </xf>
    <xf numFmtId="0" fontId="18" fillId="0" borderId="3" xfId="2" applyFont="1" applyBorder="1" applyAlignment="1" applyProtection="1">
      <alignment horizontal="left" vertical="center" shrinkToFit="1"/>
      <protection locked="0"/>
    </xf>
    <xf numFmtId="0" fontId="38" fillId="0" borderId="3" xfId="0" applyFont="1" applyBorder="1" applyAlignment="1">
      <alignment vertical="center" shrinkToFit="1"/>
    </xf>
    <xf numFmtId="0" fontId="38" fillId="0" borderId="8" xfId="0" applyFont="1" applyBorder="1" applyAlignment="1">
      <alignment vertical="center" shrinkToFit="1"/>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46" fillId="0" borderId="2" xfId="0" applyFont="1" applyBorder="1">
      <alignment vertical="center"/>
    </xf>
    <xf numFmtId="0" fontId="46" fillId="0" borderId="3" xfId="0" applyFont="1" applyBorder="1">
      <alignment vertical="center"/>
    </xf>
    <xf numFmtId="0" fontId="46" fillId="0" borderId="8" xfId="0" applyFont="1" applyBorder="1">
      <alignment vertical="center"/>
    </xf>
    <xf numFmtId="0" fontId="46" fillId="0" borderId="1" xfId="0" applyFont="1" applyBorder="1">
      <alignment vertical="center"/>
    </xf>
    <xf numFmtId="0" fontId="46" fillId="0" borderId="2" xfId="0" applyFont="1" applyBorder="1" applyAlignment="1">
      <alignment horizontal="center" vertical="center"/>
    </xf>
    <xf numFmtId="0" fontId="46"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xf>
    <xf numFmtId="0" fontId="20" fillId="0" borderId="0" xfId="0" applyFont="1" applyAlignment="1">
      <alignment horizontal="left"/>
    </xf>
    <xf numFmtId="0" fontId="20" fillId="0" borderId="4" xfId="0" applyFont="1" applyBorder="1" applyAlignment="1">
      <alignment horizontal="left"/>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5" xfId="0" applyFont="1" applyBorder="1" applyAlignment="1">
      <alignment horizontal="left" vertical="center" shrinkToFit="1"/>
    </xf>
    <xf numFmtId="0" fontId="20" fillId="0" borderId="9" xfId="0" applyFont="1" applyBorder="1" applyAlignment="1">
      <alignment horizontal="left" vertical="center" shrinkToFit="1"/>
    </xf>
    <xf numFmtId="0" fontId="20" fillId="0" borderId="10" xfId="0" applyFont="1" applyBorder="1" applyAlignment="1">
      <alignment horizontal="left" vertical="center" shrinkToFit="1"/>
    </xf>
    <xf numFmtId="0" fontId="20" fillId="0" borderId="11" xfId="0" applyFont="1" applyBorder="1" applyAlignment="1">
      <alignment horizontal="left" vertical="center" shrinkToFit="1"/>
    </xf>
    <xf numFmtId="0" fontId="46"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9"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Font="1" applyBorder="1" applyAlignment="1">
      <alignment horizontal="left"/>
    </xf>
    <xf numFmtId="0" fontId="20" fillId="0" borderId="7" xfId="0" applyFont="1" applyBorder="1" applyAlignment="1">
      <alignment horizontal="left"/>
    </xf>
    <xf numFmtId="0" fontId="20" fillId="0" borderId="5" xfId="0" applyFont="1" applyBorder="1" applyAlignment="1">
      <alignment horizontal="left"/>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2" borderId="14" xfId="2" applyFont="1" applyFill="1" applyBorder="1" applyAlignment="1">
      <alignment vertical="center" wrapText="1"/>
    </xf>
    <xf numFmtId="0" fontId="15" fillId="2" borderId="15" xfId="2" applyFill="1" applyBorder="1" applyAlignment="1">
      <alignment vertical="center" wrapText="1"/>
    </xf>
    <xf numFmtId="0" fontId="15" fillId="2" borderId="13" xfId="2" applyFill="1" applyBorder="1" applyAlignment="1">
      <alignment vertical="center" wrapText="1"/>
    </xf>
    <xf numFmtId="0" fontId="49" fillId="2" borderId="34" xfId="5" applyFont="1" applyFill="1" applyBorder="1" applyAlignment="1">
      <alignment horizontal="center" vertical="center" wrapText="1"/>
    </xf>
    <xf numFmtId="0" fontId="49" fillId="2" borderId="26" xfId="5" applyFont="1" applyFill="1" applyBorder="1" applyAlignment="1">
      <alignment horizontal="center" vertical="center" wrapText="1"/>
    </xf>
    <xf numFmtId="0" fontId="49" fillId="2" borderId="22" xfId="5" applyFont="1" applyFill="1" applyBorder="1" applyAlignment="1">
      <alignment horizontal="center" vertical="center" wrapText="1"/>
    </xf>
    <xf numFmtId="0" fontId="18" fillId="2" borderId="35" xfId="5" applyFont="1" applyFill="1" applyBorder="1" applyAlignment="1">
      <alignment horizontal="center" vertical="center" wrapText="1"/>
    </xf>
    <xf numFmtId="0" fontId="18" fillId="2" borderId="27"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0" xfId="5" applyFont="1" applyFill="1" applyAlignment="1">
      <alignment horizontal="center" vertical="center" wrapText="1"/>
    </xf>
    <xf numFmtId="0" fontId="18" fillId="2" borderId="10"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5"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3" xfId="5" applyFont="1" applyFill="1" applyBorder="1" applyAlignment="1">
      <alignment horizontal="center" vertical="center"/>
    </xf>
    <xf numFmtId="0" fontId="18" fillId="2" borderId="32" xfId="5" applyFont="1" applyFill="1" applyBorder="1" applyAlignment="1">
      <alignment horizontal="center" vertical="center"/>
    </xf>
    <xf numFmtId="0" fontId="18" fillId="2" borderId="31"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4" xfId="5" applyFont="1" applyBorder="1" applyAlignment="1">
      <alignment horizontal="left" vertical="center"/>
    </xf>
    <xf numFmtId="0" fontId="9" fillId="0" borderId="41" xfId="5" applyFont="1" applyBorder="1" applyAlignment="1">
      <alignment horizontal="center" vertical="center"/>
    </xf>
    <xf numFmtId="0" fontId="9" fillId="0" borderId="40" xfId="5" applyFont="1" applyBorder="1" applyAlignment="1">
      <alignment horizontal="center" vertical="center"/>
    </xf>
    <xf numFmtId="0" fontId="18" fillId="2" borderId="30" xfId="5" applyFont="1" applyFill="1" applyBorder="1" applyAlignment="1">
      <alignment horizontal="center" vertical="center"/>
    </xf>
    <xf numFmtId="0" fontId="18" fillId="2" borderId="29" xfId="5" applyFont="1" applyFill="1" applyBorder="1" applyAlignment="1">
      <alignment horizontal="center" vertical="center"/>
    </xf>
    <xf numFmtId="0" fontId="18" fillId="2" borderId="28" xfId="5" applyFont="1" applyFill="1" applyBorder="1" applyAlignment="1">
      <alignment horizontal="center" vertical="center"/>
    </xf>
    <xf numFmtId="0" fontId="9" fillId="0" borderId="27"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8" xfId="5" applyFont="1" applyFill="1" applyBorder="1" applyAlignment="1">
      <alignment horizontal="center" vertical="center"/>
    </xf>
    <xf numFmtId="0" fontId="9" fillId="2" borderId="37" xfId="5" applyFont="1" applyFill="1" applyBorder="1" applyAlignment="1">
      <alignment horizontal="center" vertical="center"/>
    </xf>
    <xf numFmtId="0" fontId="9" fillId="2" borderId="39" xfId="5" applyFont="1" applyFill="1" applyBorder="1" applyAlignment="1">
      <alignment horizontal="center" vertical="center"/>
    </xf>
    <xf numFmtId="178" fontId="33" fillId="0" borderId="12" xfId="2" applyNumberFormat="1" applyFont="1" applyBorder="1" applyAlignment="1">
      <alignment horizontal="center" vertical="center" shrinkToFit="1"/>
    </xf>
    <xf numFmtId="0" fontId="33" fillId="0" borderId="0" xfId="2" applyFont="1" applyAlignment="1">
      <alignment horizontal="center" vertical="center" shrinkToFit="1"/>
    </xf>
    <xf numFmtId="0" fontId="33" fillId="0" borderId="74" xfId="2" applyFont="1" applyBorder="1" applyAlignment="1">
      <alignment horizontal="center" vertical="center" shrinkToFit="1"/>
    </xf>
    <xf numFmtId="0" fontId="33" fillId="0" borderId="38" xfId="2" applyFont="1" applyBorder="1" applyAlignment="1">
      <alignment horizontal="center" vertical="center" shrinkToFit="1"/>
    </xf>
    <xf numFmtId="0" fontId="33" fillId="0" borderId="37" xfId="2" applyFont="1" applyBorder="1" applyAlignment="1">
      <alignment horizontal="center" vertical="center" shrinkToFit="1"/>
    </xf>
    <xf numFmtId="0" fontId="33" fillId="0" borderId="36" xfId="2" applyFont="1" applyBorder="1" applyAlignment="1">
      <alignment horizontal="center" vertical="center" shrinkToFit="1"/>
    </xf>
    <xf numFmtId="0" fontId="9" fillId="0" borderId="13" xfId="5" applyFont="1" applyBorder="1" applyAlignment="1">
      <alignment horizontal="left" vertical="center"/>
    </xf>
    <xf numFmtId="0" fontId="9" fillId="2" borderId="14"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4" xfId="5" applyFont="1" applyBorder="1" applyAlignment="1">
      <alignment horizontal="left" vertical="center" shrinkToFit="1"/>
    </xf>
    <xf numFmtId="0" fontId="9" fillId="2" borderId="1" xfId="5" applyFont="1" applyFill="1" applyBorder="1" applyAlignment="1">
      <alignment horizontal="center" vertical="center" shrinkToFit="1"/>
    </xf>
    <xf numFmtId="0" fontId="34" fillId="0" borderId="1" xfId="0" applyFont="1" applyBorder="1" applyAlignment="1">
      <alignment horizontal="center" vertical="center"/>
    </xf>
    <xf numFmtId="178" fontId="9" fillId="0" borderId="1" xfId="5" applyNumberFormat="1" applyFont="1" applyBorder="1" applyAlignment="1">
      <alignment horizontal="right" vertical="center"/>
    </xf>
    <xf numFmtId="0" fontId="34" fillId="0" borderId="1" xfId="0" applyFont="1" applyBorder="1" applyAlignment="1">
      <alignment horizontal="right" vertical="center"/>
    </xf>
    <xf numFmtId="0" fontId="18" fillId="2" borderId="21"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24" xfId="5" applyFont="1" applyFill="1"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9" xfId="0" applyBorder="1" applyAlignment="1">
      <alignment horizontal="center" vertical="center"/>
    </xf>
    <xf numFmtId="0" fontId="0" fillId="0" borderId="2"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38" fillId="0" borderId="3" xfId="0" applyFont="1" applyBorder="1" applyAlignment="1">
      <alignment vertical="center"/>
    </xf>
    <xf numFmtId="0" fontId="38" fillId="0" borderId="8" xfId="0" applyFont="1" applyBorder="1" applyAlignment="1">
      <alignment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35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 Id="rId6" Type="http://schemas.openxmlformats.org/officeDocument/2006/relationships/image" Target="../media/image8.jpeg"/><Relationship Id="rId5" Type="http://schemas.openxmlformats.org/officeDocument/2006/relationships/image" Target="../media/image7.jpeg"/><Relationship Id="rId4" Type="http://schemas.openxmlformats.org/officeDocument/2006/relationships/image" Target="../media/image6.jpeg"/></Relationships>
</file>

<file path=xl/drawings/_rels/drawing4.xml.rels><?xml version="1.0" encoding="UTF-8" standalone="yes"?>
<Relationships xmlns="http://schemas.openxmlformats.org/package/2006/relationships"><Relationship Id="rId1" Type="http://schemas.openxmlformats.org/officeDocument/2006/relationships/image" Target="../media/image9.emf"/></Relationships>
</file>

<file path=xl/drawings/_rels/drawing5.xml.rels><?xml version="1.0" encoding="UTF-8" standalone="yes"?>
<Relationships xmlns="http://schemas.openxmlformats.org/package/2006/relationships"><Relationship Id="rId1" Type="http://schemas.openxmlformats.org/officeDocument/2006/relationships/image" Target="../media/image9.emf"/></Relationships>
</file>

<file path=xl/drawings/_rels/drawing6.xml.rels><?xml version="1.0" encoding="UTF-8" standalone="yes"?>
<Relationships xmlns="http://schemas.openxmlformats.org/package/2006/relationships"><Relationship Id="rId1" Type="http://schemas.openxmlformats.org/officeDocument/2006/relationships/image" Target="../media/image9.emf"/></Relationships>
</file>

<file path=xl/drawings/_rels/drawing7.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eg"/><Relationship Id="rId1" Type="http://schemas.openxmlformats.org/officeDocument/2006/relationships/image" Target="../media/image10.jpeg"/><Relationship Id="rId4" Type="http://schemas.openxmlformats.org/officeDocument/2006/relationships/image" Target="../media/image13.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eg"/><Relationship Id="rId1" Type="http://schemas.openxmlformats.org/officeDocument/2006/relationships/image" Target="../media/image14.jpeg"/><Relationship Id="rId4" Type="http://schemas.openxmlformats.org/officeDocument/2006/relationships/image" Target="../media/image17.jpeg"/></Relationships>
</file>

<file path=xl/drawings/_rels/drawing9.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32.jpeg"/><Relationship Id="rId2" Type="http://schemas.openxmlformats.org/officeDocument/2006/relationships/image" Target="../media/image31.jpeg"/><Relationship Id="rId1" Type="http://schemas.openxmlformats.org/officeDocument/2006/relationships/image" Target="../media/image30.jpeg"/><Relationship Id="rId4" Type="http://schemas.openxmlformats.org/officeDocument/2006/relationships/image" Target="../media/image33.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eg"/><Relationship Id="rId1" Type="http://schemas.openxmlformats.org/officeDocument/2006/relationships/image" Target="../media/image58.jpeg"/><Relationship Id="rId4" Type="http://schemas.openxmlformats.org/officeDocument/2006/relationships/image" Target="../media/image61.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 Id="rId4" Type="http://schemas.openxmlformats.org/officeDocument/2006/relationships/image" Target="../media/image73.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80.jpeg"/><Relationship Id="rId2" Type="http://schemas.openxmlformats.org/officeDocument/2006/relationships/image" Target="../media/image79.jpeg"/><Relationship Id="rId1" Type="http://schemas.openxmlformats.org/officeDocument/2006/relationships/image" Target="../media/image78.jpeg"/><Relationship Id="rId4" Type="http://schemas.openxmlformats.org/officeDocument/2006/relationships/image" Target="../media/image81.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eg"/><Relationship Id="rId1" Type="http://schemas.openxmlformats.org/officeDocument/2006/relationships/image" Target="../media/image82.jpeg"/><Relationship Id="rId4" Type="http://schemas.openxmlformats.org/officeDocument/2006/relationships/image" Target="../media/image85.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86.jpeg"/><Relationship Id="rId4" Type="http://schemas.openxmlformats.org/officeDocument/2006/relationships/image" Target="../media/image89.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92.jpeg"/><Relationship Id="rId2" Type="http://schemas.openxmlformats.org/officeDocument/2006/relationships/image" Target="../media/image91.jpeg"/><Relationship Id="rId1" Type="http://schemas.openxmlformats.org/officeDocument/2006/relationships/image" Target="../media/image90.jpeg"/><Relationship Id="rId4" Type="http://schemas.openxmlformats.org/officeDocument/2006/relationships/image" Target="../media/image93.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96.jpeg"/><Relationship Id="rId2" Type="http://schemas.openxmlformats.org/officeDocument/2006/relationships/image" Target="../media/image95.jpeg"/><Relationship Id="rId1" Type="http://schemas.openxmlformats.org/officeDocument/2006/relationships/image" Target="../media/image94.jpeg"/><Relationship Id="rId4" Type="http://schemas.openxmlformats.org/officeDocument/2006/relationships/image" Target="../media/image97.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98.jpeg"/><Relationship Id="rId4" Type="http://schemas.openxmlformats.org/officeDocument/2006/relationships/image" Target="../media/image101.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104.jpeg"/><Relationship Id="rId2" Type="http://schemas.openxmlformats.org/officeDocument/2006/relationships/image" Target="../media/image103.jpeg"/><Relationship Id="rId1" Type="http://schemas.openxmlformats.org/officeDocument/2006/relationships/image" Target="../media/image102.jpeg"/><Relationship Id="rId4" Type="http://schemas.openxmlformats.org/officeDocument/2006/relationships/image" Target="../media/image105.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108.jpeg"/><Relationship Id="rId2" Type="http://schemas.openxmlformats.org/officeDocument/2006/relationships/image" Target="../media/image107.jpeg"/><Relationship Id="rId1" Type="http://schemas.openxmlformats.org/officeDocument/2006/relationships/image" Target="../media/image106.jpeg"/><Relationship Id="rId4" Type="http://schemas.openxmlformats.org/officeDocument/2006/relationships/image" Target="../media/image109.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12.jpeg"/><Relationship Id="rId2" Type="http://schemas.openxmlformats.org/officeDocument/2006/relationships/image" Target="../media/image111.jpeg"/><Relationship Id="rId1" Type="http://schemas.openxmlformats.org/officeDocument/2006/relationships/image" Target="../media/image110.jpeg"/><Relationship Id="rId4" Type="http://schemas.openxmlformats.org/officeDocument/2006/relationships/image" Target="../media/image113.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16.jpeg"/><Relationship Id="rId2" Type="http://schemas.openxmlformats.org/officeDocument/2006/relationships/image" Target="../media/image115.jpeg"/><Relationship Id="rId1" Type="http://schemas.openxmlformats.org/officeDocument/2006/relationships/image" Target="../media/image114.jpeg"/><Relationship Id="rId4" Type="http://schemas.openxmlformats.org/officeDocument/2006/relationships/image" Target="../media/image117.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20.jpeg"/><Relationship Id="rId2" Type="http://schemas.openxmlformats.org/officeDocument/2006/relationships/image" Target="../media/image119.jpeg"/><Relationship Id="rId1" Type="http://schemas.openxmlformats.org/officeDocument/2006/relationships/image" Target="../media/image118.jpeg"/><Relationship Id="rId4" Type="http://schemas.openxmlformats.org/officeDocument/2006/relationships/image" Target="../media/image121.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24.jpeg"/><Relationship Id="rId2" Type="http://schemas.openxmlformats.org/officeDocument/2006/relationships/image" Target="../media/image123.gif"/><Relationship Id="rId1" Type="http://schemas.openxmlformats.org/officeDocument/2006/relationships/image" Target="../media/image122.jpeg"/><Relationship Id="rId4" Type="http://schemas.openxmlformats.org/officeDocument/2006/relationships/image" Target="../media/image125.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28.jpeg"/><Relationship Id="rId2" Type="http://schemas.openxmlformats.org/officeDocument/2006/relationships/image" Target="../media/image127.jpeg"/><Relationship Id="rId1" Type="http://schemas.openxmlformats.org/officeDocument/2006/relationships/image" Target="../media/image126.jpeg"/><Relationship Id="rId4" Type="http://schemas.openxmlformats.org/officeDocument/2006/relationships/image" Target="../media/image129.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30.jpeg"/></Relationships>
</file>

<file path=xl/drawings/_rels/drawing38.xml.rels><?xml version="1.0" encoding="UTF-8" standalone="yes"?>
<Relationships xmlns="http://schemas.openxmlformats.org/package/2006/relationships"><Relationship Id="rId2" Type="http://schemas.openxmlformats.org/officeDocument/2006/relationships/image" Target="../media/image132.jpeg"/><Relationship Id="rId1" Type="http://schemas.openxmlformats.org/officeDocument/2006/relationships/image" Target="../media/image131.jpeg"/></Relationships>
</file>

<file path=xl/drawings/_rels/drawing39.xml.rels><?xml version="1.0" encoding="UTF-8" standalone="yes"?>
<Relationships xmlns="http://schemas.openxmlformats.org/package/2006/relationships"><Relationship Id="rId2" Type="http://schemas.openxmlformats.org/officeDocument/2006/relationships/image" Target="../media/image134.emf"/><Relationship Id="rId1" Type="http://schemas.openxmlformats.org/officeDocument/2006/relationships/image" Target="../media/image133.emf"/></Relationships>
</file>

<file path=xl/drawings/_rels/drawing40.xml.rels><?xml version="1.0" encoding="UTF-8" standalone="yes"?>
<Relationships xmlns="http://schemas.openxmlformats.org/package/2006/relationships"><Relationship Id="rId2" Type="http://schemas.openxmlformats.org/officeDocument/2006/relationships/image" Target="../media/image134.emf"/><Relationship Id="rId1" Type="http://schemas.openxmlformats.org/officeDocument/2006/relationships/image" Target="../media/image133.emf"/></Relationships>
</file>

<file path=xl/drawings/_rels/drawing41.xml.rels><?xml version="1.0" encoding="UTF-8" standalone="yes"?>
<Relationships xmlns="http://schemas.openxmlformats.org/package/2006/relationships"><Relationship Id="rId2" Type="http://schemas.openxmlformats.org/officeDocument/2006/relationships/image" Target="../media/image134.emf"/><Relationship Id="rId1" Type="http://schemas.openxmlformats.org/officeDocument/2006/relationships/image" Target="../media/image133.emf"/></Relationships>
</file>

<file path=xl/drawings/_rels/drawing42.xml.rels><?xml version="1.0" encoding="UTF-8" standalone="yes"?>
<Relationships xmlns="http://schemas.openxmlformats.org/package/2006/relationships"><Relationship Id="rId2" Type="http://schemas.openxmlformats.org/officeDocument/2006/relationships/image" Target="../media/image134.emf"/><Relationship Id="rId1" Type="http://schemas.openxmlformats.org/officeDocument/2006/relationships/image" Target="../media/image133.emf"/></Relationships>
</file>

<file path=xl/drawings/_rels/drawing43.xml.rels><?xml version="1.0" encoding="UTF-8" standalone="yes"?>
<Relationships xmlns="http://schemas.openxmlformats.org/package/2006/relationships"><Relationship Id="rId2" Type="http://schemas.openxmlformats.org/officeDocument/2006/relationships/image" Target="../media/image134.emf"/><Relationship Id="rId1" Type="http://schemas.openxmlformats.org/officeDocument/2006/relationships/image" Target="../media/image133.emf"/></Relationships>
</file>

<file path=xl/drawings/_rels/drawing44.xml.rels><?xml version="1.0" encoding="UTF-8" standalone="yes"?>
<Relationships xmlns="http://schemas.openxmlformats.org/package/2006/relationships"><Relationship Id="rId1" Type="http://schemas.openxmlformats.org/officeDocument/2006/relationships/image" Target="../media/image135.emf"/></Relationships>
</file>

<file path=xl/drawings/_rels/drawing45.xml.rels><?xml version="1.0" encoding="UTF-8" standalone="yes"?>
<Relationships xmlns="http://schemas.openxmlformats.org/package/2006/relationships"><Relationship Id="rId1" Type="http://schemas.openxmlformats.org/officeDocument/2006/relationships/image" Target="../media/image136.emf"/></Relationships>
</file>

<file path=xl/drawings/_rels/drawing46.xml.rels><?xml version="1.0" encoding="UTF-8" standalone="yes"?>
<Relationships xmlns="http://schemas.openxmlformats.org/package/2006/relationships"><Relationship Id="rId1" Type="http://schemas.openxmlformats.org/officeDocument/2006/relationships/image" Target="../media/image137.emf"/></Relationships>
</file>

<file path=xl/drawings/_rels/drawing47.xml.rels><?xml version="1.0" encoding="UTF-8" standalone="yes"?>
<Relationships xmlns="http://schemas.openxmlformats.org/package/2006/relationships"><Relationship Id="rId1" Type="http://schemas.openxmlformats.org/officeDocument/2006/relationships/image" Target="../media/image138.emf"/></Relationships>
</file>

<file path=xl/drawings/_rels/drawing48.xml.rels><?xml version="1.0" encoding="UTF-8" standalone="yes"?>
<Relationships xmlns="http://schemas.openxmlformats.org/package/2006/relationships"><Relationship Id="rId1" Type="http://schemas.openxmlformats.org/officeDocument/2006/relationships/image" Target="../media/image139.emf"/></Relationships>
</file>

<file path=xl/drawings/_rels/drawing49.xml.rels><?xml version="1.0" encoding="UTF-8" standalone="yes"?>
<Relationships xmlns="http://schemas.openxmlformats.org/package/2006/relationships"><Relationship Id="rId1" Type="http://schemas.openxmlformats.org/officeDocument/2006/relationships/image" Target="../media/image140.emf"/></Relationships>
</file>

<file path=xl/drawings/_rels/drawing50.xml.rels><?xml version="1.0" encoding="UTF-8" standalone="yes"?>
<Relationships xmlns="http://schemas.openxmlformats.org/package/2006/relationships"><Relationship Id="rId1" Type="http://schemas.openxmlformats.org/officeDocument/2006/relationships/image" Target="../media/image141.emf"/></Relationships>
</file>

<file path=xl/drawings/_rels/drawing51.xml.rels><?xml version="1.0" encoding="UTF-8" standalone="yes"?>
<Relationships xmlns="http://schemas.openxmlformats.org/package/2006/relationships"><Relationship Id="rId1" Type="http://schemas.openxmlformats.org/officeDocument/2006/relationships/image" Target="../media/image142.emf"/></Relationships>
</file>

<file path=xl/drawings/_rels/drawing52.xml.rels><?xml version="1.0" encoding="UTF-8" standalone="yes"?>
<Relationships xmlns="http://schemas.openxmlformats.org/package/2006/relationships"><Relationship Id="rId1" Type="http://schemas.openxmlformats.org/officeDocument/2006/relationships/image" Target="../media/image143.emf"/></Relationships>
</file>

<file path=xl/drawings/_rels/drawing53.xml.rels><?xml version="1.0" encoding="UTF-8" standalone="yes"?>
<Relationships xmlns="http://schemas.openxmlformats.org/package/2006/relationships"><Relationship Id="rId1" Type="http://schemas.openxmlformats.org/officeDocument/2006/relationships/image" Target="../media/image144.emf"/></Relationships>
</file>

<file path=xl/drawings/_rels/drawing54.xml.rels><?xml version="1.0" encoding="UTF-8" standalone="yes"?>
<Relationships xmlns="http://schemas.openxmlformats.org/package/2006/relationships"><Relationship Id="rId1" Type="http://schemas.openxmlformats.org/officeDocument/2006/relationships/image" Target="../media/image145.emf"/></Relationships>
</file>

<file path=xl/drawings/_rels/drawing55.xml.rels><?xml version="1.0" encoding="UTF-8" standalone="yes"?>
<Relationships xmlns="http://schemas.openxmlformats.org/package/2006/relationships"><Relationship Id="rId1" Type="http://schemas.openxmlformats.org/officeDocument/2006/relationships/image" Target="../media/image146.emf"/></Relationships>
</file>

<file path=xl/drawings/_rels/drawing56.xml.rels><?xml version="1.0" encoding="UTF-8" standalone="yes"?>
<Relationships xmlns="http://schemas.openxmlformats.org/package/2006/relationships"><Relationship Id="rId1" Type="http://schemas.openxmlformats.org/officeDocument/2006/relationships/image" Target="../media/image147.emf"/></Relationships>
</file>

<file path=xl/drawings/_rels/drawing57.xml.rels><?xml version="1.0" encoding="UTF-8" standalone="yes"?>
<Relationships xmlns="http://schemas.openxmlformats.org/package/2006/relationships"><Relationship Id="rId1" Type="http://schemas.openxmlformats.org/officeDocument/2006/relationships/image" Target="../media/image148.emf"/></Relationships>
</file>

<file path=xl/drawings/_rels/drawing58.xml.rels><?xml version="1.0" encoding="UTF-8" standalone="yes"?>
<Relationships xmlns="http://schemas.openxmlformats.org/package/2006/relationships"><Relationship Id="rId1" Type="http://schemas.openxmlformats.org/officeDocument/2006/relationships/image" Target="../media/image149.emf"/></Relationships>
</file>

<file path=xl/drawings/_rels/drawing59.xml.rels><?xml version="1.0" encoding="UTF-8" standalone="yes"?>
<Relationships xmlns="http://schemas.openxmlformats.org/package/2006/relationships"><Relationship Id="rId1" Type="http://schemas.openxmlformats.org/officeDocument/2006/relationships/image" Target="../media/image150.emf"/></Relationships>
</file>

<file path=xl/drawings/_rels/drawing60.xml.rels><?xml version="1.0" encoding="UTF-8" standalone="yes"?>
<Relationships xmlns="http://schemas.openxmlformats.org/package/2006/relationships"><Relationship Id="rId1" Type="http://schemas.openxmlformats.org/officeDocument/2006/relationships/image" Target="../media/image151.emf"/></Relationships>
</file>

<file path=xl/drawings/_rels/drawing61.xml.rels><?xml version="1.0" encoding="UTF-8" standalone="yes"?>
<Relationships xmlns="http://schemas.openxmlformats.org/package/2006/relationships"><Relationship Id="rId1" Type="http://schemas.openxmlformats.org/officeDocument/2006/relationships/image" Target="../media/image152.emf"/></Relationships>
</file>

<file path=xl/drawings/_rels/drawing62.xml.rels><?xml version="1.0" encoding="UTF-8" standalone="yes"?>
<Relationships xmlns="http://schemas.openxmlformats.org/package/2006/relationships"><Relationship Id="rId1" Type="http://schemas.openxmlformats.org/officeDocument/2006/relationships/image" Target="../media/image153.emf"/></Relationships>
</file>

<file path=xl/drawings/_rels/drawing63.xml.rels><?xml version="1.0" encoding="UTF-8" standalone="yes"?>
<Relationships xmlns="http://schemas.openxmlformats.org/package/2006/relationships"><Relationship Id="rId1" Type="http://schemas.openxmlformats.org/officeDocument/2006/relationships/image" Target="../media/image15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155.emf"/></Relationships>
</file>

<file path=xl/drawings/_rels/drawing65.xml.rels><?xml version="1.0" encoding="UTF-8" standalone="yes"?>
<Relationships xmlns="http://schemas.openxmlformats.org/package/2006/relationships"><Relationship Id="rId1" Type="http://schemas.openxmlformats.org/officeDocument/2006/relationships/image" Target="../media/image156.emf"/></Relationships>
</file>

<file path=xl/drawings/_rels/drawing66.xml.rels><?xml version="1.0" encoding="UTF-8" standalone="yes"?>
<Relationships xmlns="http://schemas.openxmlformats.org/package/2006/relationships"><Relationship Id="rId1" Type="http://schemas.openxmlformats.org/officeDocument/2006/relationships/image" Target="../media/image157.emf"/></Relationships>
</file>

<file path=xl/drawings/_rels/drawing67.xml.rels><?xml version="1.0" encoding="UTF-8" standalone="yes"?>
<Relationships xmlns="http://schemas.openxmlformats.org/package/2006/relationships"><Relationship Id="rId1" Type="http://schemas.openxmlformats.org/officeDocument/2006/relationships/image" Target="../media/image158.emf"/></Relationships>
</file>

<file path=xl/drawings/_rels/drawing68.xml.rels><?xml version="1.0" encoding="UTF-8" standalone="yes"?>
<Relationships xmlns="http://schemas.openxmlformats.org/package/2006/relationships"><Relationship Id="rId1" Type="http://schemas.openxmlformats.org/officeDocument/2006/relationships/image" Target="../media/image159.emf"/></Relationships>
</file>

<file path=xl/drawings/_rels/drawing69.xml.rels><?xml version="1.0" encoding="UTF-8" standalone="yes"?>
<Relationships xmlns="http://schemas.openxmlformats.org/package/2006/relationships"><Relationship Id="rId1" Type="http://schemas.openxmlformats.org/officeDocument/2006/relationships/image" Target="../media/image160.emf"/></Relationships>
</file>

<file path=xl/drawings/_rels/drawing70.xml.rels><?xml version="1.0" encoding="UTF-8" standalone="yes"?>
<Relationships xmlns="http://schemas.openxmlformats.org/package/2006/relationships"><Relationship Id="rId1" Type="http://schemas.openxmlformats.org/officeDocument/2006/relationships/image" Target="../media/image161.emf"/></Relationships>
</file>

<file path=xl/drawings/_rels/drawing71.xml.rels><?xml version="1.0" encoding="UTF-8" standalone="yes"?>
<Relationships xmlns="http://schemas.openxmlformats.org/package/2006/relationships"><Relationship Id="rId1" Type="http://schemas.openxmlformats.org/officeDocument/2006/relationships/image" Target="../media/image162.emf"/></Relationships>
</file>

<file path=xl/drawings/_rels/drawing72.xml.rels><?xml version="1.0" encoding="UTF-8" standalone="yes"?>
<Relationships xmlns="http://schemas.openxmlformats.org/package/2006/relationships"><Relationship Id="rId1" Type="http://schemas.openxmlformats.org/officeDocument/2006/relationships/image" Target="../media/image163.emf"/></Relationships>
</file>

<file path=xl/drawings/_rels/drawing73.xml.rels><?xml version="1.0" encoding="UTF-8" standalone="yes"?>
<Relationships xmlns="http://schemas.openxmlformats.org/package/2006/relationships"><Relationship Id="rId1" Type="http://schemas.openxmlformats.org/officeDocument/2006/relationships/image" Target="../media/image164.emf"/></Relationships>
</file>

<file path=xl/drawings/_rels/drawing74.xml.rels><?xml version="1.0" encoding="UTF-8" standalone="yes"?>
<Relationships xmlns="http://schemas.openxmlformats.org/package/2006/relationships"><Relationship Id="rId1" Type="http://schemas.openxmlformats.org/officeDocument/2006/relationships/image" Target="../media/image16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106680</xdr:colOff>
          <xdr:row>3</xdr:row>
          <xdr:rowOff>99060</xdr:rowOff>
        </xdr:from>
        <xdr:to>
          <xdr:col>6</xdr:col>
          <xdr:colOff>594360</xdr:colOff>
          <xdr:row>38</xdr:row>
          <xdr:rowOff>30480</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137160</xdr:colOff>
      <xdr:row>6</xdr:row>
      <xdr:rowOff>64023</xdr:rowOff>
    </xdr:from>
    <xdr:to>
      <xdr:col>13</xdr:col>
      <xdr:colOff>274320</xdr:colOff>
      <xdr:row>11</xdr:row>
      <xdr:rowOff>332514</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rotWithShape="1">
        <a:blip xmlns:r="http://schemas.openxmlformats.org/officeDocument/2006/relationships" r:embed="rId1"/>
        <a:srcRect l="18953" t="9849" r="19017" b="6599"/>
        <a:stretch/>
      </xdr:blipFill>
      <xdr:spPr>
        <a:xfrm>
          <a:off x="533400" y="1458483"/>
          <a:ext cx="3238500" cy="2516391"/>
        </a:xfrm>
        <a:prstGeom prst="rect">
          <a:avLst/>
        </a:prstGeom>
      </xdr:spPr>
    </xdr:pic>
    <xdr:clientData/>
  </xdr:twoCellAnchor>
  <xdr:twoCellAnchor>
    <xdr:from>
      <xdr:col>6</xdr:col>
      <xdr:colOff>121919</xdr:colOff>
      <xdr:row>5</xdr:row>
      <xdr:rowOff>157254</xdr:rowOff>
    </xdr:from>
    <xdr:to>
      <xdr:col>9</xdr:col>
      <xdr:colOff>179736</xdr:colOff>
      <xdr:row>6</xdr:row>
      <xdr:rowOff>81864</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645919" y="1224054"/>
          <a:ext cx="903637" cy="25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0"/>
            <a:t>位置図</a:t>
          </a:r>
        </a:p>
      </xdr:txBody>
    </xdr:sp>
    <xdr:clientData/>
  </xdr:twoCellAnchor>
  <xdr:twoCellAnchor>
    <xdr:from>
      <xdr:col>15</xdr:col>
      <xdr:colOff>259079</xdr:colOff>
      <xdr:row>5</xdr:row>
      <xdr:rowOff>304800</xdr:rowOff>
    </xdr:from>
    <xdr:to>
      <xdr:col>23</xdr:col>
      <xdr:colOff>53918</xdr:colOff>
      <xdr:row>6</xdr:row>
      <xdr:rowOff>305023</xdr:rowOff>
    </xdr:to>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4320539" y="137160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現況写真（起点）</a:t>
          </a:r>
        </a:p>
      </xdr:txBody>
    </xdr:sp>
    <xdr:clientData/>
  </xdr:twoCellAnchor>
  <xdr:twoCellAnchor>
    <xdr:from>
      <xdr:col>26</xdr:col>
      <xdr:colOff>7619</xdr:colOff>
      <xdr:row>5</xdr:row>
      <xdr:rowOff>320040</xdr:rowOff>
    </xdr:from>
    <xdr:to>
      <xdr:col>33</xdr:col>
      <xdr:colOff>84398</xdr:colOff>
      <xdr:row>6</xdr:row>
      <xdr:rowOff>320263</xdr:rowOff>
    </xdr:to>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170419" y="138684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現況写真（終点）</a:t>
          </a:r>
        </a:p>
      </xdr:txBody>
    </xdr:sp>
    <xdr:clientData/>
  </xdr:twoCellAnchor>
  <xdr:twoCellAnchor editAs="oneCell">
    <xdr:from>
      <xdr:col>24</xdr:col>
      <xdr:colOff>251460</xdr:colOff>
      <xdr:row>6</xdr:row>
      <xdr:rowOff>365760</xdr:rowOff>
    </xdr:from>
    <xdr:to>
      <xdr:col>34</xdr:col>
      <xdr:colOff>144780</xdr:colOff>
      <xdr:row>11</xdr:row>
      <xdr:rowOff>152400</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2"/>
        <a:stretch>
          <a:fillRect/>
        </a:stretch>
      </xdr:blipFill>
      <xdr:spPr>
        <a:xfrm>
          <a:off x="6850380" y="1760220"/>
          <a:ext cx="2712720" cy="2034540"/>
        </a:xfrm>
        <a:prstGeom prst="rect">
          <a:avLst/>
        </a:prstGeom>
      </xdr:spPr>
    </xdr:pic>
    <xdr:clientData/>
  </xdr:twoCellAnchor>
  <xdr:twoCellAnchor editAs="oneCell">
    <xdr:from>
      <xdr:col>14</xdr:col>
      <xdr:colOff>160020</xdr:colOff>
      <xdr:row>6</xdr:row>
      <xdr:rowOff>365760</xdr:rowOff>
    </xdr:from>
    <xdr:to>
      <xdr:col>24</xdr:col>
      <xdr:colOff>53340</xdr:colOff>
      <xdr:row>11</xdr:row>
      <xdr:rowOff>152400</xdr:rowOff>
    </xdr:to>
    <xdr:pic>
      <xdr:nvPicPr>
        <xdr:cNvPr id="10" name="図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a:stretch>
          <a:fillRect/>
        </a:stretch>
      </xdr:blipFill>
      <xdr:spPr>
        <a:xfrm>
          <a:off x="3939540" y="1760220"/>
          <a:ext cx="2712720" cy="2034540"/>
        </a:xfrm>
        <a:prstGeom prst="rect">
          <a:avLst/>
        </a:prstGeom>
      </xdr:spPr>
    </xdr:pic>
    <xdr:clientData/>
  </xdr:twoCellAnchor>
  <xdr:twoCellAnchor editAs="oneCell">
    <xdr:from>
      <xdr:col>24</xdr:col>
      <xdr:colOff>259080</xdr:colOff>
      <xdr:row>13</xdr:row>
      <xdr:rowOff>60960</xdr:rowOff>
    </xdr:from>
    <xdr:to>
      <xdr:col>34</xdr:col>
      <xdr:colOff>152400</xdr:colOff>
      <xdr:row>17</xdr:row>
      <xdr:rowOff>297180</xdr:rowOff>
    </xdr:to>
    <xdr:pic>
      <xdr:nvPicPr>
        <xdr:cNvPr id="11" name="図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4"/>
        <a:stretch>
          <a:fillRect/>
        </a:stretch>
      </xdr:blipFill>
      <xdr:spPr>
        <a:xfrm>
          <a:off x="6858000" y="4602480"/>
          <a:ext cx="2712720" cy="2034540"/>
        </a:xfrm>
        <a:prstGeom prst="rect">
          <a:avLst/>
        </a:prstGeom>
      </xdr:spPr>
    </xdr:pic>
    <xdr:clientData/>
  </xdr:twoCellAnchor>
  <xdr:twoCellAnchor editAs="oneCell">
    <xdr:from>
      <xdr:col>14</xdr:col>
      <xdr:colOff>152400</xdr:colOff>
      <xdr:row>13</xdr:row>
      <xdr:rowOff>68580</xdr:rowOff>
    </xdr:from>
    <xdr:to>
      <xdr:col>24</xdr:col>
      <xdr:colOff>45720</xdr:colOff>
      <xdr:row>17</xdr:row>
      <xdr:rowOff>304800</xdr:rowOff>
    </xdr:to>
    <xdr:pic>
      <xdr:nvPicPr>
        <xdr:cNvPr id="12" name="図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5"/>
        <a:stretch>
          <a:fillRect/>
        </a:stretch>
      </xdr:blipFill>
      <xdr:spPr>
        <a:xfrm>
          <a:off x="3931920" y="4610100"/>
          <a:ext cx="2712720" cy="2034540"/>
        </a:xfrm>
        <a:prstGeom prst="rect">
          <a:avLst/>
        </a:prstGeom>
      </xdr:spPr>
    </xdr:pic>
    <xdr:clientData/>
  </xdr:twoCellAnchor>
  <xdr:twoCellAnchor>
    <xdr:from>
      <xdr:col>15</xdr:col>
      <xdr:colOff>259080</xdr:colOff>
      <xdr:row>12</xdr:row>
      <xdr:rowOff>99060</xdr:rowOff>
    </xdr:from>
    <xdr:to>
      <xdr:col>23</xdr:col>
      <xdr:colOff>53919</xdr:colOff>
      <xdr:row>12</xdr:row>
      <xdr:rowOff>426943</xdr:rowOff>
    </xdr:to>
    <xdr:sp macro="" textlink="">
      <xdr:nvSpPr>
        <xdr:cNvPr id="13" name="テキスト ボックス 12">
          <a:extLst>
            <a:ext uri="{FF2B5EF4-FFF2-40B4-BE49-F238E27FC236}">
              <a16:creationId xmlns:a16="http://schemas.microsoft.com/office/drawing/2014/main" id="{00000000-0008-0000-0400-00000D000000}"/>
            </a:ext>
          </a:extLst>
        </xdr:cNvPr>
        <xdr:cNvSpPr txBox="1"/>
      </xdr:nvSpPr>
      <xdr:spPr>
        <a:xfrm>
          <a:off x="4320540" y="419100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坑内</a:t>
          </a:r>
        </a:p>
      </xdr:txBody>
    </xdr:sp>
    <xdr:clientData/>
  </xdr:twoCellAnchor>
  <xdr:twoCellAnchor>
    <xdr:from>
      <xdr:col>26</xdr:col>
      <xdr:colOff>7620</xdr:colOff>
      <xdr:row>12</xdr:row>
      <xdr:rowOff>114300</xdr:rowOff>
    </xdr:from>
    <xdr:to>
      <xdr:col>33</xdr:col>
      <xdr:colOff>84399</xdr:colOff>
      <xdr:row>12</xdr:row>
      <xdr:rowOff>442183</xdr:rowOff>
    </xdr:to>
    <xdr:sp macro="" textlink="">
      <xdr:nvSpPr>
        <xdr:cNvPr id="14" name="テキスト ボックス 13">
          <a:extLst>
            <a:ext uri="{FF2B5EF4-FFF2-40B4-BE49-F238E27FC236}">
              <a16:creationId xmlns:a16="http://schemas.microsoft.com/office/drawing/2014/main" id="{00000000-0008-0000-0400-00000E000000}"/>
            </a:ext>
          </a:extLst>
        </xdr:cNvPr>
        <xdr:cNvSpPr txBox="1"/>
      </xdr:nvSpPr>
      <xdr:spPr>
        <a:xfrm>
          <a:off x="7170420" y="420624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銘板</a:t>
          </a:r>
        </a:p>
      </xdr:txBody>
    </xdr:sp>
    <xdr:clientData/>
  </xdr:twoCellAnchor>
  <xdr:twoCellAnchor editAs="oneCell">
    <xdr:from>
      <xdr:col>2</xdr:col>
      <xdr:colOff>69273</xdr:colOff>
      <xdr:row>12</xdr:row>
      <xdr:rowOff>245218</xdr:rowOff>
    </xdr:from>
    <xdr:to>
      <xdr:col>14</xdr:col>
      <xdr:colOff>13854</xdr:colOff>
      <xdr:row>17</xdr:row>
      <xdr:rowOff>622818</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10633"/>
        <a:stretch/>
      </xdr:blipFill>
      <xdr:spPr>
        <a:xfrm>
          <a:off x="471055" y="4332309"/>
          <a:ext cx="3352799" cy="2628964"/>
        </a:xfrm>
        <a:prstGeom prst="rect">
          <a:avLst/>
        </a:prstGeom>
      </xdr:spPr>
    </xdr:pic>
    <xdr:clientData/>
  </xdr:twoCellAnchor>
  <xdr:twoCellAnchor>
    <xdr:from>
      <xdr:col>4</xdr:col>
      <xdr:colOff>90055</xdr:colOff>
      <xdr:row>11</xdr:row>
      <xdr:rowOff>348442</xdr:rowOff>
    </xdr:from>
    <xdr:to>
      <xdr:col>11</xdr:col>
      <xdr:colOff>168913</xdr:colOff>
      <xdr:row>12</xdr:row>
      <xdr:rowOff>226052</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1050175" y="3990802"/>
          <a:ext cx="2052438" cy="3271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断面図</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93133</xdr:colOff>
      <xdr:row>18</xdr:row>
      <xdr:rowOff>97719</xdr:rowOff>
    </xdr:from>
    <xdr:to>
      <xdr:col>24</xdr:col>
      <xdr:colOff>16932</xdr:colOff>
      <xdr:row>24</xdr:row>
      <xdr:rowOff>463971</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66992"/>
        <a:stretch/>
      </xdr:blipFill>
      <xdr:spPr bwMode="auto">
        <a:xfrm>
          <a:off x="491066" y="2595386"/>
          <a:ext cx="9143999" cy="3261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6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135467</xdr:colOff>
      <xdr:row>18</xdr:row>
      <xdr:rowOff>97719</xdr:rowOff>
    </xdr:from>
    <xdr:to>
      <xdr:col>24</xdr:col>
      <xdr:colOff>423334</xdr:colOff>
      <xdr:row>24</xdr:row>
      <xdr:rowOff>463971</xdr:rowOff>
    </xdr:to>
    <xdr:pic>
      <xdr:nvPicPr>
        <xdr:cNvPr id="3" name="図 2">
          <a:extLst>
            <a:ext uri="{FF2B5EF4-FFF2-40B4-BE49-F238E27FC236}">
              <a16:creationId xmlns:a16="http://schemas.microsoft.com/office/drawing/2014/main" id="{00000000-0008-0000-06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2068" r="33626"/>
        <a:stretch/>
      </xdr:blipFill>
      <xdr:spPr bwMode="auto">
        <a:xfrm>
          <a:off x="533400" y="2595386"/>
          <a:ext cx="9508067" cy="3261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7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127000</xdr:colOff>
      <xdr:row>18</xdr:row>
      <xdr:rowOff>97719</xdr:rowOff>
    </xdr:from>
    <xdr:to>
      <xdr:col>24</xdr:col>
      <xdr:colOff>448734</xdr:colOff>
      <xdr:row>24</xdr:row>
      <xdr:rowOff>463971</xdr:rowOff>
    </xdr:to>
    <xdr:pic>
      <xdr:nvPicPr>
        <xdr:cNvPr id="3" name="図 2">
          <a:extLst>
            <a:ext uri="{FF2B5EF4-FFF2-40B4-BE49-F238E27FC236}">
              <a16:creationId xmlns:a16="http://schemas.microsoft.com/office/drawing/2014/main" id="{00000000-0008-0000-07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414" r="158"/>
        <a:stretch/>
      </xdr:blipFill>
      <xdr:spPr bwMode="auto">
        <a:xfrm>
          <a:off x="524933" y="2595386"/>
          <a:ext cx="9541934" cy="3261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6" name="図 5">
          <a:extLst>
            <a:ext uri="{FF2B5EF4-FFF2-40B4-BE49-F238E27FC236}">
              <a16:creationId xmlns:a16="http://schemas.microsoft.com/office/drawing/2014/main" id="{00000000-0008-0000-0B00-000006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8" name="図 7">
          <a:extLst>
            <a:ext uri="{FF2B5EF4-FFF2-40B4-BE49-F238E27FC236}">
              <a16:creationId xmlns:a16="http://schemas.microsoft.com/office/drawing/2014/main" id="{00000000-0008-0000-0B00-000008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0C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5" name="図 4">
          <a:extLst>
            <a:ext uri="{FF2B5EF4-FFF2-40B4-BE49-F238E27FC236}">
              <a16:creationId xmlns:a16="http://schemas.microsoft.com/office/drawing/2014/main" id="{00000000-0008-0000-0C00-000005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0" name="図 9">
          <a:extLst>
            <a:ext uri="{FF2B5EF4-FFF2-40B4-BE49-F238E27FC236}">
              <a16:creationId xmlns:a16="http://schemas.microsoft.com/office/drawing/2014/main" id="{00000000-0008-0000-0C00-00000A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4" name="図 3">
          <a:extLst>
            <a:ext uri="{FF2B5EF4-FFF2-40B4-BE49-F238E27FC236}">
              <a16:creationId xmlns:a16="http://schemas.microsoft.com/office/drawing/2014/main" id="{00000000-0008-0000-0D00-000004000000}"/>
            </a:ext>
          </a:extLst>
        </xdr:cNvPr>
        <xdr:cNvPicPr>
          <a:picLocks/>
        </xdr:cNvPicPr>
      </xdr:nvPicPr>
      <xdr:blipFill>
        <a:blip xmlns:r="http://schemas.openxmlformats.org/officeDocument/2006/relationships" r:embed="rId3"/>
        <a:stretch>
          <a:fillRect/>
        </a:stretch>
      </xdr:blipFill>
      <xdr:spPr>
        <a:xfrm>
          <a:off x="8831580" y="507492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5" name="図 4">
          <a:extLst>
            <a:ext uri="{FF2B5EF4-FFF2-40B4-BE49-F238E27FC236}">
              <a16:creationId xmlns:a16="http://schemas.microsoft.com/office/drawing/2014/main" id="{00000000-0008-0000-0D00-000005000000}"/>
            </a:ext>
          </a:extLst>
        </xdr:cNvPr>
        <xdr:cNvPicPr>
          <a:picLocks/>
        </xdr:cNvPicPr>
      </xdr:nvPicPr>
      <xdr:blipFill>
        <a:blip xmlns:r="http://schemas.openxmlformats.org/officeDocument/2006/relationships" r:embed="rId4"/>
        <a:stretch>
          <a:fillRect/>
        </a:stretch>
      </xdr:blipFill>
      <xdr:spPr>
        <a:xfrm>
          <a:off x="2606040" y="5074920"/>
          <a:ext cx="3895200" cy="2919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0E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0E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0F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0F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0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0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4" name="図 3">
          <a:extLst>
            <a:ext uri="{FF2B5EF4-FFF2-40B4-BE49-F238E27FC236}">
              <a16:creationId xmlns:a16="http://schemas.microsoft.com/office/drawing/2014/main" id="{00000000-0008-0000-1100-000004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5" name="図 4">
          <a:extLst>
            <a:ext uri="{FF2B5EF4-FFF2-40B4-BE49-F238E27FC236}">
              <a16:creationId xmlns:a16="http://schemas.microsoft.com/office/drawing/2014/main" id="{00000000-0008-0000-1100-000005000000}"/>
            </a:ext>
          </a:extLst>
        </xdr:cNvPr>
        <xdr:cNvPicPr preferRelativeResize="0">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9" name="図 8">
          <a:extLst>
            <a:ext uri="{FF2B5EF4-FFF2-40B4-BE49-F238E27FC236}">
              <a16:creationId xmlns:a16="http://schemas.microsoft.com/office/drawing/2014/main" id="{00000000-0008-0000-1100-000009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213360</xdr:colOff>
      <xdr:row>4</xdr:row>
      <xdr:rowOff>76200</xdr:rowOff>
    </xdr:from>
    <xdr:to>
      <xdr:col>11</xdr:col>
      <xdr:colOff>359520</xdr:colOff>
      <xdr:row>16</xdr:row>
      <xdr:rowOff>138300</xdr:rowOff>
    </xdr:to>
    <xdr:pic>
      <xdr:nvPicPr>
        <xdr:cNvPr id="2" name="図 1">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a:stretch>
          <a:fillRect/>
        </a:stretch>
      </xdr:blipFill>
      <xdr:spPr>
        <a:xfrm>
          <a:off x="2590800" y="937260"/>
          <a:ext cx="3895200" cy="2919600"/>
        </a:xfrm>
        <a:prstGeom prst="rect">
          <a:avLst/>
        </a:prstGeom>
      </xdr:spPr>
    </xdr:pic>
    <xdr:clientData/>
  </xdr:twoCellAnchor>
  <xdr:twoCellAnchor editAs="oneCell">
    <xdr:from>
      <xdr:col>16</xdr:col>
      <xdr:colOff>213360</xdr:colOff>
      <xdr:row>4</xdr:row>
      <xdr:rowOff>76200</xdr:rowOff>
    </xdr:from>
    <xdr:to>
      <xdr:col>22</xdr:col>
      <xdr:colOff>359520</xdr:colOff>
      <xdr:row>16</xdr:row>
      <xdr:rowOff>138300</xdr:rowOff>
    </xdr:to>
    <xdr:pic>
      <xdr:nvPicPr>
        <xdr:cNvPr id="3" name="図 2">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2"/>
        <a:stretch>
          <a:fillRect/>
        </a:stretch>
      </xdr:blipFill>
      <xdr:spPr>
        <a:xfrm>
          <a:off x="8816340" y="937260"/>
          <a:ext cx="3895200" cy="2919600"/>
        </a:xfrm>
        <a:prstGeom prst="rect">
          <a:avLst/>
        </a:prstGeom>
      </xdr:spPr>
    </xdr:pic>
    <xdr:clientData/>
  </xdr:twoCellAnchor>
  <xdr:twoCellAnchor editAs="oneCell">
    <xdr:from>
      <xdr:col>5</xdr:col>
      <xdr:colOff>213360</xdr:colOff>
      <xdr:row>22</xdr:row>
      <xdr:rowOff>76200</xdr:rowOff>
    </xdr:from>
    <xdr:to>
      <xdr:col>11</xdr:col>
      <xdr:colOff>359520</xdr:colOff>
      <xdr:row>34</xdr:row>
      <xdr:rowOff>138300</xdr:rowOff>
    </xdr:to>
    <xdr:pic>
      <xdr:nvPicPr>
        <xdr:cNvPr id="4" name="図 3">
          <a:extLst>
            <a:ext uri="{FF2B5EF4-FFF2-40B4-BE49-F238E27FC236}">
              <a16:creationId xmlns:a16="http://schemas.microsoft.com/office/drawing/2014/main" id="{00000000-0008-0000-1200-000004000000}"/>
            </a:ext>
          </a:extLst>
        </xdr:cNvPr>
        <xdr:cNvPicPr>
          <a:picLocks/>
        </xdr:cNvPicPr>
      </xdr:nvPicPr>
      <xdr:blipFill>
        <a:blip xmlns:r="http://schemas.openxmlformats.org/officeDocument/2006/relationships" r:embed="rId3"/>
        <a:stretch>
          <a:fillRect/>
        </a:stretch>
      </xdr:blipFill>
      <xdr:spPr>
        <a:xfrm>
          <a:off x="2590800" y="5074920"/>
          <a:ext cx="3895200" cy="2919600"/>
        </a:xfrm>
        <a:prstGeom prst="rect">
          <a:avLst/>
        </a:prstGeom>
      </xdr:spPr>
    </xdr:pic>
    <xdr:clientData/>
  </xdr:twoCellAnchor>
  <xdr:twoCellAnchor editAs="oneCell">
    <xdr:from>
      <xdr:col>16</xdr:col>
      <xdr:colOff>213360</xdr:colOff>
      <xdr:row>22</xdr:row>
      <xdr:rowOff>76200</xdr:rowOff>
    </xdr:from>
    <xdr:to>
      <xdr:col>22</xdr:col>
      <xdr:colOff>359520</xdr:colOff>
      <xdr:row>34</xdr:row>
      <xdr:rowOff>138300</xdr:rowOff>
    </xdr:to>
    <xdr:pic>
      <xdr:nvPicPr>
        <xdr:cNvPr id="5" name="図 4">
          <a:extLst>
            <a:ext uri="{FF2B5EF4-FFF2-40B4-BE49-F238E27FC236}">
              <a16:creationId xmlns:a16="http://schemas.microsoft.com/office/drawing/2014/main" id="{00000000-0008-0000-1200-000005000000}"/>
            </a:ext>
          </a:extLst>
        </xdr:cNvPr>
        <xdr:cNvPicPr>
          <a:picLocks/>
        </xdr:cNvPicPr>
      </xdr:nvPicPr>
      <xdr:blipFill>
        <a:blip xmlns:r="http://schemas.openxmlformats.org/officeDocument/2006/relationships" r:embed="rId4"/>
        <a:stretch>
          <a:fillRect/>
        </a:stretch>
      </xdr:blipFill>
      <xdr:spPr>
        <a:xfrm>
          <a:off x="8816340" y="5074920"/>
          <a:ext cx="3895200" cy="2919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3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3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3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4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4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4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5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5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5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6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6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6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7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7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7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8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8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8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9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9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9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A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A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A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B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B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B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C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C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C00-000005000000}"/>
            </a:ext>
          </a:extLst>
        </xdr:cNvPr>
        <xdr:cNvPicPr preferRelativeResize="0">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D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D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228599</xdr:colOff>
      <xdr:row>22</xdr:row>
      <xdr:rowOff>76200</xdr:rowOff>
    </xdr:from>
    <xdr:to>
      <xdr:col>11</xdr:col>
      <xdr:colOff>374759</xdr:colOff>
      <xdr:row>34</xdr:row>
      <xdr:rowOff>138300</xdr:rowOff>
    </xdr:to>
    <xdr:pic>
      <xdr:nvPicPr>
        <xdr:cNvPr id="4" name="図 3">
          <a:extLst>
            <a:ext uri="{FF2B5EF4-FFF2-40B4-BE49-F238E27FC236}">
              <a16:creationId xmlns:a16="http://schemas.microsoft.com/office/drawing/2014/main" id="{00000000-0008-0000-1D00-000004000000}"/>
            </a:ext>
          </a:extLst>
        </xdr:cNvPr>
        <xdr:cNvPicPr>
          <a:picLocks/>
        </xdr:cNvPicPr>
      </xdr:nvPicPr>
      <xdr:blipFill>
        <a:blip xmlns:r="http://schemas.openxmlformats.org/officeDocument/2006/relationships" r:embed="rId3"/>
        <a:stretch>
          <a:fillRect/>
        </a:stretch>
      </xdr:blipFill>
      <xdr:spPr>
        <a:xfrm>
          <a:off x="2606039" y="5074920"/>
          <a:ext cx="3895200" cy="2919600"/>
        </a:xfrm>
        <a:prstGeom prst="rect">
          <a:avLst/>
        </a:prstGeom>
      </xdr:spPr>
    </xdr:pic>
    <xdr:clientData/>
  </xdr:twoCellAnchor>
  <xdr:twoCellAnchor editAs="oneCell">
    <xdr:from>
      <xdr:col>16</xdr:col>
      <xdr:colOff>228599</xdr:colOff>
      <xdr:row>22</xdr:row>
      <xdr:rowOff>76200</xdr:rowOff>
    </xdr:from>
    <xdr:to>
      <xdr:col>22</xdr:col>
      <xdr:colOff>374759</xdr:colOff>
      <xdr:row>34</xdr:row>
      <xdr:rowOff>138300</xdr:rowOff>
    </xdr:to>
    <xdr:pic>
      <xdr:nvPicPr>
        <xdr:cNvPr id="5" name="図 4">
          <a:extLst>
            <a:ext uri="{FF2B5EF4-FFF2-40B4-BE49-F238E27FC236}">
              <a16:creationId xmlns:a16="http://schemas.microsoft.com/office/drawing/2014/main" id="{00000000-0008-0000-1D00-000005000000}"/>
            </a:ext>
          </a:extLst>
        </xdr:cNvPr>
        <xdr:cNvPicPr>
          <a:picLocks/>
        </xdr:cNvPicPr>
      </xdr:nvPicPr>
      <xdr:blipFill>
        <a:blip xmlns:r="http://schemas.openxmlformats.org/officeDocument/2006/relationships" r:embed="rId4"/>
        <a:stretch>
          <a:fillRect/>
        </a:stretch>
      </xdr:blipFill>
      <xdr:spPr>
        <a:xfrm>
          <a:off x="8831579" y="5074920"/>
          <a:ext cx="3895200" cy="2919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E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E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E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6" name="図 5">
          <a:extLst>
            <a:ext uri="{FF2B5EF4-FFF2-40B4-BE49-F238E27FC236}">
              <a16:creationId xmlns:a16="http://schemas.microsoft.com/office/drawing/2014/main" id="{00000000-0008-0000-1E00-000006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F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F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F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F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0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0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0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0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1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1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1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1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2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2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2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2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3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3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3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3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4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4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4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4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5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5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5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5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6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6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6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6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7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76199</xdr:rowOff>
    </xdr:from>
    <xdr:to>
      <xdr:col>22</xdr:col>
      <xdr:colOff>374760</xdr:colOff>
      <xdr:row>16</xdr:row>
      <xdr:rowOff>138299</xdr:rowOff>
    </xdr:to>
    <xdr:pic>
      <xdr:nvPicPr>
        <xdr:cNvPr id="3" name="図 2">
          <a:extLst>
            <a:ext uri="{FF2B5EF4-FFF2-40B4-BE49-F238E27FC236}">
              <a16:creationId xmlns:a16="http://schemas.microsoft.com/office/drawing/2014/main" id="{00000000-0008-0000-2700-000003000000}"/>
            </a:ext>
          </a:extLst>
        </xdr:cNvPr>
        <xdr:cNvPicPr>
          <a:picLocks/>
        </xdr:cNvPicPr>
      </xdr:nvPicPr>
      <xdr:blipFill>
        <a:blip xmlns:r="http://schemas.openxmlformats.org/officeDocument/2006/relationships" r:embed="rId2"/>
        <a:stretch>
          <a:fillRect/>
        </a:stretch>
      </xdr:blipFill>
      <xdr:spPr>
        <a:xfrm>
          <a:off x="8831580" y="937259"/>
          <a:ext cx="3895200" cy="2919600"/>
        </a:xfrm>
        <a:prstGeom prst="rect">
          <a:avLst/>
        </a:prstGeom>
      </xdr:spPr>
    </xdr:pic>
    <xdr:clientData/>
  </xdr:twoCellAnchor>
  <xdr:twoCellAnchor editAs="oneCell">
    <xdr:from>
      <xdr:col>5</xdr:col>
      <xdr:colOff>228599</xdr:colOff>
      <xdr:row>22</xdr:row>
      <xdr:rowOff>76200</xdr:rowOff>
    </xdr:from>
    <xdr:to>
      <xdr:col>11</xdr:col>
      <xdr:colOff>374759</xdr:colOff>
      <xdr:row>34</xdr:row>
      <xdr:rowOff>138300</xdr:rowOff>
    </xdr:to>
    <xdr:pic>
      <xdr:nvPicPr>
        <xdr:cNvPr id="4" name="図 3">
          <a:extLst>
            <a:ext uri="{FF2B5EF4-FFF2-40B4-BE49-F238E27FC236}">
              <a16:creationId xmlns:a16="http://schemas.microsoft.com/office/drawing/2014/main" id="{00000000-0008-0000-2700-000004000000}"/>
            </a:ext>
          </a:extLst>
        </xdr:cNvPr>
        <xdr:cNvPicPr>
          <a:picLocks/>
        </xdr:cNvPicPr>
      </xdr:nvPicPr>
      <xdr:blipFill>
        <a:blip xmlns:r="http://schemas.openxmlformats.org/officeDocument/2006/relationships" r:embed="rId3"/>
        <a:stretch>
          <a:fillRect/>
        </a:stretch>
      </xdr:blipFill>
      <xdr:spPr>
        <a:xfrm>
          <a:off x="2606039"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7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8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8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8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8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9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394449</xdr:colOff>
      <xdr:row>8</xdr:row>
      <xdr:rowOff>80685</xdr:rowOff>
    </xdr:from>
    <xdr:to>
      <xdr:col>8</xdr:col>
      <xdr:colOff>175262</xdr:colOff>
      <xdr:row>20</xdr:row>
      <xdr:rowOff>116095</xdr:rowOff>
    </xdr:to>
    <xdr:pic>
      <xdr:nvPicPr>
        <xdr:cNvPr id="2" name="図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xfrm>
          <a:off x="878543" y="1559861"/>
          <a:ext cx="2918460" cy="2186940"/>
        </a:xfrm>
        <a:prstGeom prst="rect">
          <a:avLst/>
        </a:prstGeom>
      </xdr:spPr>
    </xdr:pic>
    <xdr:clientData/>
  </xdr:twoCellAnchor>
  <xdr:twoCellAnchor editAs="oneCell">
    <xdr:from>
      <xdr:col>9</xdr:col>
      <xdr:colOff>394449</xdr:colOff>
      <xdr:row>8</xdr:row>
      <xdr:rowOff>80685</xdr:rowOff>
    </xdr:from>
    <xdr:to>
      <xdr:col>16</xdr:col>
      <xdr:colOff>202156</xdr:colOff>
      <xdr:row>20</xdr:row>
      <xdr:rowOff>116095</xdr:rowOff>
    </xdr:to>
    <xdr:pic>
      <xdr:nvPicPr>
        <xdr:cNvPr id="3" name="図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2"/>
        <a:stretch>
          <a:fillRect/>
        </a:stretch>
      </xdr:blipFill>
      <xdr:spPr>
        <a:xfrm>
          <a:off x="4625790" y="1559861"/>
          <a:ext cx="2918460" cy="218694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30</xdr:col>
      <xdr:colOff>22860</xdr:colOff>
      <xdr:row>10</xdr:row>
      <xdr:rowOff>365760</xdr:rowOff>
    </xdr:from>
    <xdr:to>
      <xdr:col>34</xdr:col>
      <xdr:colOff>259080</xdr:colOff>
      <xdr:row>17</xdr:row>
      <xdr:rowOff>45720</xdr:rowOff>
    </xdr:to>
    <xdr:pic>
      <xdr:nvPicPr>
        <xdr:cNvPr id="2" name="図 1">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2460" y="355854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6</xdr:row>
      <xdr:rowOff>129540</xdr:rowOff>
    </xdr:from>
    <xdr:to>
      <xdr:col>29</xdr:col>
      <xdr:colOff>266700</xdr:colOff>
      <xdr:row>16</xdr:row>
      <xdr:rowOff>220980</xdr:rowOff>
    </xdr:to>
    <xdr:pic>
      <xdr:nvPicPr>
        <xdr:cNvPr id="4" name="図 3">
          <a:extLst>
            <a:ext uri="{FF2B5EF4-FFF2-40B4-BE49-F238E27FC236}">
              <a16:creationId xmlns:a16="http://schemas.microsoft.com/office/drawing/2014/main" id="{00000000-0008-0000-2B00-000004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 r="76681"/>
        <a:stretch/>
      </xdr:blipFill>
      <xdr:spPr bwMode="auto">
        <a:xfrm>
          <a:off x="335280" y="1524000"/>
          <a:ext cx="7879080" cy="458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30</xdr:col>
      <xdr:colOff>22860</xdr:colOff>
      <xdr:row>10</xdr:row>
      <xdr:rowOff>365760</xdr:rowOff>
    </xdr:from>
    <xdr:to>
      <xdr:col>34</xdr:col>
      <xdr:colOff>259080</xdr:colOff>
      <xdr:row>17</xdr:row>
      <xdr:rowOff>45720</xdr:rowOff>
    </xdr:to>
    <xdr:pic>
      <xdr:nvPicPr>
        <xdr:cNvPr id="2" name="図 1">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2460" y="355854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6</xdr:row>
      <xdr:rowOff>129540</xdr:rowOff>
    </xdr:from>
    <xdr:to>
      <xdr:col>28</xdr:col>
      <xdr:colOff>106680</xdr:colOff>
      <xdr:row>16</xdr:row>
      <xdr:rowOff>220980</xdr:rowOff>
    </xdr:to>
    <xdr:pic>
      <xdr:nvPicPr>
        <xdr:cNvPr id="3" name="図 2">
          <a:extLst>
            <a:ext uri="{FF2B5EF4-FFF2-40B4-BE49-F238E27FC236}">
              <a16:creationId xmlns:a16="http://schemas.microsoft.com/office/drawing/2014/main" id="{00000000-0008-0000-2C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2057" r="56383"/>
        <a:stretch/>
      </xdr:blipFill>
      <xdr:spPr bwMode="auto">
        <a:xfrm>
          <a:off x="487680" y="1524000"/>
          <a:ext cx="7284720" cy="458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30</xdr:col>
      <xdr:colOff>22860</xdr:colOff>
      <xdr:row>10</xdr:row>
      <xdr:rowOff>365760</xdr:rowOff>
    </xdr:from>
    <xdr:to>
      <xdr:col>34</xdr:col>
      <xdr:colOff>259080</xdr:colOff>
      <xdr:row>17</xdr:row>
      <xdr:rowOff>45720</xdr:rowOff>
    </xdr:to>
    <xdr:pic>
      <xdr:nvPicPr>
        <xdr:cNvPr id="2" name="図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2460" y="355854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144780</xdr:colOff>
      <xdr:row>6</xdr:row>
      <xdr:rowOff>129540</xdr:rowOff>
    </xdr:from>
    <xdr:to>
      <xdr:col>28</xdr:col>
      <xdr:colOff>160020</xdr:colOff>
      <xdr:row>16</xdr:row>
      <xdr:rowOff>220980</xdr:rowOff>
    </xdr:to>
    <xdr:pic>
      <xdr:nvPicPr>
        <xdr:cNvPr id="3" name="図 2">
          <a:extLst>
            <a:ext uri="{FF2B5EF4-FFF2-40B4-BE49-F238E27FC236}">
              <a16:creationId xmlns:a16="http://schemas.microsoft.com/office/drawing/2014/main" id="{00000000-0008-0000-2D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1902" r="36356"/>
        <a:stretch/>
      </xdr:blipFill>
      <xdr:spPr bwMode="auto">
        <a:xfrm>
          <a:off x="480060" y="1524000"/>
          <a:ext cx="7345680" cy="458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30</xdr:col>
      <xdr:colOff>22860</xdr:colOff>
      <xdr:row>10</xdr:row>
      <xdr:rowOff>365760</xdr:rowOff>
    </xdr:from>
    <xdr:to>
      <xdr:col>34</xdr:col>
      <xdr:colOff>259080</xdr:colOff>
      <xdr:row>17</xdr:row>
      <xdr:rowOff>45720</xdr:rowOff>
    </xdr:to>
    <xdr:pic>
      <xdr:nvPicPr>
        <xdr:cNvPr id="2" name="図 1">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2460" y="355854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xdr:colOff>
      <xdr:row>6</xdr:row>
      <xdr:rowOff>129540</xdr:rowOff>
    </xdr:from>
    <xdr:to>
      <xdr:col>28</xdr:col>
      <xdr:colOff>144780</xdr:colOff>
      <xdr:row>16</xdr:row>
      <xdr:rowOff>220980</xdr:rowOff>
    </xdr:to>
    <xdr:pic>
      <xdr:nvPicPr>
        <xdr:cNvPr id="3" name="図 2">
          <a:extLst>
            <a:ext uri="{FF2B5EF4-FFF2-40B4-BE49-F238E27FC236}">
              <a16:creationId xmlns:a16="http://schemas.microsoft.com/office/drawing/2014/main" id="{00000000-0008-0000-2E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1976" r="16802"/>
        <a:stretch/>
      </xdr:blipFill>
      <xdr:spPr bwMode="auto">
        <a:xfrm>
          <a:off x="640080" y="1524000"/>
          <a:ext cx="7170420" cy="458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30</xdr:col>
      <xdr:colOff>22860</xdr:colOff>
      <xdr:row>10</xdr:row>
      <xdr:rowOff>365760</xdr:rowOff>
    </xdr:from>
    <xdr:to>
      <xdr:col>34</xdr:col>
      <xdr:colOff>259080</xdr:colOff>
      <xdr:row>17</xdr:row>
      <xdr:rowOff>45720</xdr:rowOff>
    </xdr:to>
    <xdr:pic>
      <xdr:nvPicPr>
        <xdr:cNvPr id="2" name="図 1">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2460" y="355854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99060</xdr:colOff>
      <xdr:row>6</xdr:row>
      <xdr:rowOff>129540</xdr:rowOff>
    </xdr:from>
    <xdr:to>
      <xdr:col>28</xdr:col>
      <xdr:colOff>87630</xdr:colOff>
      <xdr:row>16</xdr:row>
      <xdr:rowOff>220980</xdr:rowOff>
    </xdr:to>
    <xdr:pic>
      <xdr:nvPicPr>
        <xdr:cNvPr id="3" name="図 2">
          <a:extLst>
            <a:ext uri="{FF2B5EF4-FFF2-40B4-BE49-F238E27FC236}">
              <a16:creationId xmlns:a16="http://schemas.microsoft.com/office/drawing/2014/main" id="{00000000-0008-0000-2F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1629" r="41"/>
        <a:stretch/>
      </xdr:blipFill>
      <xdr:spPr bwMode="auto">
        <a:xfrm>
          <a:off x="1562100" y="1524000"/>
          <a:ext cx="6191250" cy="458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160867</xdr:colOff>
      <xdr:row>10</xdr:row>
      <xdr:rowOff>127245</xdr:rowOff>
    </xdr:from>
    <xdr:to>
      <xdr:col>8</xdr:col>
      <xdr:colOff>262467</xdr:colOff>
      <xdr:row>30</xdr:row>
      <xdr:rowOff>8468</xdr:rowOff>
    </xdr:to>
    <xdr:pic>
      <xdr:nvPicPr>
        <xdr:cNvPr id="2" name="図 1">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8800" y="1913712"/>
          <a:ext cx="1778000" cy="2929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3</xdr:col>
      <xdr:colOff>177800</xdr:colOff>
      <xdr:row>5</xdr:row>
      <xdr:rowOff>33866</xdr:rowOff>
    </xdr:from>
    <xdr:to>
      <xdr:col>7</xdr:col>
      <xdr:colOff>191171</xdr:colOff>
      <xdr:row>45</xdr:row>
      <xdr:rowOff>33866</xdr:rowOff>
    </xdr:to>
    <xdr:pic>
      <xdr:nvPicPr>
        <xdr:cNvPr id="3" name="図 2">
          <a:extLst>
            <a:ext uri="{FF2B5EF4-FFF2-40B4-BE49-F238E27FC236}">
              <a16:creationId xmlns:a16="http://schemas.microsoft.com/office/drawing/2014/main" id="{00000000-0008-0000-3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133" y="1058333"/>
          <a:ext cx="1130971"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257128</xdr:colOff>
      <xdr:row>42</xdr:row>
      <xdr:rowOff>16932</xdr:rowOff>
    </xdr:to>
    <xdr:pic>
      <xdr:nvPicPr>
        <xdr:cNvPr id="3" name="図 2">
          <a:extLst>
            <a:ext uri="{FF2B5EF4-FFF2-40B4-BE49-F238E27FC236}">
              <a16:creationId xmlns:a16="http://schemas.microsoft.com/office/drawing/2014/main" id="{00000000-0008-0000-3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12929" cy="5706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245534</xdr:colOff>
      <xdr:row>42</xdr:row>
      <xdr:rowOff>23498</xdr:rowOff>
    </xdr:to>
    <xdr:pic>
      <xdr:nvPicPr>
        <xdr:cNvPr id="3" name="図 2">
          <a:extLst>
            <a:ext uri="{FF2B5EF4-FFF2-40B4-BE49-F238E27FC236}">
              <a16:creationId xmlns:a16="http://schemas.microsoft.com/office/drawing/2014/main" id="{00000000-0008-0000-3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01334" cy="5713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245534</xdr:colOff>
      <xdr:row>41</xdr:row>
      <xdr:rowOff>139432</xdr:rowOff>
    </xdr:to>
    <xdr:pic>
      <xdr:nvPicPr>
        <xdr:cNvPr id="3" name="図 2">
          <a:extLst>
            <a:ext uri="{FF2B5EF4-FFF2-40B4-BE49-F238E27FC236}">
              <a16:creationId xmlns:a16="http://schemas.microsoft.com/office/drawing/2014/main" id="{00000000-0008-0000-3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01334" cy="5676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254000</xdr:colOff>
      <xdr:row>41</xdr:row>
      <xdr:rowOff>125120</xdr:rowOff>
    </xdr:to>
    <xdr:pic>
      <xdr:nvPicPr>
        <xdr:cNvPr id="2" name="図 1">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09800" cy="5662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93135</xdr:colOff>
      <xdr:row>5</xdr:row>
      <xdr:rowOff>0</xdr:rowOff>
    </xdr:from>
    <xdr:to>
      <xdr:col>9</xdr:col>
      <xdr:colOff>186266</xdr:colOff>
      <xdr:row>41</xdr:row>
      <xdr:rowOff>50800</xdr:rowOff>
    </xdr:to>
    <xdr:pic>
      <xdr:nvPicPr>
        <xdr:cNvPr id="2" name="図 1">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1068" y="1024467"/>
          <a:ext cx="2048931" cy="55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245534</xdr:colOff>
      <xdr:row>40</xdr:row>
      <xdr:rowOff>150504</xdr:rowOff>
    </xdr:to>
    <xdr:pic>
      <xdr:nvPicPr>
        <xdr:cNvPr id="2" name="図 1">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01334" cy="5535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25401</xdr:colOff>
      <xdr:row>5</xdr:row>
      <xdr:rowOff>0</xdr:rowOff>
    </xdr:from>
    <xdr:to>
      <xdr:col>9</xdr:col>
      <xdr:colOff>194036</xdr:colOff>
      <xdr:row>41</xdr:row>
      <xdr:rowOff>84666</xdr:rowOff>
    </xdr:to>
    <xdr:pic>
      <xdr:nvPicPr>
        <xdr:cNvPr id="2" name="図 1">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34" y="1024467"/>
          <a:ext cx="2124435" cy="5621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245534</xdr:colOff>
      <xdr:row>40</xdr:row>
      <xdr:rowOff>82448</xdr:rowOff>
    </xdr:to>
    <xdr:pic>
      <xdr:nvPicPr>
        <xdr:cNvPr id="2" name="図 1">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01334" cy="5467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270934</xdr:colOff>
      <xdr:row>40</xdr:row>
      <xdr:rowOff>12802</xdr:rowOff>
    </xdr:to>
    <xdr:pic>
      <xdr:nvPicPr>
        <xdr:cNvPr id="2" name="図 1">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26734" cy="5397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33868</xdr:colOff>
      <xdr:row>5</xdr:row>
      <xdr:rowOff>0</xdr:rowOff>
    </xdr:from>
    <xdr:to>
      <xdr:col>9</xdr:col>
      <xdr:colOff>220134</xdr:colOff>
      <xdr:row>40</xdr:row>
      <xdr:rowOff>16933</xdr:rowOff>
    </xdr:to>
    <xdr:pic>
      <xdr:nvPicPr>
        <xdr:cNvPr id="2" name="図 1">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801" y="1024467"/>
          <a:ext cx="2142066" cy="5401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228600</xdr:colOff>
      <xdr:row>41</xdr:row>
      <xdr:rowOff>60036</xdr:rowOff>
    </xdr:to>
    <xdr:pic>
      <xdr:nvPicPr>
        <xdr:cNvPr id="2" name="図 1">
          <a:extLst>
            <a:ext uri="{FF2B5EF4-FFF2-40B4-BE49-F238E27FC236}">
              <a16:creationId xmlns:a16="http://schemas.microsoft.com/office/drawing/2014/main" id="{00000000-0008-0000-3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184400" cy="5597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253106</xdr:colOff>
      <xdr:row>40</xdr:row>
      <xdr:rowOff>67732</xdr:rowOff>
    </xdr:to>
    <xdr:pic>
      <xdr:nvPicPr>
        <xdr:cNvPr id="2" name="図 1">
          <a:extLst>
            <a:ext uri="{FF2B5EF4-FFF2-40B4-BE49-F238E27FC236}">
              <a16:creationId xmlns:a16="http://schemas.microsoft.com/office/drawing/2014/main" id="{00000000-0008-0000-3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08906" cy="5452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245534</xdr:colOff>
      <xdr:row>40</xdr:row>
      <xdr:rowOff>49042</xdr:rowOff>
    </xdr:to>
    <xdr:pic>
      <xdr:nvPicPr>
        <xdr:cNvPr id="2" name="図 1">
          <a:extLst>
            <a:ext uri="{FF2B5EF4-FFF2-40B4-BE49-F238E27FC236}">
              <a16:creationId xmlns:a16="http://schemas.microsoft.com/office/drawing/2014/main" id="{00000000-0008-0000-3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01334" cy="5433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228600</xdr:colOff>
      <xdr:row>40</xdr:row>
      <xdr:rowOff>107924</xdr:rowOff>
    </xdr:to>
    <xdr:pic>
      <xdr:nvPicPr>
        <xdr:cNvPr id="2" name="図 1">
          <a:extLst>
            <a:ext uri="{FF2B5EF4-FFF2-40B4-BE49-F238E27FC236}">
              <a16:creationId xmlns:a16="http://schemas.microsoft.com/office/drawing/2014/main" id="{00000000-0008-0000-3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184400" cy="5492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59264</xdr:colOff>
      <xdr:row>5</xdr:row>
      <xdr:rowOff>0</xdr:rowOff>
    </xdr:from>
    <xdr:to>
      <xdr:col>9</xdr:col>
      <xdr:colOff>205396</xdr:colOff>
      <xdr:row>40</xdr:row>
      <xdr:rowOff>101600</xdr:rowOff>
    </xdr:to>
    <xdr:pic>
      <xdr:nvPicPr>
        <xdr:cNvPr id="2" name="図 1">
          <a:extLst>
            <a:ext uri="{FF2B5EF4-FFF2-40B4-BE49-F238E27FC236}">
              <a16:creationId xmlns:a16="http://schemas.microsoft.com/office/drawing/2014/main" id="{00000000-0008-0000-4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37" r="5421"/>
        <a:stretch/>
      </xdr:blipFill>
      <xdr:spPr bwMode="auto">
        <a:xfrm>
          <a:off x="457197" y="1024467"/>
          <a:ext cx="2101932" cy="548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254000</xdr:colOff>
      <xdr:row>40</xdr:row>
      <xdr:rowOff>103474</xdr:rowOff>
    </xdr:to>
    <xdr:pic>
      <xdr:nvPicPr>
        <xdr:cNvPr id="2" name="図 1">
          <a:extLst>
            <a:ext uri="{FF2B5EF4-FFF2-40B4-BE49-F238E27FC236}">
              <a16:creationId xmlns:a16="http://schemas.microsoft.com/office/drawing/2014/main" id="{00000000-0008-0000-4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09800" cy="5488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259700</xdr:colOff>
      <xdr:row>40</xdr:row>
      <xdr:rowOff>50800</xdr:rowOff>
    </xdr:to>
    <xdr:pic>
      <xdr:nvPicPr>
        <xdr:cNvPr id="2" name="図 1">
          <a:extLst>
            <a:ext uri="{FF2B5EF4-FFF2-40B4-BE49-F238E27FC236}">
              <a16:creationId xmlns:a16="http://schemas.microsoft.com/office/drawing/2014/main" id="{00000000-0008-0000-4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15500" cy="543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256536</xdr:colOff>
      <xdr:row>40</xdr:row>
      <xdr:rowOff>76200</xdr:rowOff>
    </xdr:to>
    <xdr:pic>
      <xdr:nvPicPr>
        <xdr:cNvPr id="2" name="図 1">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12336" cy="546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249830</xdr:colOff>
      <xdr:row>40</xdr:row>
      <xdr:rowOff>127000</xdr:rowOff>
    </xdr:to>
    <xdr:pic>
      <xdr:nvPicPr>
        <xdr:cNvPr id="2" name="図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05630" cy="551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33865</xdr:colOff>
      <xdr:row>5</xdr:row>
      <xdr:rowOff>0</xdr:rowOff>
    </xdr:from>
    <xdr:to>
      <xdr:col>9</xdr:col>
      <xdr:colOff>220303</xdr:colOff>
      <xdr:row>41</xdr:row>
      <xdr:rowOff>0</xdr:rowOff>
    </xdr:to>
    <xdr:pic>
      <xdr:nvPicPr>
        <xdr:cNvPr id="2" name="図 1">
          <a:extLst>
            <a:ext uri="{FF2B5EF4-FFF2-40B4-BE49-F238E27FC236}">
              <a16:creationId xmlns:a16="http://schemas.microsoft.com/office/drawing/2014/main" id="{00000000-0008-0000-45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231" r="5769"/>
        <a:stretch/>
      </xdr:blipFill>
      <xdr:spPr bwMode="auto">
        <a:xfrm>
          <a:off x="431798" y="1024467"/>
          <a:ext cx="2142238" cy="553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237066</xdr:colOff>
      <xdr:row>40</xdr:row>
      <xdr:rowOff>129214</xdr:rowOff>
    </xdr:to>
    <xdr:pic>
      <xdr:nvPicPr>
        <xdr:cNvPr id="2" name="図 1">
          <a:extLst>
            <a:ext uri="{FF2B5EF4-FFF2-40B4-BE49-F238E27FC236}">
              <a16:creationId xmlns:a16="http://schemas.microsoft.com/office/drawing/2014/main" id="{00000000-0008-0000-4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192867" cy="5514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211666</xdr:colOff>
      <xdr:row>41</xdr:row>
      <xdr:rowOff>52098</xdr:rowOff>
    </xdr:to>
    <xdr:pic>
      <xdr:nvPicPr>
        <xdr:cNvPr id="2" name="図 1">
          <a:extLst>
            <a:ext uri="{FF2B5EF4-FFF2-40B4-BE49-F238E27FC236}">
              <a16:creationId xmlns:a16="http://schemas.microsoft.com/office/drawing/2014/main" id="{00000000-0008-0000-4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167467" cy="5589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237066</xdr:colOff>
      <xdr:row>41</xdr:row>
      <xdr:rowOff>117596</xdr:rowOff>
    </xdr:to>
    <xdr:pic>
      <xdr:nvPicPr>
        <xdr:cNvPr id="2" name="図 1">
          <a:extLst>
            <a:ext uri="{FF2B5EF4-FFF2-40B4-BE49-F238E27FC236}">
              <a16:creationId xmlns:a16="http://schemas.microsoft.com/office/drawing/2014/main" id="{00000000-0008-0000-4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192867" cy="56547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270934</xdr:colOff>
      <xdr:row>40</xdr:row>
      <xdr:rowOff>145530</xdr:rowOff>
    </xdr:to>
    <xdr:pic>
      <xdr:nvPicPr>
        <xdr:cNvPr id="2" name="図 1">
          <a:extLst>
            <a:ext uri="{FF2B5EF4-FFF2-40B4-BE49-F238E27FC236}">
              <a16:creationId xmlns:a16="http://schemas.microsoft.com/office/drawing/2014/main" id="{00000000-0008-0000-4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26734" cy="5530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262466</xdr:colOff>
      <xdr:row>40</xdr:row>
      <xdr:rowOff>90840</xdr:rowOff>
    </xdr:to>
    <xdr:pic>
      <xdr:nvPicPr>
        <xdr:cNvPr id="2" name="図 1">
          <a:extLst>
            <a:ext uri="{FF2B5EF4-FFF2-40B4-BE49-F238E27FC236}">
              <a16:creationId xmlns:a16="http://schemas.microsoft.com/office/drawing/2014/main" id="{00000000-0008-0000-4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18267" cy="54756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245534</xdr:colOff>
      <xdr:row>41</xdr:row>
      <xdr:rowOff>32772</xdr:rowOff>
    </xdr:to>
    <xdr:pic>
      <xdr:nvPicPr>
        <xdr:cNvPr id="2" name="図 1">
          <a:extLst>
            <a:ext uri="{FF2B5EF4-FFF2-40B4-BE49-F238E27FC236}">
              <a16:creationId xmlns:a16="http://schemas.microsoft.com/office/drawing/2014/main" id="{00000000-0008-0000-4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01334" cy="55699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127005</xdr:colOff>
      <xdr:row>5</xdr:row>
      <xdr:rowOff>0</xdr:rowOff>
    </xdr:from>
    <xdr:to>
      <xdr:col>9</xdr:col>
      <xdr:colOff>143939</xdr:colOff>
      <xdr:row>41</xdr:row>
      <xdr:rowOff>16934</xdr:rowOff>
    </xdr:to>
    <xdr:pic>
      <xdr:nvPicPr>
        <xdr:cNvPr id="2" name="図 1">
          <a:extLst>
            <a:ext uri="{FF2B5EF4-FFF2-40B4-BE49-F238E27FC236}">
              <a16:creationId xmlns:a16="http://schemas.microsoft.com/office/drawing/2014/main" id="{00000000-0008-0000-4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938" y="1024467"/>
          <a:ext cx="1972734" cy="5554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3</xdr:col>
      <xdr:colOff>237066</xdr:colOff>
      <xdr:row>5</xdr:row>
      <xdr:rowOff>84666</xdr:rowOff>
    </xdr:from>
    <xdr:to>
      <xdr:col>8</xdr:col>
      <xdr:colOff>226972</xdr:colOff>
      <xdr:row>42</xdr:row>
      <xdr:rowOff>93134</xdr:rowOff>
    </xdr:to>
    <xdr:pic>
      <xdr:nvPicPr>
        <xdr:cNvPr id="2" name="図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399" y="1109133"/>
          <a:ext cx="1386906" cy="5698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177800</xdr:colOff>
      <xdr:row>9</xdr:row>
      <xdr:rowOff>110067</xdr:rowOff>
    </xdr:from>
    <xdr:to>
      <xdr:col>9</xdr:col>
      <xdr:colOff>152400</xdr:colOff>
      <xdr:row>28</xdr:row>
      <xdr:rowOff>103123</xdr:rowOff>
    </xdr:to>
    <xdr:pic>
      <xdr:nvPicPr>
        <xdr:cNvPr id="2" name="図 1">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33" y="1744134"/>
          <a:ext cx="1930400" cy="2888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51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51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51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51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51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51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51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51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51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51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51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51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51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51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51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51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51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5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51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51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353" headerRowBorderDxfId="354" tableBorderDxfId="352">
  <autoFilter ref="B15:B21" xr:uid="{00000000-0009-0000-0100-000001000000}"/>
  <tableColumns count="1">
    <tableColumn id="1" xr3:uid="{00000000-0010-0000-0000-000001000000}" name="対象箇所" dataDxfId="35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350" headerRowBorderDxfId="349" tableBorderDxfId="348">
  <autoFilter ref="C15:J46" xr:uid="{00000000-0009-0000-0100-000002000000}"/>
  <tableColumns count="8">
    <tableColumn id="9" xr3:uid="{00000000-0010-0000-0100-000009000000}" name="部位区分" totalsRowLabel="集計" dataDxfId="347" totalsRowDxfId="346"/>
    <tableColumn id="2" xr3:uid="{00000000-0010-0000-0100-000002000000}" name="変状区分" dataDxfId="345" totalsRowDxfId="344"/>
    <tableColumn id="7" xr3:uid="{00000000-0010-0000-0100-000007000000}" name="変状種類" dataDxfId="343" totalsRowDxfId="342"/>
    <tableColumn id="4" xr3:uid="{00000000-0010-0000-0100-000004000000}" name="対策区分" dataDxfId="341" totalsRowDxfId="340"/>
    <tableColumn id="5" xr3:uid="{00000000-0010-0000-0100-000005000000}" name="健全性" dataDxfId="339" totalsRowDxfId="338"/>
    <tableColumn id="12" xr3:uid="{00000000-0010-0000-0100-00000C000000}" name="調査の要否" dataDxfId="337" totalsRowDxfId="336"/>
    <tableColumn id="10" xr3:uid="{00000000-0010-0000-0100-00000A000000}" name="措置の要否" dataDxfId="335" totalsRowDxfId="334"/>
    <tableColumn id="11" xr3:uid="{00000000-0010-0000-0100-00000B000000}" name="実施有無" totalsRowFunction="count" dataDxfId="333" totalsRowDxfId="33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331" tableBorderDxfId="330">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329" tableBorderDxfId="328">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327" headerRowBorderDxfId="326" tableBorderDxfId="325">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324" headerRowBorderDxfId="323" tableBorderDxfId="322">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320" headerRowBorderDxfId="321" tableBorderDxfId="319">
  <autoFilter ref="B5:B12" xr:uid="{00000000-0009-0000-0100-000003000000}"/>
  <tableColumns count="1">
    <tableColumn id="1" xr3:uid="{00000000-0010-0000-0800-000001000000}" name="トンネルの分類" dataDxfId="318"/>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316" headerRowBorderDxfId="317" tableBorderDxfId="315">
  <autoFilter ref="C5:E11" xr:uid="{00000000-0009-0000-0100-000004000000}"/>
  <tableColumns count="3">
    <tableColumn id="1" xr3:uid="{00000000-0010-0000-0900-000001000000}" name="トンネル工法" dataDxfId="314"/>
    <tableColumn id="2" xr3:uid="{00000000-0010-0000-0900-000002000000}" name="緊急輸送路" dataDxfId="313"/>
    <tableColumn id="3" xr3:uid="{00000000-0010-0000-0900-000003000000}" name="代替路" dataDxfId="31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75.xml"/><Relationship Id="rId1" Type="http://schemas.openxmlformats.org/officeDocument/2006/relationships/printerSettings" Target="../printerSettings/printerSettings82.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view="pageBreakPreview" zoomScaleNormal="85" zoomScaleSheetLayoutView="100" workbookViewId="0">
      <selection activeCell="H17" sqref="H17:N18"/>
    </sheetView>
  </sheetViews>
  <sheetFormatPr defaultRowHeight="13.2" x14ac:dyDescent="0.2"/>
  <cols>
    <col min="1" max="2" width="8.88671875" customWidth="1"/>
    <col min="3" max="3" width="9" customWidth="1"/>
    <col min="4" max="4" width="8.88671875" customWidth="1"/>
  </cols>
  <sheetData>
    <row r="1" spans="1:14" x14ac:dyDescent="0.2">
      <c r="A1" s="250" t="s">
        <v>428</v>
      </c>
      <c r="B1" s="250"/>
      <c r="C1" s="250"/>
      <c r="D1" s="250"/>
      <c r="E1" s="250"/>
      <c r="F1" s="250"/>
      <c r="G1" s="250"/>
      <c r="H1" s="250"/>
      <c r="I1" s="250"/>
      <c r="J1" s="250"/>
      <c r="K1" s="250"/>
      <c r="L1" s="250"/>
      <c r="M1" s="250"/>
      <c r="N1" s="250"/>
    </row>
    <row r="2" spans="1:14" x14ac:dyDescent="0.2">
      <c r="A2" s="250"/>
      <c r="B2" s="250"/>
      <c r="C2" s="250"/>
      <c r="D2" s="250"/>
      <c r="E2" s="250"/>
      <c r="F2" s="250"/>
      <c r="G2" s="250"/>
      <c r="H2" s="250"/>
      <c r="I2" s="250"/>
      <c r="J2" s="250"/>
      <c r="K2" s="250"/>
      <c r="L2" s="250"/>
      <c r="M2" s="250"/>
      <c r="N2" s="250"/>
    </row>
    <row r="3" spans="1:14" x14ac:dyDescent="0.2">
      <c r="A3" s="251" t="s">
        <v>438</v>
      </c>
      <c r="B3" s="251"/>
      <c r="C3" s="251"/>
      <c r="D3" s="251"/>
      <c r="E3" s="251"/>
      <c r="F3" s="251"/>
      <c r="G3" s="251"/>
      <c r="H3" s="252" t="s">
        <v>439</v>
      </c>
      <c r="I3" s="252"/>
      <c r="J3" s="252"/>
      <c r="K3" s="252"/>
      <c r="L3" s="252"/>
      <c r="M3" s="252"/>
      <c r="N3" s="252"/>
    </row>
    <row r="4" spans="1:14" x14ac:dyDescent="0.2">
      <c r="H4" t="s">
        <v>441</v>
      </c>
    </row>
    <row r="5" spans="1:14" x14ac:dyDescent="0.2">
      <c r="H5" s="249" t="s">
        <v>440</v>
      </c>
      <c r="I5" s="249"/>
      <c r="J5" s="249"/>
      <c r="K5" s="249"/>
      <c r="L5" s="249"/>
      <c r="M5" s="249"/>
      <c r="N5" s="249"/>
    </row>
    <row r="6" spans="1:14" x14ac:dyDescent="0.2">
      <c r="H6" s="249"/>
      <c r="I6" s="249"/>
      <c r="J6" s="249"/>
      <c r="K6" s="249"/>
      <c r="L6" s="249"/>
      <c r="M6" s="249"/>
      <c r="N6" s="249"/>
    </row>
    <row r="7" spans="1:14" x14ac:dyDescent="0.2">
      <c r="H7" s="249"/>
      <c r="I7" s="249"/>
      <c r="J7" s="249"/>
      <c r="K7" s="249"/>
      <c r="L7" s="249"/>
      <c r="M7" s="249"/>
      <c r="N7" s="249"/>
    </row>
    <row r="8" spans="1:14" x14ac:dyDescent="0.2">
      <c r="H8" s="249"/>
      <c r="I8" s="249"/>
      <c r="J8" s="249"/>
      <c r="K8" s="249"/>
      <c r="L8" s="249"/>
      <c r="M8" s="249"/>
      <c r="N8" s="249"/>
    </row>
    <row r="9" spans="1:14" x14ac:dyDescent="0.2">
      <c r="H9" t="s">
        <v>573</v>
      </c>
    </row>
    <row r="10" spans="1:14" x14ac:dyDescent="0.2">
      <c r="H10" s="248" t="s">
        <v>442</v>
      </c>
      <c r="I10" s="248"/>
      <c r="J10" s="248"/>
      <c r="K10" s="248"/>
      <c r="L10" s="248"/>
      <c r="M10" s="248"/>
      <c r="N10" s="248"/>
    </row>
    <row r="11" spans="1:14" x14ac:dyDescent="0.2">
      <c r="H11" s="248"/>
      <c r="I11" s="248"/>
      <c r="J11" s="248"/>
      <c r="K11" s="248"/>
      <c r="L11" s="248"/>
      <c r="M11" s="248"/>
      <c r="N11" s="248"/>
    </row>
    <row r="12" spans="1:14" x14ac:dyDescent="0.2">
      <c r="H12" t="s">
        <v>443</v>
      </c>
    </row>
    <row r="13" spans="1:14" ht="13.5" customHeight="1" x14ac:dyDescent="0.2">
      <c r="H13" s="248" t="s">
        <v>444</v>
      </c>
      <c r="I13" s="248"/>
      <c r="J13" s="248"/>
      <c r="K13" s="248"/>
      <c r="L13" s="248"/>
      <c r="M13" s="248"/>
      <c r="N13" s="248"/>
    </row>
    <row r="14" spans="1:14" x14ac:dyDescent="0.2">
      <c r="H14" s="248"/>
      <c r="I14" s="248"/>
      <c r="J14" s="248"/>
      <c r="K14" s="248"/>
      <c r="L14" s="248"/>
      <c r="M14" s="248"/>
      <c r="N14" s="248"/>
    </row>
    <row r="15" spans="1:14" x14ac:dyDescent="0.2">
      <c r="H15" s="248"/>
      <c r="I15" s="248"/>
      <c r="J15" s="248"/>
      <c r="K15" s="248"/>
      <c r="L15" s="248"/>
      <c r="M15" s="248"/>
      <c r="N15" s="248"/>
    </row>
    <row r="16" spans="1:14" x14ac:dyDescent="0.2">
      <c r="H16" t="s">
        <v>445</v>
      </c>
    </row>
    <row r="17" spans="8:14" x14ac:dyDescent="0.2">
      <c r="H17" s="248" t="s">
        <v>446</v>
      </c>
      <c r="I17" s="248"/>
      <c r="J17" s="248"/>
      <c r="K17" s="248"/>
      <c r="L17" s="248"/>
      <c r="M17" s="248"/>
      <c r="N17" s="248"/>
    </row>
    <row r="18" spans="8:14" x14ac:dyDescent="0.2">
      <c r="H18" s="248"/>
      <c r="I18" s="248"/>
      <c r="J18" s="248"/>
      <c r="K18" s="248"/>
      <c r="L18" s="248"/>
      <c r="M18" s="248"/>
      <c r="N18" s="248"/>
    </row>
    <row r="19" spans="8:14" x14ac:dyDescent="0.2">
      <c r="H19" t="s">
        <v>447</v>
      </c>
    </row>
    <row r="20" spans="8:14" x14ac:dyDescent="0.2">
      <c r="H20" s="248" t="s">
        <v>448</v>
      </c>
      <c r="I20" s="248"/>
      <c r="J20" s="248"/>
      <c r="K20" s="248"/>
      <c r="L20" s="248"/>
      <c r="M20" s="248"/>
      <c r="N20" s="248"/>
    </row>
    <row r="21" spans="8:14" x14ac:dyDescent="0.2">
      <c r="H21" s="248"/>
      <c r="I21" s="248"/>
      <c r="J21" s="248"/>
      <c r="K21" s="248"/>
      <c r="L21" s="248"/>
      <c r="M21" s="248"/>
      <c r="N21" s="248"/>
    </row>
    <row r="22" spans="8:14" x14ac:dyDescent="0.2">
      <c r="H22" t="s">
        <v>449</v>
      </c>
    </row>
    <row r="23" spans="8:14" x14ac:dyDescent="0.2">
      <c r="H23" t="s">
        <v>450</v>
      </c>
    </row>
    <row r="24" spans="8:14" x14ac:dyDescent="0.2">
      <c r="H24" t="s">
        <v>451</v>
      </c>
    </row>
    <row r="25" spans="8:14" ht="13.5" customHeight="1" x14ac:dyDescent="0.2">
      <c r="H25" s="248" t="s">
        <v>452</v>
      </c>
      <c r="I25" s="248"/>
      <c r="J25" s="248"/>
      <c r="K25" s="248"/>
      <c r="L25" s="248"/>
      <c r="M25" s="248"/>
      <c r="N25" s="248"/>
    </row>
    <row r="26" spans="8:14" x14ac:dyDescent="0.2">
      <c r="H26" s="248"/>
      <c r="I26" s="248"/>
      <c r="J26" s="248"/>
      <c r="K26" s="248"/>
      <c r="L26" s="248"/>
      <c r="M26" s="248"/>
      <c r="N26" s="248"/>
    </row>
    <row r="27" spans="8:14" ht="12" customHeight="1" x14ac:dyDescent="0.2">
      <c r="H27" s="253" t="s">
        <v>453</v>
      </c>
      <c r="I27" s="253"/>
      <c r="J27" s="253"/>
      <c r="K27" s="253"/>
      <c r="L27" s="253"/>
      <c r="M27" s="253"/>
      <c r="N27" s="253"/>
    </row>
    <row r="28" spans="8:14" x14ac:dyDescent="0.2">
      <c r="H28" t="s">
        <v>454</v>
      </c>
    </row>
    <row r="29" spans="8:14" x14ac:dyDescent="0.2">
      <c r="H29" s="252" t="s">
        <v>556</v>
      </c>
      <c r="I29" s="252"/>
      <c r="J29" s="252"/>
      <c r="K29" s="252"/>
      <c r="L29" s="252"/>
      <c r="M29" s="252"/>
      <c r="N29" s="252"/>
    </row>
    <row r="30" spans="8:14" x14ac:dyDescent="0.2">
      <c r="H30" t="s">
        <v>574</v>
      </c>
    </row>
    <row r="31" spans="8:14" ht="13.2" customHeight="1" x14ac:dyDescent="0.2">
      <c r="H31" s="248" t="s">
        <v>575</v>
      </c>
      <c r="I31" s="248"/>
      <c r="J31" s="248"/>
      <c r="K31" s="248"/>
      <c r="L31" s="248"/>
      <c r="M31" s="248"/>
      <c r="N31" s="248"/>
    </row>
    <row r="32" spans="8:14" x14ac:dyDescent="0.2">
      <c r="H32" s="248"/>
      <c r="I32" s="248"/>
      <c r="J32" s="248"/>
      <c r="K32" s="248"/>
      <c r="L32" s="248"/>
      <c r="M32" s="248"/>
      <c r="N32" s="248"/>
    </row>
    <row r="33" spans="2:14" x14ac:dyDescent="0.2">
      <c r="H33" s="248"/>
      <c r="I33" s="248"/>
      <c r="J33" s="248"/>
      <c r="K33" s="248"/>
      <c r="L33" s="248"/>
      <c r="M33" s="248"/>
      <c r="N33" s="248"/>
    </row>
    <row r="34" spans="2:14" x14ac:dyDescent="0.2">
      <c r="H34" s="248"/>
      <c r="I34" s="248"/>
      <c r="J34" s="248"/>
      <c r="K34" s="248"/>
      <c r="L34" s="248"/>
      <c r="M34" s="248"/>
      <c r="N34" s="248"/>
    </row>
    <row r="35" spans="2:14" x14ac:dyDescent="0.2">
      <c r="B35" s="249"/>
      <c r="C35" s="249"/>
      <c r="D35" s="190"/>
      <c r="H35" s="248"/>
      <c r="I35" s="248"/>
      <c r="J35" s="248"/>
      <c r="K35" s="248"/>
      <c r="L35" s="248"/>
      <c r="M35" s="248"/>
      <c r="N35" s="248"/>
    </row>
    <row r="36" spans="2:14" x14ac:dyDescent="0.2">
      <c r="H36" s="254"/>
      <c r="I36" s="254"/>
      <c r="J36" s="254"/>
      <c r="K36" s="254"/>
      <c r="L36" s="254"/>
      <c r="M36" s="254"/>
      <c r="N36" s="254"/>
    </row>
    <row r="37" spans="2:14" x14ac:dyDescent="0.2">
      <c r="H37" s="248"/>
      <c r="I37" s="248"/>
      <c r="J37" s="248"/>
      <c r="K37" s="248"/>
      <c r="L37" s="248"/>
      <c r="M37" s="248"/>
      <c r="N37" s="248"/>
    </row>
    <row r="38" spans="2:14" ht="13.2" customHeight="1" x14ac:dyDescent="0.2">
      <c r="H38" s="248"/>
      <c r="I38" s="248"/>
      <c r="J38" s="248"/>
      <c r="K38" s="248"/>
      <c r="L38" s="248"/>
      <c r="M38" s="248"/>
      <c r="N38" s="248"/>
    </row>
    <row r="39" spans="2:14" x14ac:dyDescent="0.2">
      <c r="H39" s="248"/>
      <c r="I39" s="248"/>
      <c r="J39" s="248"/>
      <c r="K39" s="248"/>
      <c r="L39" s="248"/>
      <c r="M39" s="248"/>
      <c r="N39" s="248"/>
    </row>
    <row r="40" spans="2:14" x14ac:dyDescent="0.2">
      <c r="H40" s="248"/>
      <c r="I40" s="248"/>
      <c r="J40" s="248"/>
      <c r="K40" s="248"/>
      <c r="L40" s="248"/>
      <c r="M40" s="248"/>
      <c r="N40" s="248"/>
    </row>
    <row r="41" spans="2:14" x14ac:dyDescent="0.2">
      <c r="H41" s="248"/>
      <c r="I41" s="248"/>
      <c r="J41" s="248"/>
      <c r="K41" s="248"/>
      <c r="L41" s="248"/>
      <c r="M41" s="248"/>
      <c r="N41" s="248"/>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6"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106680</xdr:colOff>
                <xdr:row>3</xdr:row>
                <xdr:rowOff>99060</xdr:rowOff>
              </from>
              <to>
                <xdr:col>6</xdr:col>
                <xdr:colOff>594360</xdr:colOff>
                <xdr:row>38</xdr:row>
                <xdr:rowOff>30480</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view="pageBreakPreview" zoomScaleNormal="85" zoomScaleSheetLayoutView="100" workbookViewId="0">
      <selection activeCell="P11" sqref="P11"/>
    </sheetView>
  </sheetViews>
  <sheetFormatPr defaultRowHeight="13.2" x14ac:dyDescent="0.2"/>
  <cols>
    <col min="1" max="1" width="8.88671875" customWidth="1"/>
    <col min="2" max="3" width="9" customWidth="1"/>
    <col min="4" max="4" width="8.88671875" customWidth="1"/>
  </cols>
  <sheetData>
    <row r="1" spans="1:14" x14ac:dyDescent="0.2">
      <c r="A1" s="255" t="s">
        <v>429</v>
      </c>
      <c r="B1" s="255"/>
      <c r="C1" s="255"/>
      <c r="D1" s="255"/>
      <c r="E1" s="255"/>
      <c r="F1" s="255"/>
      <c r="G1" s="255"/>
      <c r="H1" s="255"/>
      <c r="I1" s="255"/>
      <c r="J1" s="255"/>
      <c r="K1" s="255"/>
      <c r="L1" s="255"/>
      <c r="M1" s="255"/>
      <c r="N1" s="255"/>
    </row>
    <row r="2" spans="1:14" x14ac:dyDescent="0.2">
      <c r="A2" s="255"/>
      <c r="B2" s="255"/>
      <c r="C2" s="255"/>
      <c r="D2" s="255"/>
      <c r="E2" s="255"/>
      <c r="F2" s="255"/>
      <c r="G2" s="255"/>
      <c r="H2" s="255"/>
      <c r="I2" s="255"/>
      <c r="J2" s="255"/>
      <c r="K2" s="255"/>
      <c r="L2" s="255"/>
      <c r="M2" s="255"/>
      <c r="N2" s="255"/>
    </row>
    <row r="22" spans="1:14" ht="13.5" customHeight="1" x14ac:dyDescent="0.2"/>
    <row r="23" spans="1:14" ht="27.75" customHeight="1" x14ac:dyDescent="0.2">
      <c r="B23" s="192"/>
      <c r="C23" s="192"/>
      <c r="D23" s="192"/>
      <c r="E23" s="192"/>
      <c r="F23" s="192"/>
      <c r="G23" s="192"/>
      <c r="H23" s="192"/>
      <c r="I23" s="192"/>
      <c r="J23" s="192"/>
      <c r="K23" s="192"/>
      <c r="L23" s="192"/>
      <c r="M23" s="192"/>
      <c r="N23" s="192"/>
    </row>
    <row r="25" spans="1:14" ht="40.5" customHeight="1" x14ac:dyDescent="0.2">
      <c r="B25" s="192"/>
      <c r="C25" s="192"/>
      <c r="D25" s="192"/>
      <c r="E25" s="192"/>
      <c r="F25" s="192"/>
      <c r="G25" s="192"/>
      <c r="H25" s="192"/>
      <c r="I25" s="192"/>
      <c r="J25" s="192"/>
      <c r="K25" s="192"/>
      <c r="L25" s="192"/>
      <c r="M25" s="192"/>
      <c r="N25" s="192"/>
    </row>
    <row r="26" spans="1:14" ht="13.5" customHeight="1" x14ac:dyDescent="0.2">
      <c r="A26" t="s">
        <v>455</v>
      </c>
      <c r="B26" s="192"/>
      <c r="C26" s="192"/>
      <c r="D26" s="192"/>
      <c r="E26" s="192"/>
      <c r="F26" s="192"/>
      <c r="G26" s="192"/>
      <c r="H26" s="192"/>
      <c r="I26" s="192"/>
      <c r="J26" s="192"/>
      <c r="K26" s="192"/>
      <c r="L26" s="192"/>
      <c r="M26" s="192"/>
      <c r="N26" s="192"/>
    </row>
    <row r="27" spans="1:14" ht="27" customHeight="1" x14ac:dyDescent="0.2">
      <c r="A27" s="248" t="s">
        <v>458</v>
      </c>
      <c r="B27" s="248"/>
      <c r="C27" s="248"/>
      <c r="D27" s="248"/>
      <c r="E27" s="248"/>
      <c r="F27" s="248"/>
      <c r="G27" s="248"/>
      <c r="H27" s="248"/>
      <c r="I27" s="248"/>
      <c r="J27" s="248"/>
      <c r="K27" s="248"/>
      <c r="L27" s="248"/>
      <c r="M27" s="248"/>
      <c r="N27" s="248"/>
    </row>
    <row r="28" spans="1:14" x14ac:dyDescent="0.2">
      <c r="A28" t="s">
        <v>456</v>
      </c>
    </row>
    <row r="29" spans="1:14" ht="40.5" customHeight="1" x14ac:dyDescent="0.2">
      <c r="A29" s="248" t="s">
        <v>457</v>
      </c>
      <c r="B29" s="248"/>
      <c r="C29" s="248"/>
      <c r="D29" s="248"/>
      <c r="E29" s="248"/>
      <c r="F29" s="248"/>
      <c r="G29" s="248"/>
      <c r="H29" s="248"/>
      <c r="I29" s="248"/>
      <c r="J29" s="248"/>
      <c r="K29" s="248"/>
      <c r="L29" s="248"/>
      <c r="M29" s="248"/>
      <c r="N29" s="248"/>
    </row>
    <row r="30" spans="1:14" ht="27" customHeight="1" x14ac:dyDescent="0.2">
      <c r="A30" s="248" t="s">
        <v>567</v>
      </c>
      <c r="B30" s="248"/>
      <c r="C30" s="248"/>
      <c r="D30" s="248"/>
      <c r="E30" s="248"/>
      <c r="F30" s="248"/>
      <c r="G30" s="248"/>
      <c r="H30" s="248"/>
      <c r="I30" s="248"/>
      <c r="J30" s="248"/>
      <c r="K30" s="248"/>
      <c r="L30" s="248"/>
      <c r="M30" s="248"/>
      <c r="N30" s="248"/>
    </row>
    <row r="32" spans="1:14" x14ac:dyDescent="0.2">
      <c r="A32" s="191"/>
      <c r="B32" s="191"/>
      <c r="C32" s="191"/>
      <c r="D32" s="191"/>
      <c r="E32" s="191"/>
      <c r="F32" s="191"/>
      <c r="G32" s="191"/>
      <c r="H32" s="191"/>
      <c r="I32" s="191"/>
      <c r="J32" s="191"/>
      <c r="K32" s="191"/>
      <c r="L32" s="191"/>
      <c r="M32" s="191"/>
      <c r="N32" s="191"/>
    </row>
    <row r="33" spans="1:14" x14ac:dyDescent="0.2">
      <c r="A33" s="191"/>
      <c r="B33" s="191"/>
      <c r="C33" s="191"/>
      <c r="D33" s="191"/>
      <c r="E33" s="191"/>
      <c r="F33" s="191"/>
      <c r="G33" s="191"/>
      <c r="H33" s="191"/>
      <c r="I33" s="191"/>
      <c r="J33" s="191"/>
      <c r="K33" s="191"/>
      <c r="L33" s="191"/>
      <c r="M33" s="191"/>
      <c r="N33" s="191"/>
    </row>
    <row r="39" spans="1:14" x14ac:dyDescent="0.2">
      <c r="G39" s="190"/>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tabSelected="1" view="pageBreakPreview" zoomScaleNormal="100" zoomScaleSheetLayoutView="100" workbookViewId="0">
      <selection activeCell="Q12" sqref="Q12:R12"/>
    </sheetView>
  </sheetViews>
  <sheetFormatPr defaultColWidth="9" defaultRowHeight="18" customHeight="1" x14ac:dyDescent="0.15"/>
  <cols>
    <col min="1" max="1" width="1.77734375" style="3" customWidth="1"/>
    <col min="2" max="12" width="5.88671875" style="1" customWidth="1"/>
    <col min="13" max="14" width="3.21875" style="1" customWidth="1"/>
    <col min="15" max="18" width="5.88671875" style="1" customWidth="1"/>
    <col min="19" max="22" width="3.21875" style="1" customWidth="1"/>
    <col min="23" max="23" width="5.88671875" style="36" customWidth="1"/>
    <col min="24" max="24" width="9.6640625" style="36" customWidth="1"/>
    <col min="25" max="25" width="5.88671875" style="36" customWidth="1"/>
    <col min="26" max="26" width="5.88671875" style="1" customWidth="1"/>
    <col min="27" max="28" width="3.21875" style="1" customWidth="1"/>
    <col min="29" max="29" width="1.44140625" style="3" customWidth="1"/>
    <col min="30" max="16384" width="9" style="3"/>
  </cols>
  <sheetData>
    <row r="1" spans="2:37" ht="10.5" customHeight="1" x14ac:dyDescent="0.15"/>
    <row r="2" spans="2:37" ht="24.9" customHeight="1" x14ac:dyDescent="0.15">
      <c r="B2" s="28" t="s">
        <v>338</v>
      </c>
      <c r="C2" s="28"/>
      <c r="D2" s="28"/>
      <c r="E2" s="28"/>
      <c r="F2" s="28"/>
      <c r="G2" s="28"/>
      <c r="H2" s="28"/>
      <c r="I2" s="28"/>
      <c r="J2" s="28"/>
      <c r="K2" s="28"/>
      <c r="L2" s="28"/>
      <c r="M2" s="28"/>
      <c r="N2" s="28"/>
      <c r="O2" s="28"/>
      <c r="P2" s="28"/>
      <c r="Q2" s="28"/>
      <c r="R2" s="28"/>
      <c r="S2" s="279" t="s">
        <v>174</v>
      </c>
      <c r="T2" s="280"/>
      <c r="U2" s="280"/>
      <c r="V2" s="281"/>
      <c r="W2" s="282" t="s">
        <v>914</v>
      </c>
      <c r="X2" s="282"/>
      <c r="Y2" s="282"/>
      <c r="Z2" s="282"/>
      <c r="AA2" s="282"/>
      <c r="AB2" s="282"/>
    </row>
    <row r="3" spans="2:37" ht="20.100000000000001" customHeight="1" x14ac:dyDescent="0.15">
      <c r="B3" s="287" t="s">
        <v>27</v>
      </c>
      <c r="C3" s="287"/>
      <c r="D3" s="288" t="s">
        <v>616</v>
      </c>
      <c r="E3" s="289"/>
      <c r="F3" s="289"/>
      <c r="G3" s="290"/>
      <c r="H3" s="291" t="s">
        <v>173</v>
      </c>
      <c r="I3" s="291"/>
      <c r="J3" s="288" t="s">
        <v>618</v>
      </c>
      <c r="K3" s="289"/>
      <c r="L3" s="289"/>
      <c r="M3" s="289"/>
      <c r="N3" s="289"/>
      <c r="O3" s="57"/>
      <c r="P3" s="264" t="s">
        <v>10</v>
      </c>
      <c r="Q3" s="266"/>
      <c r="R3" s="294" t="s">
        <v>578</v>
      </c>
      <c r="S3" s="295"/>
      <c r="T3" s="295"/>
      <c r="U3" s="295"/>
      <c r="V3" s="296"/>
      <c r="W3" s="279" t="s">
        <v>172</v>
      </c>
      <c r="X3" s="280"/>
      <c r="Y3" s="280"/>
      <c r="Z3" s="300" t="s">
        <v>538</v>
      </c>
      <c r="AA3" s="301"/>
      <c r="AB3" s="302"/>
    </row>
    <row r="4" spans="2:37" ht="20.100000000000001" customHeight="1" x14ac:dyDescent="0.15">
      <c r="B4" s="286" t="s">
        <v>11</v>
      </c>
      <c r="C4" s="286"/>
      <c r="D4" s="292" t="s">
        <v>617</v>
      </c>
      <c r="E4" s="293"/>
      <c r="F4" s="293"/>
      <c r="G4" s="303"/>
      <c r="H4" s="291"/>
      <c r="I4" s="291"/>
      <c r="J4" s="292"/>
      <c r="K4" s="293"/>
      <c r="L4" s="293"/>
      <c r="M4" s="293"/>
      <c r="N4" s="293"/>
      <c r="O4" s="63"/>
      <c r="P4" s="267"/>
      <c r="Q4" s="269"/>
      <c r="R4" s="297"/>
      <c r="S4" s="298"/>
      <c r="T4" s="298"/>
      <c r="U4" s="298"/>
      <c r="V4" s="299"/>
      <c r="W4" s="279" t="s">
        <v>171</v>
      </c>
      <c r="X4" s="280"/>
      <c r="Y4" s="280"/>
      <c r="Z4" s="300" t="s">
        <v>353</v>
      </c>
      <c r="AA4" s="301"/>
      <c r="AB4" s="302"/>
    </row>
    <row r="5" spans="2:37" ht="20.100000000000001" customHeight="1" x14ac:dyDescent="0.15">
      <c r="B5" s="324" t="s">
        <v>12</v>
      </c>
      <c r="C5" s="324"/>
      <c r="D5" s="60" t="s">
        <v>13</v>
      </c>
      <c r="E5" s="325" t="s">
        <v>619</v>
      </c>
      <c r="F5" s="325"/>
      <c r="G5" s="325"/>
      <c r="H5" s="264" t="s">
        <v>170</v>
      </c>
      <c r="I5" s="265"/>
      <c r="J5" s="266"/>
      <c r="K5" s="294" t="s">
        <v>579</v>
      </c>
      <c r="L5" s="295"/>
      <c r="M5" s="295"/>
      <c r="N5" s="295"/>
      <c r="O5" s="296"/>
      <c r="P5" s="326" t="s">
        <v>169</v>
      </c>
      <c r="Q5" s="327"/>
      <c r="R5" s="330">
        <v>45323</v>
      </c>
      <c r="S5" s="331"/>
      <c r="T5" s="332"/>
      <c r="U5" s="267" t="s">
        <v>168</v>
      </c>
      <c r="V5" s="268"/>
      <c r="W5" s="269"/>
      <c r="X5" s="260" t="s">
        <v>167</v>
      </c>
      <c r="Y5" s="261"/>
      <c r="Z5" s="261">
        <v>285</v>
      </c>
      <c r="AA5" s="261"/>
      <c r="AB5" s="66" t="s">
        <v>166</v>
      </c>
    </row>
    <row r="6" spans="2:37" ht="20.100000000000001" customHeight="1" x14ac:dyDescent="0.15">
      <c r="B6" s="324"/>
      <c r="C6" s="324"/>
      <c r="D6" s="60" t="s">
        <v>14</v>
      </c>
      <c r="E6" s="304" t="s">
        <v>619</v>
      </c>
      <c r="F6" s="304"/>
      <c r="G6" s="304"/>
      <c r="H6" s="267"/>
      <c r="I6" s="268"/>
      <c r="J6" s="269"/>
      <c r="K6" s="297"/>
      <c r="L6" s="298"/>
      <c r="M6" s="298"/>
      <c r="N6" s="298"/>
      <c r="O6" s="299"/>
      <c r="P6" s="328"/>
      <c r="Q6" s="329"/>
      <c r="R6" s="333"/>
      <c r="S6" s="334"/>
      <c r="T6" s="335"/>
      <c r="U6" s="279" t="s">
        <v>15</v>
      </c>
      <c r="V6" s="280"/>
      <c r="W6" s="281"/>
      <c r="X6" s="260" t="s">
        <v>524</v>
      </c>
      <c r="Y6" s="261"/>
      <c r="Z6" s="261"/>
      <c r="AA6" s="261"/>
      <c r="AB6" s="262"/>
    </row>
    <row r="7" spans="2:37" ht="18.899999999999999" customHeight="1" x14ac:dyDescent="0.15">
      <c r="B7" s="305" t="s">
        <v>142</v>
      </c>
      <c r="C7" s="283" t="s">
        <v>156</v>
      </c>
      <c r="D7" s="285"/>
      <c r="E7" s="306">
        <v>342249.9</v>
      </c>
      <c r="F7" s="307"/>
      <c r="G7" s="308"/>
      <c r="H7" s="283" t="s">
        <v>165</v>
      </c>
      <c r="I7" s="284"/>
      <c r="J7" s="285"/>
      <c r="K7" s="309">
        <v>34547</v>
      </c>
      <c r="L7" s="310"/>
      <c r="M7" s="320" t="s">
        <v>164</v>
      </c>
      <c r="N7" s="321"/>
      <c r="O7" s="283" t="s">
        <v>147</v>
      </c>
      <c r="P7" s="285"/>
      <c r="Q7" s="311" t="s">
        <v>583</v>
      </c>
      <c r="R7" s="312"/>
      <c r="S7" s="270" t="s">
        <v>163</v>
      </c>
      <c r="T7" s="283" t="s">
        <v>162</v>
      </c>
      <c r="U7" s="284"/>
      <c r="V7" s="284"/>
      <c r="W7" s="285"/>
      <c r="X7" s="59" t="s">
        <v>138</v>
      </c>
      <c r="Y7" s="112" t="s">
        <v>161</v>
      </c>
      <c r="Z7" s="111" t="s">
        <v>137</v>
      </c>
      <c r="AA7" s="286" t="s">
        <v>160</v>
      </c>
      <c r="AB7" s="286"/>
      <c r="AD7" s="6"/>
      <c r="AE7" s="3">
        <f>INT(E7/10000)</f>
        <v>34</v>
      </c>
      <c r="AF7" s="3">
        <f>INT(E7/100)-AE7*100</f>
        <v>22</v>
      </c>
      <c r="AG7" s="233">
        <f>E7-AE7*10000-AF7*100</f>
        <v>49.900000000023283</v>
      </c>
      <c r="AH7" s="234">
        <f>ROUND(AE7+AF7/60+AG7/60/60,5)</f>
        <v>34.38053</v>
      </c>
      <c r="AI7" s="234" t="str">
        <f>TEXT(AH7,"0.00000")</f>
        <v>34.38053</v>
      </c>
    </row>
    <row r="8" spans="2:37" ht="18.899999999999999" customHeight="1" x14ac:dyDescent="0.15">
      <c r="B8" s="267"/>
      <c r="C8" s="313" t="s">
        <v>153</v>
      </c>
      <c r="D8" s="314"/>
      <c r="E8" s="306">
        <v>1311219.3</v>
      </c>
      <c r="F8" s="315"/>
      <c r="G8" s="316"/>
      <c r="H8" s="313" t="s">
        <v>159</v>
      </c>
      <c r="I8" s="317"/>
      <c r="J8" s="314"/>
      <c r="K8" s="318"/>
      <c r="L8" s="319"/>
      <c r="M8" s="320"/>
      <c r="N8" s="321"/>
      <c r="O8" s="313" t="s">
        <v>158</v>
      </c>
      <c r="P8" s="314"/>
      <c r="Q8" s="256"/>
      <c r="R8" s="257"/>
      <c r="S8" s="271"/>
      <c r="T8" s="258" t="s">
        <v>157</v>
      </c>
      <c r="U8" s="279" t="s">
        <v>247</v>
      </c>
      <c r="V8" s="280"/>
      <c r="W8" s="281"/>
      <c r="X8" s="73"/>
      <c r="Y8" s="73"/>
      <c r="Z8" s="73"/>
      <c r="AA8" s="278"/>
      <c r="AB8" s="278"/>
      <c r="AD8" s="89"/>
      <c r="AE8" s="3">
        <f>INT(E8/10000)</f>
        <v>131</v>
      </c>
      <c r="AF8" s="3">
        <f>INT(E8/100)-AE8*100</f>
        <v>12</v>
      </c>
      <c r="AG8" s="233">
        <f>E8-AE8*10000-AF8*100</f>
        <v>19.300000000046566</v>
      </c>
      <c r="AH8" s="234">
        <f>ROUND(AE8+AF8/60+AG8/60/60,5)</f>
        <v>131.20536000000001</v>
      </c>
      <c r="AI8" s="234" t="str">
        <f>TEXT(AH8,"0.00000")</f>
        <v>131.20536</v>
      </c>
    </row>
    <row r="9" spans="2:37" ht="18.899999999999999" customHeight="1" x14ac:dyDescent="0.15">
      <c r="B9" s="337" t="s">
        <v>134</v>
      </c>
      <c r="C9" s="313" t="s">
        <v>156</v>
      </c>
      <c r="D9" s="314"/>
      <c r="E9" s="306">
        <v>342240.6</v>
      </c>
      <c r="F9" s="315"/>
      <c r="G9" s="316"/>
      <c r="H9" s="338" t="s">
        <v>535</v>
      </c>
      <c r="I9" s="339"/>
      <c r="J9" s="339"/>
      <c r="K9" s="256"/>
      <c r="L9" s="257"/>
      <c r="M9" s="320"/>
      <c r="N9" s="321"/>
      <c r="O9" s="313" t="s">
        <v>155</v>
      </c>
      <c r="P9" s="314"/>
      <c r="Q9" s="341">
        <v>2850</v>
      </c>
      <c r="R9" s="341"/>
      <c r="S9" s="271"/>
      <c r="T9" s="263"/>
      <c r="U9" s="279" t="s">
        <v>154</v>
      </c>
      <c r="V9" s="280"/>
      <c r="W9" s="281"/>
      <c r="X9" s="73"/>
      <c r="Y9" s="73"/>
      <c r="Z9" s="73"/>
      <c r="AA9" s="278"/>
      <c r="AB9" s="278"/>
      <c r="AD9" s="89"/>
    </row>
    <row r="10" spans="2:37" ht="18.899999999999999" customHeight="1" x14ac:dyDescent="0.15">
      <c r="B10" s="283"/>
      <c r="C10" s="313" t="s">
        <v>153</v>
      </c>
      <c r="D10" s="314"/>
      <c r="E10" s="306">
        <v>1311221.3</v>
      </c>
      <c r="F10" s="315"/>
      <c r="G10" s="316"/>
      <c r="H10" s="313" t="s">
        <v>152</v>
      </c>
      <c r="I10" s="317"/>
      <c r="J10" s="314"/>
      <c r="K10" s="336" t="s">
        <v>581</v>
      </c>
      <c r="L10" s="319"/>
      <c r="M10" s="322"/>
      <c r="N10" s="323"/>
      <c r="O10" s="313" t="s">
        <v>92</v>
      </c>
      <c r="P10" s="314"/>
      <c r="Q10" s="340"/>
      <c r="R10" s="340"/>
      <c r="S10" s="271"/>
      <c r="T10" s="259"/>
      <c r="U10" s="279" t="s">
        <v>151</v>
      </c>
      <c r="V10" s="280"/>
      <c r="W10" s="281"/>
      <c r="X10" s="73"/>
      <c r="Y10" s="73"/>
      <c r="Z10" s="73"/>
      <c r="AA10" s="278"/>
      <c r="AB10" s="278"/>
      <c r="AD10" s="89"/>
    </row>
    <row r="11" spans="2:37" ht="18.899999999999999" customHeight="1" x14ac:dyDescent="0.15">
      <c r="B11" s="313" t="s">
        <v>150</v>
      </c>
      <c r="C11" s="317"/>
      <c r="D11" s="314"/>
      <c r="E11" s="256" t="s">
        <v>580</v>
      </c>
      <c r="F11" s="342"/>
      <c r="G11" s="257"/>
      <c r="H11" s="313" t="s">
        <v>149</v>
      </c>
      <c r="I11" s="317"/>
      <c r="J11" s="314"/>
      <c r="K11" s="336"/>
      <c r="L11" s="319"/>
      <c r="M11" s="343" t="s">
        <v>148</v>
      </c>
      <c r="N11" s="344"/>
      <c r="O11" s="313" t="s">
        <v>147</v>
      </c>
      <c r="P11" s="314"/>
      <c r="Q11" s="345"/>
      <c r="R11" s="345"/>
      <c r="S11" s="271"/>
      <c r="T11" s="90" t="s">
        <v>146</v>
      </c>
      <c r="U11" s="279" t="s">
        <v>145</v>
      </c>
      <c r="V11" s="280"/>
      <c r="W11" s="281"/>
      <c r="X11" s="73"/>
      <c r="Y11" s="73"/>
      <c r="Z11" s="73"/>
      <c r="AA11" s="278"/>
      <c r="AB11" s="278"/>
      <c r="AD11" s="89"/>
    </row>
    <row r="12" spans="2:37" ht="18.899999999999999" customHeight="1" x14ac:dyDescent="0.15">
      <c r="B12" s="313" t="s">
        <v>144</v>
      </c>
      <c r="C12" s="317"/>
      <c r="D12" s="314"/>
      <c r="E12" s="256"/>
      <c r="F12" s="342"/>
      <c r="G12" s="66" t="s">
        <v>105</v>
      </c>
      <c r="H12" s="344" t="s">
        <v>143</v>
      </c>
      <c r="I12" s="270" t="s">
        <v>142</v>
      </c>
      <c r="J12" s="70" t="s">
        <v>133</v>
      </c>
      <c r="K12" s="256" t="s">
        <v>582</v>
      </c>
      <c r="L12" s="257"/>
      <c r="M12" s="322"/>
      <c r="N12" s="323"/>
      <c r="O12" s="313" t="s">
        <v>92</v>
      </c>
      <c r="P12" s="314"/>
      <c r="Q12" s="347"/>
      <c r="R12" s="347"/>
      <c r="S12" s="271"/>
      <c r="T12" s="258" t="s">
        <v>130</v>
      </c>
      <c r="U12" s="279" t="s">
        <v>129</v>
      </c>
      <c r="V12" s="280"/>
      <c r="W12" s="281"/>
      <c r="X12" s="73"/>
      <c r="Y12" s="73"/>
      <c r="Z12" s="73"/>
      <c r="AA12" s="278"/>
      <c r="AB12" s="278"/>
      <c r="AD12" s="89"/>
    </row>
    <row r="13" spans="2:37" ht="18.899999999999999" customHeight="1" x14ac:dyDescent="0.15">
      <c r="B13" s="337" t="s">
        <v>141</v>
      </c>
      <c r="C13" s="348"/>
      <c r="D13" s="349"/>
      <c r="E13" s="256"/>
      <c r="F13" s="342"/>
      <c r="G13" s="66" t="s">
        <v>505</v>
      </c>
      <c r="H13" s="321"/>
      <c r="I13" s="346"/>
      <c r="J13" s="70" t="s">
        <v>127</v>
      </c>
      <c r="K13" s="65"/>
      <c r="L13" s="68" t="s">
        <v>140</v>
      </c>
      <c r="M13" s="350" t="s">
        <v>139</v>
      </c>
      <c r="N13" s="351"/>
      <c r="O13" s="352"/>
      <c r="P13" s="59" t="s">
        <v>138</v>
      </c>
      <c r="Q13" s="62" t="s">
        <v>137</v>
      </c>
      <c r="R13" s="59" t="s">
        <v>92</v>
      </c>
      <c r="S13" s="271"/>
      <c r="T13" s="259"/>
      <c r="U13" s="279" t="s">
        <v>248</v>
      </c>
      <c r="V13" s="280"/>
      <c r="W13" s="281"/>
      <c r="X13" s="73"/>
      <c r="Y13" s="73"/>
      <c r="Z13" s="73"/>
      <c r="AA13" s="278"/>
      <c r="AB13" s="278"/>
      <c r="AD13" s="89"/>
      <c r="AF13" s="40"/>
      <c r="AG13" s="39"/>
      <c r="AH13" s="39"/>
      <c r="AI13" s="39"/>
      <c r="AJ13" s="41"/>
      <c r="AK13" s="37"/>
    </row>
    <row r="14" spans="2:37" ht="18.899999999999999" customHeight="1" x14ac:dyDescent="0.15">
      <c r="B14" s="337" t="s">
        <v>136</v>
      </c>
      <c r="C14" s="348"/>
      <c r="D14" s="349"/>
      <c r="E14" s="353">
        <v>5745</v>
      </c>
      <c r="F14" s="354"/>
      <c r="G14" s="58" t="s">
        <v>135</v>
      </c>
      <c r="H14" s="321"/>
      <c r="I14" s="270" t="s">
        <v>134</v>
      </c>
      <c r="J14" s="70" t="s">
        <v>133</v>
      </c>
      <c r="K14" s="256" t="s">
        <v>582</v>
      </c>
      <c r="L14" s="257"/>
      <c r="M14" s="270" t="s">
        <v>132</v>
      </c>
      <c r="N14" s="279" t="s">
        <v>131</v>
      </c>
      <c r="O14" s="281"/>
      <c r="P14" s="87"/>
      <c r="Q14" s="73">
        <v>104</v>
      </c>
      <c r="R14" s="74"/>
      <c r="S14" s="271"/>
      <c r="T14" s="258" t="s">
        <v>120</v>
      </c>
      <c r="U14" s="279" t="s">
        <v>249</v>
      </c>
      <c r="V14" s="280"/>
      <c r="W14" s="281"/>
      <c r="X14" s="73"/>
      <c r="Y14" s="73"/>
      <c r="Z14" s="73"/>
      <c r="AA14" s="278"/>
      <c r="AB14" s="278"/>
      <c r="AD14" s="89"/>
      <c r="AF14" s="40"/>
      <c r="AG14" s="39"/>
      <c r="AH14" s="39"/>
      <c r="AI14" s="39"/>
      <c r="AJ14" s="41"/>
      <c r="AK14" s="37"/>
    </row>
    <row r="15" spans="2:37" ht="18.899999999999999" customHeight="1" x14ac:dyDescent="0.15">
      <c r="B15" s="75"/>
      <c r="C15" s="313" t="s">
        <v>128</v>
      </c>
      <c r="D15" s="314"/>
      <c r="E15" s="256">
        <v>10</v>
      </c>
      <c r="F15" s="342"/>
      <c r="G15" s="66" t="s">
        <v>105</v>
      </c>
      <c r="H15" s="323"/>
      <c r="I15" s="346"/>
      <c r="J15" s="72" t="s">
        <v>127</v>
      </c>
      <c r="K15" s="76"/>
      <c r="L15" s="77" t="s">
        <v>126</v>
      </c>
      <c r="M15" s="271"/>
      <c r="N15" s="279" t="s">
        <v>125</v>
      </c>
      <c r="O15" s="281"/>
      <c r="P15" s="87"/>
      <c r="Q15" s="73"/>
      <c r="R15" s="74"/>
      <c r="S15" s="271"/>
      <c r="T15" s="263"/>
      <c r="U15" s="264" t="s">
        <v>118</v>
      </c>
      <c r="V15" s="265"/>
      <c r="W15" s="266"/>
      <c r="X15" s="88"/>
      <c r="Y15" s="73"/>
      <c r="Z15" s="73"/>
      <c r="AA15" s="278"/>
      <c r="AB15" s="278"/>
      <c r="AD15" s="89"/>
      <c r="AF15" s="40"/>
      <c r="AG15" s="39"/>
      <c r="AH15" s="39"/>
      <c r="AI15" s="39"/>
      <c r="AJ15" s="41"/>
      <c r="AK15" s="37"/>
    </row>
    <row r="16" spans="2:37" ht="18.899999999999999" customHeight="1" x14ac:dyDescent="0.15">
      <c r="B16" s="271" t="s">
        <v>124</v>
      </c>
      <c r="C16" s="337" t="s">
        <v>123</v>
      </c>
      <c r="D16" s="349"/>
      <c r="E16" s="256">
        <v>7.75</v>
      </c>
      <c r="F16" s="342"/>
      <c r="G16" s="61" t="s">
        <v>105</v>
      </c>
      <c r="H16" s="270" t="s">
        <v>122</v>
      </c>
      <c r="I16" s="313" t="s">
        <v>108</v>
      </c>
      <c r="J16" s="314"/>
      <c r="K16" s="65"/>
      <c r="L16" s="68" t="s">
        <v>100</v>
      </c>
      <c r="M16" s="271"/>
      <c r="N16" s="279" t="s">
        <v>121</v>
      </c>
      <c r="O16" s="281"/>
      <c r="P16" s="87"/>
      <c r="Q16" s="73"/>
      <c r="R16" s="74"/>
      <c r="S16" s="271"/>
      <c r="T16" s="263"/>
      <c r="U16" s="267"/>
      <c r="V16" s="268"/>
      <c r="W16" s="269"/>
      <c r="X16" s="73"/>
      <c r="Y16" s="73"/>
      <c r="Z16" s="73"/>
      <c r="AA16" s="278"/>
      <c r="AB16" s="278"/>
      <c r="AD16" s="89"/>
      <c r="AF16" s="40"/>
      <c r="AG16" s="39"/>
      <c r="AH16" s="39"/>
      <c r="AI16" s="39"/>
      <c r="AJ16" s="41"/>
      <c r="AK16" s="37"/>
    </row>
    <row r="17" spans="2:37" ht="18.899999999999999" customHeight="1" x14ac:dyDescent="0.15">
      <c r="B17" s="271"/>
      <c r="C17" s="283"/>
      <c r="D17" s="285"/>
      <c r="E17" s="256"/>
      <c r="F17" s="342"/>
      <c r="G17" s="61" t="s">
        <v>105</v>
      </c>
      <c r="H17" s="271"/>
      <c r="I17" s="337" t="s">
        <v>104</v>
      </c>
      <c r="J17" s="349"/>
      <c r="K17" s="65"/>
      <c r="L17" s="68" t="s">
        <v>100</v>
      </c>
      <c r="M17" s="271"/>
      <c r="N17" s="279" t="s">
        <v>119</v>
      </c>
      <c r="O17" s="281"/>
      <c r="P17" s="2"/>
      <c r="Q17" s="73"/>
      <c r="R17" s="74"/>
      <c r="S17" s="271"/>
      <c r="T17" s="263"/>
      <c r="U17" s="279" t="s">
        <v>114</v>
      </c>
      <c r="V17" s="280"/>
      <c r="W17" s="281"/>
      <c r="X17" s="73"/>
      <c r="Y17" s="73"/>
      <c r="Z17" s="87"/>
      <c r="AA17" s="336"/>
      <c r="AB17" s="319"/>
      <c r="AD17" s="89"/>
      <c r="AF17" s="40"/>
      <c r="AG17" s="39"/>
      <c r="AH17" s="39"/>
      <c r="AI17" s="39"/>
      <c r="AJ17" s="38"/>
      <c r="AK17" s="37"/>
    </row>
    <row r="18" spans="2:37" ht="18.899999999999999" customHeight="1" x14ac:dyDescent="0.15">
      <c r="B18" s="71"/>
      <c r="C18" s="313" t="s">
        <v>117</v>
      </c>
      <c r="D18" s="314"/>
      <c r="E18" s="256">
        <v>2.25</v>
      </c>
      <c r="F18" s="342"/>
      <c r="G18" s="61" t="s">
        <v>105</v>
      </c>
      <c r="H18" s="271"/>
      <c r="I18" s="283"/>
      <c r="J18" s="285"/>
      <c r="K18" s="65"/>
      <c r="L18" s="68" t="s">
        <v>116</v>
      </c>
      <c r="M18" s="271"/>
      <c r="N18" s="279" t="s">
        <v>115</v>
      </c>
      <c r="O18" s="281"/>
      <c r="P18" s="2"/>
      <c r="Q18" s="73"/>
      <c r="R18" s="74"/>
      <c r="S18" s="271"/>
      <c r="T18" s="263"/>
      <c r="U18" s="267" t="s">
        <v>111</v>
      </c>
      <c r="V18" s="268"/>
      <c r="W18" s="269"/>
      <c r="X18" s="79"/>
      <c r="Y18" s="79"/>
      <c r="Z18" s="78"/>
      <c r="AA18" s="278"/>
      <c r="AB18" s="278"/>
      <c r="AD18" s="89"/>
      <c r="AF18" s="40"/>
      <c r="AG18" s="39"/>
      <c r="AH18" s="39"/>
      <c r="AI18" s="39"/>
      <c r="AJ18" s="38"/>
      <c r="AK18" s="37"/>
    </row>
    <row r="19" spans="2:37" ht="18.899999999999999" customHeight="1" x14ac:dyDescent="0.15">
      <c r="B19" s="271" t="s">
        <v>113</v>
      </c>
      <c r="C19" s="283" t="s">
        <v>112</v>
      </c>
      <c r="D19" s="285"/>
      <c r="E19" s="256">
        <v>4.5</v>
      </c>
      <c r="F19" s="342"/>
      <c r="G19" s="64" t="s">
        <v>105</v>
      </c>
      <c r="H19" s="346"/>
      <c r="I19" s="313" t="s">
        <v>101</v>
      </c>
      <c r="J19" s="314"/>
      <c r="K19" s="65"/>
      <c r="L19" s="68" t="s">
        <v>100</v>
      </c>
      <c r="M19" s="271"/>
      <c r="N19" s="279"/>
      <c r="O19" s="281"/>
      <c r="P19" s="2"/>
      <c r="Q19" s="73"/>
      <c r="R19" s="74"/>
      <c r="S19" s="271"/>
      <c r="T19" s="258" t="s">
        <v>107</v>
      </c>
      <c r="U19" s="279" t="s">
        <v>250</v>
      </c>
      <c r="V19" s="280"/>
      <c r="W19" s="281"/>
      <c r="X19" s="79"/>
      <c r="Y19" s="79"/>
      <c r="Z19" s="73"/>
      <c r="AA19" s="278"/>
      <c r="AB19" s="278"/>
      <c r="AD19" s="89"/>
    </row>
    <row r="20" spans="2:37" ht="18.899999999999999" customHeight="1" x14ac:dyDescent="0.15">
      <c r="B20" s="271"/>
      <c r="C20" s="313" t="s">
        <v>110</v>
      </c>
      <c r="D20" s="314"/>
      <c r="E20" s="256"/>
      <c r="F20" s="342"/>
      <c r="G20" s="66" t="s">
        <v>105</v>
      </c>
      <c r="H20" s="270" t="s">
        <v>109</v>
      </c>
      <c r="I20" s="313" t="s">
        <v>108</v>
      </c>
      <c r="J20" s="314"/>
      <c r="K20" s="80"/>
      <c r="L20" s="81" t="s">
        <v>100</v>
      </c>
      <c r="M20" s="271"/>
      <c r="N20" s="279"/>
      <c r="O20" s="281"/>
      <c r="P20" s="2"/>
      <c r="Q20" s="52"/>
      <c r="R20" s="74"/>
      <c r="S20" s="271"/>
      <c r="T20" s="263"/>
      <c r="U20" s="279" t="s">
        <v>103</v>
      </c>
      <c r="V20" s="280"/>
      <c r="W20" s="281"/>
      <c r="X20" s="79"/>
      <c r="Y20" s="79"/>
      <c r="Z20" s="73"/>
      <c r="AA20" s="278"/>
      <c r="AB20" s="278"/>
      <c r="AD20" s="89"/>
    </row>
    <row r="21" spans="2:37" ht="18.899999999999999" customHeight="1" x14ac:dyDescent="0.15">
      <c r="B21" s="346"/>
      <c r="C21" s="313" t="s">
        <v>106</v>
      </c>
      <c r="D21" s="314"/>
      <c r="E21" s="256">
        <v>4.5</v>
      </c>
      <c r="F21" s="342"/>
      <c r="G21" s="66" t="s">
        <v>105</v>
      </c>
      <c r="H21" s="271"/>
      <c r="I21" s="313" t="s">
        <v>104</v>
      </c>
      <c r="J21" s="314"/>
      <c r="K21" s="65"/>
      <c r="L21" s="67" t="s">
        <v>100</v>
      </c>
      <c r="M21" s="271"/>
      <c r="N21" s="279"/>
      <c r="O21" s="281"/>
      <c r="P21" s="2"/>
      <c r="Q21" s="52"/>
      <c r="R21" s="74"/>
      <c r="S21" s="271"/>
      <c r="T21" s="263"/>
      <c r="U21" s="279" t="s">
        <v>99</v>
      </c>
      <c r="V21" s="280"/>
      <c r="W21" s="281"/>
      <c r="X21" s="79"/>
      <c r="Y21" s="79"/>
      <c r="Z21" s="73"/>
      <c r="AA21" s="278"/>
      <c r="AB21" s="278"/>
      <c r="AD21" s="89"/>
    </row>
    <row r="22" spans="2:37" ht="18.899999999999999" customHeight="1" x14ac:dyDescent="0.15">
      <c r="B22" s="72"/>
      <c r="C22" s="82" t="s">
        <v>102</v>
      </c>
      <c r="D22" s="83"/>
      <c r="E22" s="355"/>
      <c r="F22" s="355"/>
      <c r="G22" s="355"/>
      <c r="H22" s="346"/>
      <c r="I22" s="313" t="s">
        <v>101</v>
      </c>
      <c r="J22" s="314"/>
      <c r="K22" s="76"/>
      <c r="L22" s="77" t="s">
        <v>100</v>
      </c>
      <c r="M22" s="260"/>
      <c r="N22" s="261"/>
      <c r="O22" s="261"/>
      <c r="P22" s="262"/>
      <c r="Q22" s="260"/>
      <c r="R22" s="262"/>
      <c r="S22" s="271"/>
      <c r="T22" s="263"/>
      <c r="U22" s="279" t="s">
        <v>251</v>
      </c>
      <c r="V22" s="280"/>
      <c r="W22" s="281"/>
      <c r="X22" s="79"/>
      <c r="Y22" s="79"/>
      <c r="Z22" s="73"/>
      <c r="AA22" s="278"/>
      <c r="AB22" s="278"/>
      <c r="AD22" s="89"/>
    </row>
    <row r="23" spans="2:37" ht="18.899999999999999" customHeight="1" x14ac:dyDescent="0.15">
      <c r="B23" s="271" t="s">
        <v>98</v>
      </c>
      <c r="C23" s="82" t="s">
        <v>97</v>
      </c>
      <c r="D23" s="83"/>
      <c r="E23" s="360"/>
      <c r="F23" s="360"/>
      <c r="G23" s="360"/>
      <c r="H23" s="270" t="s">
        <v>96</v>
      </c>
      <c r="I23" s="313" t="s">
        <v>95</v>
      </c>
      <c r="J23" s="314"/>
      <c r="K23" s="313" t="s">
        <v>94</v>
      </c>
      <c r="L23" s="314"/>
      <c r="M23" s="279" t="s">
        <v>93</v>
      </c>
      <c r="N23" s="280"/>
      <c r="O23" s="280"/>
      <c r="P23" s="281"/>
      <c r="Q23" s="279" t="s">
        <v>92</v>
      </c>
      <c r="R23" s="281"/>
      <c r="S23" s="272" t="s">
        <v>255</v>
      </c>
      <c r="T23" s="273"/>
      <c r="U23" s="279" t="s">
        <v>254</v>
      </c>
      <c r="V23" s="280"/>
      <c r="W23" s="281"/>
      <c r="X23" s="79"/>
      <c r="Y23" s="79"/>
      <c r="Z23" s="73"/>
      <c r="AA23" s="278"/>
      <c r="AB23" s="278"/>
      <c r="AD23" s="89"/>
    </row>
    <row r="24" spans="2:37" ht="18.899999999999999" customHeight="1" x14ac:dyDescent="0.15">
      <c r="B24" s="271"/>
      <c r="C24" s="270" t="s">
        <v>91</v>
      </c>
      <c r="D24" s="279" t="s">
        <v>90</v>
      </c>
      <c r="E24" s="280"/>
      <c r="F24" s="356"/>
      <c r="G24" s="357"/>
      <c r="H24" s="271"/>
      <c r="I24" s="256"/>
      <c r="J24" s="257"/>
      <c r="K24" s="256"/>
      <c r="L24" s="257"/>
      <c r="M24" s="256"/>
      <c r="N24" s="342"/>
      <c r="O24" s="342"/>
      <c r="P24" s="257"/>
      <c r="Q24" s="256"/>
      <c r="R24" s="257"/>
      <c r="S24" s="274"/>
      <c r="T24" s="275"/>
      <c r="U24" s="279"/>
      <c r="V24" s="280"/>
      <c r="W24" s="281"/>
      <c r="X24" s="73"/>
      <c r="Y24" s="73"/>
      <c r="Z24" s="73"/>
      <c r="AA24" s="278"/>
      <c r="AB24" s="278"/>
      <c r="AD24" s="89"/>
    </row>
    <row r="25" spans="2:37" ht="18.899999999999999" customHeight="1" x14ac:dyDescent="0.15">
      <c r="B25" s="271"/>
      <c r="C25" s="271"/>
      <c r="D25" s="358" t="s">
        <v>89</v>
      </c>
      <c r="E25" s="359"/>
      <c r="F25" s="356"/>
      <c r="G25" s="357"/>
      <c r="H25" s="271"/>
      <c r="I25" s="256"/>
      <c r="J25" s="257"/>
      <c r="K25" s="256"/>
      <c r="L25" s="257"/>
      <c r="M25" s="256"/>
      <c r="N25" s="342"/>
      <c r="O25" s="342"/>
      <c r="P25" s="257"/>
      <c r="Q25" s="256"/>
      <c r="R25" s="257"/>
      <c r="S25" s="274"/>
      <c r="T25" s="275"/>
      <c r="U25" s="279"/>
      <c r="V25" s="280"/>
      <c r="W25" s="281"/>
      <c r="X25" s="73"/>
      <c r="Y25" s="73"/>
      <c r="Z25" s="73"/>
      <c r="AA25" s="278"/>
      <c r="AB25" s="278"/>
      <c r="AD25" s="89"/>
    </row>
    <row r="26" spans="2:37" ht="18.899999999999999" customHeight="1" x14ac:dyDescent="0.15">
      <c r="B26" s="271"/>
      <c r="C26" s="271"/>
      <c r="D26" s="279" t="s">
        <v>88</v>
      </c>
      <c r="E26" s="280"/>
      <c r="F26" s="356"/>
      <c r="G26" s="357"/>
      <c r="H26" s="271"/>
      <c r="I26" s="256"/>
      <c r="J26" s="257"/>
      <c r="K26" s="256"/>
      <c r="L26" s="257"/>
      <c r="M26" s="256"/>
      <c r="N26" s="342"/>
      <c r="O26" s="342"/>
      <c r="P26" s="257"/>
      <c r="Q26" s="256"/>
      <c r="R26" s="257"/>
      <c r="S26" s="276"/>
      <c r="T26" s="277"/>
      <c r="U26" s="279"/>
      <c r="V26" s="280"/>
      <c r="W26" s="281"/>
      <c r="X26" s="73"/>
      <c r="Y26" s="73"/>
      <c r="Z26" s="73"/>
      <c r="AA26" s="278"/>
      <c r="AB26" s="278"/>
      <c r="AD26" s="89"/>
    </row>
    <row r="27" spans="2:37" ht="18.899999999999999" customHeight="1" x14ac:dyDescent="0.15">
      <c r="B27" s="84"/>
      <c r="C27" s="346"/>
      <c r="D27" s="358" t="s">
        <v>87</v>
      </c>
      <c r="E27" s="359"/>
      <c r="F27" s="356"/>
      <c r="G27" s="357"/>
      <c r="H27" s="346"/>
      <c r="I27" s="256"/>
      <c r="J27" s="257"/>
      <c r="K27" s="256"/>
      <c r="L27" s="257"/>
      <c r="M27" s="256"/>
      <c r="N27" s="342"/>
      <c r="O27" s="342"/>
      <c r="P27" s="257"/>
      <c r="Q27" s="256"/>
      <c r="R27" s="257"/>
      <c r="S27" s="274" t="s">
        <v>86</v>
      </c>
      <c r="T27" s="275"/>
      <c r="U27" s="279" t="s">
        <v>85</v>
      </c>
      <c r="V27" s="280"/>
      <c r="W27" s="281"/>
      <c r="X27" s="73"/>
      <c r="Y27" s="73"/>
      <c r="Z27" s="73"/>
      <c r="AA27" s="278"/>
      <c r="AB27" s="278"/>
      <c r="AD27" s="89"/>
    </row>
    <row r="28" spans="2:37" ht="18.899999999999999" customHeight="1" x14ac:dyDescent="0.15">
      <c r="B28" s="82" t="s">
        <v>84</v>
      </c>
      <c r="C28" s="85"/>
      <c r="D28" s="83"/>
      <c r="E28" s="256" t="s">
        <v>531</v>
      </c>
      <c r="F28" s="342"/>
      <c r="G28" s="342"/>
      <c r="H28" s="342"/>
      <c r="I28" s="342"/>
      <c r="J28" s="342"/>
      <c r="K28" s="361"/>
      <c r="L28" s="362"/>
      <c r="M28" s="362"/>
      <c r="N28" s="362"/>
      <c r="O28" s="362"/>
      <c r="P28" s="362"/>
      <c r="Q28" s="362"/>
      <c r="R28" s="363"/>
      <c r="S28" s="276"/>
      <c r="T28" s="277"/>
      <c r="U28" s="279" t="s">
        <v>83</v>
      </c>
      <c r="V28" s="280"/>
      <c r="W28" s="281"/>
      <c r="X28" s="73"/>
      <c r="Y28" s="73"/>
      <c r="Z28" s="73"/>
      <c r="AA28" s="278"/>
      <c r="AB28" s="278"/>
      <c r="AD28" s="89"/>
    </row>
    <row r="29" spans="2:37" ht="15" customHeight="1" x14ac:dyDescent="0.15">
      <c r="B29" s="4"/>
      <c r="C29" s="4" t="s">
        <v>577</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2">
      <c r="J31" s="4"/>
      <c r="W31" s="36"/>
      <c r="X31" s="36"/>
      <c r="Y31" s="36"/>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J3:N4"/>
    <mergeCell ref="P3:Q4"/>
    <mergeCell ref="R3:V4"/>
    <mergeCell ref="Z3:AB3"/>
    <mergeCell ref="B4:C4"/>
    <mergeCell ref="D4:G4"/>
    <mergeCell ref="Z4:AB4"/>
    <mergeCell ref="W4:Y4"/>
    <mergeCell ref="W3:Y3"/>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8"/>
  <sheetViews>
    <sheetView showGridLines="0" showZeros="0" view="pageBreakPreview" zoomScale="90" zoomScaleNormal="100" zoomScaleSheetLayoutView="90" workbookViewId="0">
      <selection activeCell="I27" sqref="I27"/>
    </sheetView>
  </sheetViews>
  <sheetFormatPr defaultColWidth="9" defaultRowHeight="12" x14ac:dyDescent="0.2"/>
  <cols>
    <col min="1" max="1" width="1.6640625" style="5" customWidth="1"/>
    <col min="2" max="2" width="5.6640625" style="5" bestFit="1" customWidth="1"/>
    <col min="3" max="3" width="7" style="5" bestFit="1" customWidth="1"/>
    <col min="4" max="5" width="5.88671875" style="5" customWidth="1"/>
    <col min="6" max="14" width="4.109375" style="5" customWidth="1"/>
    <col min="15" max="26" width="4.44140625" style="5" customWidth="1"/>
    <col min="27" max="36" width="4.109375" style="5" customWidth="1"/>
    <col min="37" max="40" width="3.21875" style="5" customWidth="1"/>
    <col min="41" max="41" width="1.33203125" style="5" customWidth="1"/>
    <col min="42" max="16384" width="9" style="5"/>
  </cols>
  <sheetData>
    <row r="2" spans="2:40" ht="8.25" customHeight="1" x14ac:dyDescent="0.2"/>
    <row r="3" spans="2:40" ht="24.9" customHeight="1" x14ac:dyDescent="0.2">
      <c r="B3" s="435" t="s">
        <v>339</v>
      </c>
      <c r="C3" s="435"/>
      <c r="D3" s="435"/>
      <c r="E3" s="435"/>
      <c r="F3" s="435"/>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row>
    <row r="4" spans="2:40" ht="20.100000000000001" customHeight="1" x14ac:dyDescent="0.2">
      <c r="B4" s="436" t="s">
        <v>199</v>
      </c>
      <c r="C4" s="436"/>
      <c r="D4" s="436"/>
      <c r="E4" s="437" t="str">
        <f>'様式A-1'!D3</f>
        <v>シラカタ</v>
      </c>
      <c r="F4" s="438"/>
      <c r="G4" s="438"/>
      <c r="H4" s="438"/>
      <c r="I4" s="439"/>
      <c r="J4" s="440" t="s">
        <v>198</v>
      </c>
      <c r="K4" s="440"/>
      <c r="L4" s="440"/>
      <c r="M4" s="441" t="str">
        <f>'様式A-1'!J3</f>
        <v>一般県道仙崎停車場小浜線</v>
      </c>
      <c r="N4" s="442"/>
      <c r="O4" s="442"/>
      <c r="P4" s="442"/>
      <c r="Q4" s="442"/>
      <c r="R4" s="443"/>
      <c r="S4" s="448" t="s">
        <v>170</v>
      </c>
      <c r="T4" s="448"/>
      <c r="U4" s="448"/>
      <c r="V4" s="448"/>
      <c r="W4" s="448"/>
      <c r="X4" s="448"/>
      <c r="Y4" s="381" t="str">
        <f>'様式A-1'!K5</f>
        <v>株式会社オリエンタルコンサルタンツ
妹尾　優大</v>
      </c>
      <c r="Z4" s="382"/>
      <c r="AA4" s="382"/>
      <c r="AB4" s="382"/>
      <c r="AC4" s="382"/>
      <c r="AD4" s="383"/>
      <c r="AE4" s="434" t="s">
        <v>169</v>
      </c>
      <c r="AF4" s="434"/>
      <c r="AG4" s="434"/>
      <c r="AH4" s="434"/>
      <c r="AI4" s="380">
        <f>'様式A-1'!R5</f>
        <v>45323</v>
      </c>
      <c r="AJ4" s="380"/>
      <c r="AK4" s="380"/>
      <c r="AL4" s="380"/>
      <c r="AM4" s="380"/>
      <c r="AN4" s="380"/>
    </row>
    <row r="5" spans="2:40" ht="20.100000000000001" customHeight="1" x14ac:dyDescent="0.2">
      <c r="B5" s="444" t="s">
        <v>0</v>
      </c>
      <c r="C5" s="444"/>
      <c r="D5" s="444"/>
      <c r="E5" s="445" t="str">
        <f>'様式A-1'!D4</f>
        <v>白潟トンネル</v>
      </c>
      <c r="F5" s="446"/>
      <c r="G5" s="446"/>
      <c r="H5" s="446"/>
      <c r="I5" s="447"/>
      <c r="J5" s="401" t="s">
        <v>1</v>
      </c>
      <c r="K5" s="401"/>
      <c r="L5" s="401"/>
      <c r="M5" s="441" t="str">
        <f>'様式A-1'!R3</f>
        <v>長門土木建築事務所</v>
      </c>
      <c r="N5" s="442"/>
      <c r="O5" s="442"/>
      <c r="P5" s="442"/>
      <c r="Q5" s="442"/>
      <c r="R5" s="443"/>
      <c r="S5" s="448"/>
      <c r="T5" s="448"/>
      <c r="U5" s="448"/>
      <c r="V5" s="448"/>
      <c r="W5" s="448"/>
      <c r="X5" s="448"/>
      <c r="Y5" s="384"/>
      <c r="Z5" s="385"/>
      <c r="AA5" s="385"/>
      <c r="AB5" s="385"/>
      <c r="AC5" s="385"/>
      <c r="AD5" s="386"/>
      <c r="AE5" s="434"/>
      <c r="AF5" s="434"/>
      <c r="AG5" s="434"/>
      <c r="AH5" s="434"/>
      <c r="AI5" s="380"/>
      <c r="AJ5" s="380"/>
      <c r="AK5" s="380"/>
      <c r="AL5" s="380"/>
      <c r="AM5" s="380"/>
      <c r="AN5" s="380"/>
    </row>
    <row r="6" spans="2:40" ht="13.5" customHeight="1" x14ac:dyDescent="0.2">
      <c r="B6" s="400" t="s">
        <v>197</v>
      </c>
      <c r="C6" s="400" t="s">
        <v>196</v>
      </c>
      <c r="D6" s="412" t="s">
        <v>195</v>
      </c>
      <c r="E6" s="413"/>
      <c r="F6" s="416" t="s">
        <v>194</v>
      </c>
      <c r="G6" s="417"/>
      <c r="H6" s="417"/>
      <c r="I6" s="417"/>
      <c r="J6" s="418"/>
      <c r="K6" s="422" t="s">
        <v>193</v>
      </c>
      <c r="L6" s="423"/>
      <c r="M6" s="423"/>
      <c r="N6" s="424"/>
      <c r="O6" s="373" t="s">
        <v>192</v>
      </c>
      <c r="P6" s="374"/>
      <c r="Q6" s="374"/>
      <c r="R6" s="374"/>
      <c r="S6" s="369"/>
      <c r="T6" s="369"/>
      <c r="U6" s="369"/>
      <c r="V6" s="369"/>
      <c r="W6" s="369"/>
      <c r="X6" s="369"/>
      <c r="Y6" s="369"/>
      <c r="Z6" s="369"/>
      <c r="AA6" s="369"/>
      <c r="AB6" s="369"/>
      <c r="AC6" s="369"/>
      <c r="AD6" s="370"/>
      <c r="AE6" s="428" t="s">
        <v>191</v>
      </c>
      <c r="AF6" s="429"/>
      <c r="AG6" s="429"/>
      <c r="AH6" s="429"/>
      <c r="AI6" s="429"/>
      <c r="AJ6" s="430"/>
      <c r="AK6" s="369" t="s">
        <v>190</v>
      </c>
      <c r="AL6" s="369"/>
      <c r="AM6" s="369"/>
      <c r="AN6" s="370"/>
    </row>
    <row r="7" spans="2:40" ht="13.5" customHeight="1" x14ac:dyDescent="0.2">
      <c r="B7" s="400"/>
      <c r="C7" s="402"/>
      <c r="D7" s="414"/>
      <c r="E7" s="415"/>
      <c r="F7" s="419"/>
      <c r="G7" s="420"/>
      <c r="H7" s="420"/>
      <c r="I7" s="420"/>
      <c r="J7" s="421"/>
      <c r="K7" s="425"/>
      <c r="L7" s="426"/>
      <c r="M7" s="426"/>
      <c r="N7" s="427"/>
      <c r="O7" s="434" t="str">
        <f>'様式A-1'!T8</f>
        <v>通報設備</v>
      </c>
      <c r="P7" s="434"/>
      <c r="Q7" s="434"/>
      <c r="R7" s="220" t="str">
        <f>'様式A-1'!T11</f>
        <v>警報設備</v>
      </c>
      <c r="S7" s="434" t="str">
        <f>'様式A-1'!T12</f>
        <v>消火設備</v>
      </c>
      <c r="T7" s="434"/>
      <c r="U7" s="434" t="str">
        <f>'様式A-1'!T14</f>
        <v>避難誘導設備</v>
      </c>
      <c r="V7" s="434"/>
      <c r="W7" s="434"/>
      <c r="X7" s="434"/>
      <c r="Y7" s="377" t="str">
        <f>'様式A-1'!T19</f>
        <v>その他の設備</v>
      </c>
      <c r="Z7" s="378"/>
      <c r="AA7" s="378"/>
      <c r="AB7" s="379"/>
      <c r="AC7" s="364" t="s">
        <v>178</v>
      </c>
      <c r="AD7" s="365"/>
      <c r="AE7" s="431"/>
      <c r="AF7" s="432"/>
      <c r="AG7" s="432"/>
      <c r="AH7" s="432"/>
      <c r="AI7" s="432"/>
      <c r="AJ7" s="433"/>
      <c r="AK7" s="369"/>
      <c r="AL7" s="369"/>
      <c r="AM7" s="369"/>
      <c r="AN7" s="370"/>
    </row>
    <row r="8" spans="2:40" ht="13.5" customHeight="1" x14ac:dyDescent="0.2">
      <c r="B8" s="401"/>
      <c r="C8" s="403"/>
      <c r="D8" s="49" t="s">
        <v>189</v>
      </c>
      <c r="E8" s="48" t="s">
        <v>188</v>
      </c>
      <c r="F8" s="401" t="s">
        <v>187</v>
      </c>
      <c r="G8" s="401"/>
      <c r="H8" s="401"/>
      <c r="I8" s="396" t="s">
        <v>186</v>
      </c>
      <c r="J8" s="396" t="s">
        <v>185</v>
      </c>
      <c r="K8" s="396" t="s">
        <v>184</v>
      </c>
      <c r="L8" s="398" t="s">
        <v>183</v>
      </c>
      <c r="M8" s="364" t="s">
        <v>178</v>
      </c>
      <c r="N8" s="404"/>
      <c r="O8" s="392" t="str">
        <f>'様式A-1'!U8</f>
        <v>通話型通報設備</v>
      </c>
      <c r="P8" s="392" t="str">
        <f>'様式A-1'!U9</f>
        <v>操作型通報設備</v>
      </c>
      <c r="Q8" s="392" t="str">
        <f>'様式A-1'!U10</f>
        <v>自動通報設備</v>
      </c>
      <c r="R8" s="392" t="str">
        <f>'様式A-1'!U11</f>
        <v>非常警報設備</v>
      </c>
      <c r="S8" s="394" t="str">
        <f>'様式A-1'!U12</f>
        <v>消 火 器</v>
      </c>
      <c r="T8" s="394" t="str">
        <f>'様式A-1'!U13</f>
        <v>消火栓設備</v>
      </c>
      <c r="U8" s="394" t="str">
        <f>'様式A-1'!U14</f>
        <v>誘導表示設備</v>
      </c>
      <c r="V8" s="392" t="str">
        <f>'様式A-1'!U15</f>
        <v>避難情報提供設備</v>
      </c>
      <c r="W8" s="394" t="str">
        <f>'様式A-1'!U17</f>
        <v>避難通路</v>
      </c>
      <c r="X8" s="394" t="str">
        <f>'様式A-1'!U18</f>
        <v>排煙設備</v>
      </c>
      <c r="Y8" s="392" t="str">
        <f>'様式A-1'!U19</f>
        <v>給水栓設備</v>
      </c>
      <c r="Z8" s="392" t="str">
        <f>'様式A-1'!U20</f>
        <v>無線通信補助設備</v>
      </c>
      <c r="AA8" s="392" t="str">
        <f>'様式A-1'!U21</f>
        <v>水噴霧設備</v>
      </c>
      <c r="AB8" s="394" t="str">
        <f>'様式A-1'!U22</f>
        <v>監視設備</v>
      </c>
      <c r="AC8" s="375"/>
      <c r="AD8" s="376"/>
      <c r="AE8" s="406" t="s">
        <v>182</v>
      </c>
      <c r="AF8" s="408" t="s">
        <v>181</v>
      </c>
      <c r="AG8" s="408" t="s">
        <v>180</v>
      </c>
      <c r="AH8" s="410" t="s">
        <v>179</v>
      </c>
      <c r="AI8" s="364" t="s">
        <v>178</v>
      </c>
      <c r="AJ8" s="365"/>
      <c r="AK8" s="369"/>
      <c r="AL8" s="369"/>
      <c r="AM8" s="369"/>
      <c r="AN8" s="370"/>
    </row>
    <row r="9" spans="2:40" x14ac:dyDescent="0.2">
      <c r="B9" s="401"/>
      <c r="C9" s="69" t="s">
        <v>177</v>
      </c>
      <c r="D9" s="47" t="s">
        <v>176</v>
      </c>
      <c r="E9" s="47" t="s">
        <v>175</v>
      </c>
      <c r="F9" s="401"/>
      <c r="G9" s="401"/>
      <c r="H9" s="401"/>
      <c r="I9" s="397"/>
      <c r="J9" s="397"/>
      <c r="K9" s="397"/>
      <c r="L9" s="399"/>
      <c r="M9" s="405"/>
      <c r="N9" s="372"/>
      <c r="O9" s="393"/>
      <c r="P9" s="393"/>
      <c r="Q9" s="393"/>
      <c r="R9" s="393"/>
      <c r="S9" s="395"/>
      <c r="T9" s="395"/>
      <c r="U9" s="395"/>
      <c r="V9" s="393"/>
      <c r="W9" s="395"/>
      <c r="X9" s="395"/>
      <c r="Y9" s="393"/>
      <c r="Z9" s="393"/>
      <c r="AA9" s="393"/>
      <c r="AB9" s="395"/>
      <c r="AC9" s="366"/>
      <c r="AD9" s="367"/>
      <c r="AE9" s="407"/>
      <c r="AF9" s="409"/>
      <c r="AG9" s="409"/>
      <c r="AH9" s="411"/>
      <c r="AI9" s="366"/>
      <c r="AJ9" s="367"/>
      <c r="AK9" s="371"/>
      <c r="AL9" s="371"/>
      <c r="AM9" s="371"/>
      <c r="AN9" s="372"/>
    </row>
    <row r="10" spans="2:40" ht="13.5" customHeight="1" x14ac:dyDescent="0.2">
      <c r="B10" s="45" t="s">
        <v>584</v>
      </c>
      <c r="C10" s="242"/>
      <c r="D10" s="44"/>
      <c r="E10" s="44"/>
      <c r="F10" s="387" t="s">
        <v>585</v>
      </c>
      <c r="G10" s="388"/>
      <c r="H10" s="388"/>
      <c r="I10" s="43"/>
      <c r="J10" s="31"/>
      <c r="K10" s="43"/>
      <c r="L10" s="42"/>
      <c r="M10" s="389"/>
      <c r="N10" s="390"/>
      <c r="O10" s="43"/>
      <c r="P10" s="42"/>
      <c r="Q10" s="42"/>
      <c r="R10" s="42"/>
      <c r="S10" s="42"/>
      <c r="T10" s="45"/>
      <c r="U10" s="45"/>
      <c r="V10" s="45"/>
      <c r="W10" s="45"/>
      <c r="X10" s="45"/>
      <c r="Y10" s="45"/>
      <c r="Z10" s="45"/>
      <c r="AA10" s="223"/>
      <c r="AB10" s="224"/>
      <c r="AC10" s="368"/>
      <c r="AD10" s="368"/>
      <c r="AE10" s="45"/>
      <c r="AF10" s="45"/>
      <c r="AG10" s="223"/>
      <c r="AH10" s="224"/>
      <c r="AI10" s="219"/>
      <c r="AJ10" s="221"/>
      <c r="AK10" s="222"/>
      <c r="AL10" s="222"/>
      <c r="AM10" s="222"/>
      <c r="AN10" s="221"/>
    </row>
    <row r="11" spans="2:40" ht="13.5" customHeight="1" x14ac:dyDescent="0.2">
      <c r="B11" s="182" t="s">
        <v>586</v>
      </c>
      <c r="C11" s="242">
        <v>4.2</v>
      </c>
      <c r="D11" s="44"/>
      <c r="E11" s="44">
        <v>4.2</v>
      </c>
      <c r="F11" s="387"/>
      <c r="G11" s="388"/>
      <c r="H11" s="388"/>
      <c r="I11" s="43"/>
      <c r="J11" s="31"/>
      <c r="K11" s="43" t="s">
        <v>615</v>
      </c>
      <c r="L11" s="43"/>
      <c r="M11" s="389"/>
      <c r="N11" s="390"/>
      <c r="O11" s="43"/>
      <c r="P11" s="42"/>
      <c r="Q11" s="42"/>
      <c r="R11" s="42"/>
      <c r="S11" s="42"/>
      <c r="T11" s="45"/>
      <c r="U11" s="45"/>
      <c r="V11" s="45"/>
      <c r="W11" s="45"/>
      <c r="X11" s="45"/>
      <c r="Y11" s="45"/>
      <c r="Z11" s="45"/>
      <c r="AA11" s="223"/>
      <c r="AB11" s="224"/>
      <c r="AC11" s="368"/>
      <c r="AD11" s="368"/>
      <c r="AE11" s="45"/>
      <c r="AF11" s="45"/>
      <c r="AG11" s="223"/>
      <c r="AH11" s="224"/>
      <c r="AI11" s="219"/>
      <c r="AJ11" s="221"/>
      <c r="AK11" s="222"/>
      <c r="AL11" s="222"/>
      <c r="AM11" s="222"/>
      <c r="AN11" s="221"/>
    </row>
    <row r="12" spans="2:40" ht="13.5" customHeight="1" x14ac:dyDescent="0.2">
      <c r="B12" s="182" t="s">
        <v>587</v>
      </c>
      <c r="C12" s="242">
        <v>10.4</v>
      </c>
      <c r="D12" s="44">
        <v>4.2</v>
      </c>
      <c r="E12" s="44">
        <v>14.6</v>
      </c>
      <c r="F12" s="387"/>
      <c r="G12" s="388"/>
      <c r="H12" s="388"/>
      <c r="I12" s="43"/>
      <c r="J12" s="31"/>
      <c r="K12" s="43" t="s">
        <v>615</v>
      </c>
      <c r="L12" s="43"/>
      <c r="M12" s="389"/>
      <c r="N12" s="390"/>
      <c r="O12" s="43"/>
      <c r="P12" s="42"/>
      <c r="Q12" s="42"/>
      <c r="R12" s="42"/>
      <c r="S12" s="42"/>
      <c r="T12" s="45"/>
      <c r="U12" s="45"/>
      <c r="V12" s="45"/>
      <c r="W12" s="45"/>
      <c r="X12" s="45"/>
      <c r="Y12" s="45"/>
      <c r="Z12" s="45"/>
      <c r="AA12" s="223"/>
      <c r="AB12" s="224"/>
      <c r="AC12" s="368"/>
      <c r="AD12" s="368"/>
      <c r="AE12" s="45"/>
      <c r="AF12" s="45"/>
      <c r="AG12" s="223"/>
      <c r="AH12" s="224"/>
      <c r="AI12" s="219"/>
      <c r="AJ12" s="221"/>
      <c r="AK12" s="222"/>
      <c r="AL12" s="222"/>
      <c r="AM12" s="222"/>
      <c r="AN12" s="221"/>
    </row>
    <row r="13" spans="2:40" ht="13.5" customHeight="1" x14ac:dyDescent="0.2">
      <c r="B13" s="182" t="s">
        <v>588</v>
      </c>
      <c r="C13" s="242">
        <v>10.4</v>
      </c>
      <c r="D13" s="44">
        <v>14.6</v>
      </c>
      <c r="E13" s="44">
        <v>25</v>
      </c>
      <c r="F13" s="387"/>
      <c r="G13" s="388"/>
      <c r="H13" s="388"/>
      <c r="I13" s="43"/>
      <c r="J13" s="31"/>
      <c r="K13" s="43" t="s">
        <v>615</v>
      </c>
      <c r="L13" s="43"/>
      <c r="M13" s="389"/>
      <c r="N13" s="390"/>
      <c r="O13" s="43"/>
      <c r="P13" s="42"/>
      <c r="Q13" s="42"/>
      <c r="R13" s="42"/>
      <c r="S13" s="42"/>
      <c r="T13" s="45"/>
      <c r="U13" s="45"/>
      <c r="V13" s="45"/>
      <c r="W13" s="45"/>
      <c r="X13" s="45"/>
      <c r="Y13" s="45"/>
      <c r="Z13" s="45"/>
      <c r="AA13" s="223"/>
      <c r="AB13" s="224"/>
      <c r="AC13" s="368"/>
      <c r="AD13" s="368"/>
      <c r="AE13" s="45"/>
      <c r="AF13" s="45"/>
      <c r="AG13" s="223"/>
      <c r="AH13" s="224"/>
      <c r="AI13" s="219"/>
      <c r="AJ13" s="221"/>
      <c r="AK13" s="222"/>
      <c r="AL13" s="222"/>
      <c r="AM13" s="222"/>
      <c r="AN13" s="221"/>
    </row>
    <row r="14" spans="2:40" ht="13.5" customHeight="1" x14ac:dyDescent="0.2">
      <c r="B14" s="182" t="s">
        <v>589</v>
      </c>
      <c r="C14" s="242">
        <v>10.4</v>
      </c>
      <c r="D14" s="44">
        <v>25</v>
      </c>
      <c r="E14" s="44">
        <v>35.4</v>
      </c>
      <c r="F14" s="387"/>
      <c r="G14" s="388"/>
      <c r="H14" s="388"/>
      <c r="I14" s="43"/>
      <c r="J14" s="31"/>
      <c r="K14" s="43" t="s">
        <v>615</v>
      </c>
      <c r="L14" s="43"/>
      <c r="M14" s="389"/>
      <c r="N14" s="390"/>
      <c r="O14" s="43"/>
      <c r="P14" s="42"/>
      <c r="Q14" s="42"/>
      <c r="R14" s="42"/>
      <c r="S14" s="42"/>
      <c r="T14" s="45"/>
      <c r="U14" s="45"/>
      <c r="V14" s="45"/>
      <c r="W14" s="45"/>
      <c r="X14" s="45"/>
      <c r="Y14" s="45"/>
      <c r="Z14" s="45"/>
      <c r="AA14" s="223"/>
      <c r="AB14" s="224"/>
      <c r="AC14" s="368"/>
      <c r="AD14" s="368"/>
      <c r="AE14" s="45"/>
      <c r="AF14" s="45"/>
      <c r="AG14" s="223"/>
      <c r="AH14" s="224"/>
      <c r="AI14" s="219"/>
      <c r="AJ14" s="221"/>
      <c r="AK14" s="222"/>
      <c r="AL14" s="222"/>
      <c r="AM14" s="222"/>
      <c r="AN14" s="221"/>
    </row>
    <row r="15" spans="2:40" ht="13.5" customHeight="1" x14ac:dyDescent="0.2">
      <c r="B15" s="182" t="s">
        <v>590</v>
      </c>
      <c r="C15" s="242">
        <v>10.4</v>
      </c>
      <c r="D15" s="44">
        <v>35.4</v>
      </c>
      <c r="E15" s="44">
        <v>45.8</v>
      </c>
      <c r="F15" s="387"/>
      <c r="G15" s="388"/>
      <c r="H15" s="388"/>
      <c r="I15" s="43"/>
      <c r="J15" s="31"/>
      <c r="K15" s="43" t="s">
        <v>615</v>
      </c>
      <c r="L15" s="43"/>
      <c r="M15" s="389"/>
      <c r="N15" s="390"/>
      <c r="O15" s="43"/>
      <c r="P15" s="42"/>
      <c r="Q15" s="42"/>
      <c r="R15" s="42"/>
      <c r="S15" s="42"/>
      <c r="T15" s="45"/>
      <c r="U15" s="45"/>
      <c r="V15" s="45"/>
      <c r="W15" s="45"/>
      <c r="X15" s="45"/>
      <c r="Y15" s="45"/>
      <c r="Z15" s="45"/>
      <c r="AA15" s="223"/>
      <c r="AB15" s="224"/>
      <c r="AC15" s="368"/>
      <c r="AD15" s="368"/>
      <c r="AE15" s="45"/>
      <c r="AF15" s="45"/>
      <c r="AG15" s="223"/>
      <c r="AH15" s="224"/>
      <c r="AI15" s="219"/>
      <c r="AJ15" s="221"/>
      <c r="AK15" s="222"/>
      <c r="AL15" s="222"/>
      <c r="AM15" s="222"/>
      <c r="AN15" s="221"/>
    </row>
    <row r="16" spans="2:40" ht="13.5" customHeight="1" x14ac:dyDescent="0.2">
      <c r="B16" s="182" t="s">
        <v>591</v>
      </c>
      <c r="C16" s="242">
        <v>10.4</v>
      </c>
      <c r="D16" s="44">
        <v>45.8</v>
      </c>
      <c r="E16" s="44">
        <v>56.2</v>
      </c>
      <c r="F16" s="387"/>
      <c r="G16" s="388"/>
      <c r="H16" s="388"/>
      <c r="I16" s="43"/>
      <c r="J16" s="31"/>
      <c r="K16" s="43" t="s">
        <v>615</v>
      </c>
      <c r="L16" s="42"/>
      <c r="M16" s="389"/>
      <c r="N16" s="390"/>
      <c r="O16" s="43"/>
      <c r="P16" s="42"/>
      <c r="Q16" s="42"/>
      <c r="R16" s="42"/>
      <c r="S16" s="42"/>
      <c r="T16" s="45"/>
      <c r="U16" s="45"/>
      <c r="V16" s="45"/>
      <c r="W16" s="45"/>
      <c r="X16" s="45"/>
      <c r="Y16" s="45"/>
      <c r="Z16" s="45"/>
      <c r="AA16" s="223"/>
      <c r="AB16" s="224"/>
      <c r="AC16" s="368"/>
      <c r="AD16" s="368"/>
      <c r="AE16" s="45"/>
      <c r="AF16" s="45"/>
      <c r="AG16" s="223"/>
      <c r="AH16" s="224"/>
      <c r="AI16" s="219"/>
      <c r="AJ16" s="221"/>
      <c r="AK16" s="222"/>
      <c r="AL16" s="222"/>
      <c r="AM16" s="222"/>
      <c r="AN16" s="221"/>
    </row>
    <row r="17" spans="2:40" ht="13.5" customHeight="1" x14ac:dyDescent="0.2">
      <c r="B17" s="182" t="s">
        <v>592</v>
      </c>
      <c r="C17" s="242">
        <v>10.4</v>
      </c>
      <c r="D17" s="44">
        <v>56.2</v>
      </c>
      <c r="E17" s="44">
        <v>66.599999999999994</v>
      </c>
      <c r="F17" s="387"/>
      <c r="G17" s="388"/>
      <c r="H17" s="388"/>
      <c r="I17" s="43"/>
      <c r="J17" s="31"/>
      <c r="K17" s="43" t="s">
        <v>615</v>
      </c>
      <c r="L17" s="42"/>
      <c r="M17" s="389"/>
      <c r="N17" s="390"/>
      <c r="O17" s="43"/>
      <c r="P17" s="42"/>
      <c r="Q17" s="42"/>
      <c r="R17" s="42"/>
      <c r="S17" s="42"/>
      <c r="T17" s="45"/>
      <c r="U17" s="45"/>
      <c r="V17" s="45"/>
      <c r="W17" s="45"/>
      <c r="X17" s="45"/>
      <c r="Y17" s="45"/>
      <c r="Z17" s="45"/>
      <c r="AA17" s="223"/>
      <c r="AB17" s="224"/>
      <c r="AC17" s="368"/>
      <c r="AD17" s="368"/>
      <c r="AE17" s="45"/>
      <c r="AF17" s="45"/>
      <c r="AG17" s="223"/>
      <c r="AH17" s="224"/>
      <c r="AI17" s="219"/>
      <c r="AJ17" s="221"/>
      <c r="AK17" s="222"/>
      <c r="AL17" s="222"/>
      <c r="AM17" s="222"/>
      <c r="AN17" s="221"/>
    </row>
    <row r="18" spans="2:40" ht="13.5" customHeight="1" x14ac:dyDescent="0.2">
      <c r="B18" s="182" t="s">
        <v>593</v>
      </c>
      <c r="C18" s="242">
        <v>10.4</v>
      </c>
      <c r="D18" s="44">
        <v>66.599999999999994</v>
      </c>
      <c r="E18" s="44">
        <v>77</v>
      </c>
      <c r="F18" s="387"/>
      <c r="G18" s="388"/>
      <c r="H18" s="388"/>
      <c r="I18" s="43"/>
      <c r="J18" s="31"/>
      <c r="K18" s="43" t="s">
        <v>615</v>
      </c>
      <c r="L18" s="42"/>
      <c r="M18" s="389"/>
      <c r="N18" s="390"/>
      <c r="O18" s="43"/>
      <c r="P18" s="42"/>
      <c r="Q18" s="42"/>
      <c r="R18" s="42"/>
      <c r="S18" s="42"/>
      <c r="T18" s="45"/>
      <c r="U18" s="45"/>
      <c r="V18" s="45"/>
      <c r="W18" s="45"/>
      <c r="X18" s="45"/>
      <c r="Y18" s="45"/>
      <c r="Z18" s="45"/>
      <c r="AA18" s="223"/>
      <c r="AB18" s="224"/>
      <c r="AC18" s="368"/>
      <c r="AD18" s="368"/>
      <c r="AE18" s="45"/>
      <c r="AF18" s="45"/>
      <c r="AG18" s="223"/>
      <c r="AH18" s="224"/>
      <c r="AI18" s="219"/>
      <c r="AJ18" s="221"/>
      <c r="AK18" s="222"/>
      <c r="AL18" s="222"/>
      <c r="AM18" s="222"/>
      <c r="AN18" s="221"/>
    </row>
    <row r="19" spans="2:40" ht="13.5" customHeight="1" x14ac:dyDescent="0.2">
      <c r="B19" s="182" t="s">
        <v>594</v>
      </c>
      <c r="C19" s="242">
        <v>10.5</v>
      </c>
      <c r="D19" s="44">
        <v>77</v>
      </c>
      <c r="E19" s="44">
        <v>87.5</v>
      </c>
      <c r="F19" s="387"/>
      <c r="G19" s="388"/>
      <c r="H19" s="388"/>
      <c r="I19" s="43"/>
      <c r="J19" s="31"/>
      <c r="K19" s="43" t="s">
        <v>615</v>
      </c>
      <c r="L19" s="42"/>
      <c r="M19" s="389"/>
      <c r="N19" s="390"/>
      <c r="O19" s="43"/>
      <c r="P19" s="42"/>
      <c r="Q19" s="42"/>
      <c r="R19" s="42"/>
      <c r="S19" s="42"/>
      <c r="T19" s="45"/>
      <c r="U19" s="45"/>
      <c r="V19" s="45"/>
      <c r="W19" s="45"/>
      <c r="X19" s="45"/>
      <c r="Y19" s="45"/>
      <c r="Z19" s="45"/>
      <c r="AA19" s="223"/>
      <c r="AB19" s="224"/>
      <c r="AC19" s="368"/>
      <c r="AD19" s="368"/>
      <c r="AE19" s="45"/>
      <c r="AF19" s="45"/>
      <c r="AG19" s="223"/>
      <c r="AH19" s="224"/>
      <c r="AI19" s="219"/>
      <c r="AJ19" s="221"/>
      <c r="AK19" s="222"/>
      <c r="AL19" s="222"/>
      <c r="AM19" s="222"/>
      <c r="AN19" s="221"/>
    </row>
    <row r="20" spans="2:40" ht="13.5" customHeight="1" x14ac:dyDescent="0.2">
      <c r="B20" s="182" t="s">
        <v>595</v>
      </c>
      <c r="C20" s="242">
        <v>10.5</v>
      </c>
      <c r="D20" s="44">
        <v>87.5</v>
      </c>
      <c r="E20" s="44">
        <v>98</v>
      </c>
      <c r="F20" s="387"/>
      <c r="G20" s="388"/>
      <c r="H20" s="388"/>
      <c r="I20" s="43"/>
      <c r="J20" s="31"/>
      <c r="K20" s="43" t="s">
        <v>615</v>
      </c>
      <c r="L20" s="43"/>
      <c r="M20" s="389"/>
      <c r="N20" s="390"/>
      <c r="O20" s="43"/>
      <c r="P20" s="42"/>
      <c r="Q20" s="42"/>
      <c r="R20" s="42"/>
      <c r="S20" s="42"/>
      <c r="T20" s="86"/>
      <c r="U20" s="86"/>
      <c r="V20" s="86"/>
      <c r="W20" s="45"/>
      <c r="X20" s="45"/>
      <c r="Y20" s="45"/>
      <c r="Z20" s="45"/>
      <c r="AA20" s="223"/>
      <c r="AB20" s="224"/>
      <c r="AC20" s="368"/>
      <c r="AD20" s="368"/>
      <c r="AE20" s="45"/>
      <c r="AF20" s="45"/>
      <c r="AG20" s="223"/>
      <c r="AH20" s="224"/>
      <c r="AI20" s="219"/>
      <c r="AJ20" s="221"/>
      <c r="AK20" s="222"/>
      <c r="AL20" s="222"/>
      <c r="AM20" s="222"/>
      <c r="AN20" s="221"/>
    </row>
    <row r="21" spans="2:40" ht="13.5" customHeight="1" x14ac:dyDescent="0.2">
      <c r="B21" s="182" t="s">
        <v>596</v>
      </c>
      <c r="C21" s="242">
        <v>10.5</v>
      </c>
      <c r="D21" s="44">
        <v>98</v>
      </c>
      <c r="E21" s="44">
        <v>108.5</v>
      </c>
      <c r="F21" s="387"/>
      <c r="G21" s="388"/>
      <c r="H21" s="388"/>
      <c r="I21" s="43"/>
      <c r="J21" s="31"/>
      <c r="K21" s="43" t="s">
        <v>615</v>
      </c>
      <c r="L21" s="43"/>
      <c r="M21" s="389"/>
      <c r="N21" s="390"/>
      <c r="O21" s="43"/>
      <c r="P21" s="42"/>
      <c r="Q21" s="42"/>
      <c r="R21" s="42"/>
      <c r="S21" s="42"/>
      <c r="T21" s="45"/>
      <c r="U21" s="45"/>
      <c r="V21" s="45"/>
      <c r="W21" s="45"/>
      <c r="X21" s="45"/>
      <c r="Y21" s="45"/>
      <c r="Z21" s="45"/>
      <c r="AA21" s="223"/>
      <c r="AB21" s="224"/>
      <c r="AC21" s="368"/>
      <c r="AD21" s="368"/>
      <c r="AE21" s="45"/>
      <c r="AF21" s="45"/>
      <c r="AG21" s="223"/>
      <c r="AH21" s="224"/>
      <c r="AI21" s="219"/>
      <c r="AJ21" s="221"/>
      <c r="AK21" s="222"/>
      <c r="AL21" s="222"/>
      <c r="AM21" s="222"/>
      <c r="AN21" s="221"/>
    </row>
    <row r="22" spans="2:40" ht="13.5" customHeight="1" x14ac:dyDescent="0.2">
      <c r="B22" s="182" t="s">
        <v>597</v>
      </c>
      <c r="C22" s="242">
        <v>10.5</v>
      </c>
      <c r="D22" s="44">
        <v>108.5</v>
      </c>
      <c r="E22" s="44">
        <v>119</v>
      </c>
      <c r="F22" s="387"/>
      <c r="G22" s="388"/>
      <c r="H22" s="388"/>
      <c r="I22" s="43"/>
      <c r="J22" s="31"/>
      <c r="K22" s="43" t="s">
        <v>615</v>
      </c>
      <c r="L22" s="43"/>
      <c r="M22" s="389"/>
      <c r="N22" s="390"/>
      <c r="O22" s="43"/>
      <c r="P22" s="42"/>
      <c r="Q22" s="42"/>
      <c r="R22" s="42"/>
      <c r="S22" s="42"/>
      <c r="T22" s="45"/>
      <c r="U22" s="45"/>
      <c r="V22" s="45"/>
      <c r="W22" s="45"/>
      <c r="X22" s="45"/>
      <c r="Y22" s="45"/>
      <c r="Z22" s="45"/>
      <c r="AA22" s="223"/>
      <c r="AB22" s="224"/>
      <c r="AC22" s="368"/>
      <c r="AD22" s="368"/>
      <c r="AE22" s="45"/>
      <c r="AF22" s="45"/>
      <c r="AG22" s="223"/>
      <c r="AH22" s="224"/>
      <c r="AI22" s="219"/>
      <c r="AJ22" s="221"/>
      <c r="AK22" s="222"/>
      <c r="AL22" s="222"/>
      <c r="AM22" s="222"/>
      <c r="AN22" s="221"/>
    </row>
    <row r="23" spans="2:40" ht="13.5" customHeight="1" x14ac:dyDescent="0.2">
      <c r="B23" s="182" t="s">
        <v>598</v>
      </c>
      <c r="C23" s="242">
        <v>10.5</v>
      </c>
      <c r="D23" s="44">
        <v>119</v>
      </c>
      <c r="E23" s="44">
        <v>129.5</v>
      </c>
      <c r="F23" s="387"/>
      <c r="G23" s="388"/>
      <c r="H23" s="388"/>
      <c r="I23" s="43"/>
      <c r="J23" s="31"/>
      <c r="K23" s="43" t="s">
        <v>615</v>
      </c>
      <c r="L23" s="43"/>
      <c r="M23" s="389"/>
      <c r="N23" s="390"/>
      <c r="O23" s="43"/>
      <c r="P23" s="42"/>
      <c r="Q23" s="42"/>
      <c r="R23" s="42"/>
      <c r="S23" s="42"/>
      <c r="T23" s="86"/>
      <c r="U23" s="86"/>
      <c r="V23" s="86"/>
      <c r="W23" s="86"/>
      <c r="X23" s="86"/>
      <c r="Y23" s="86"/>
      <c r="Z23" s="86"/>
      <c r="AA23" s="223"/>
      <c r="AB23" s="224"/>
      <c r="AC23" s="368"/>
      <c r="AD23" s="368"/>
      <c r="AE23" s="45"/>
      <c r="AF23" s="45"/>
      <c r="AG23" s="223"/>
      <c r="AH23" s="224"/>
      <c r="AI23" s="219"/>
      <c r="AJ23" s="221"/>
      <c r="AK23" s="222"/>
      <c r="AL23" s="222"/>
      <c r="AM23" s="222"/>
      <c r="AN23" s="221"/>
    </row>
    <row r="24" spans="2:40" ht="13.5" customHeight="1" x14ac:dyDescent="0.2">
      <c r="B24" s="182" t="s">
        <v>599</v>
      </c>
      <c r="C24" s="242">
        <v>10.5</v>
      </c>
      <c r="D24" s="44">
        <v>129.5</v>
      </c>
      <c r="E24" s="44">
        <v>140</v>
      </c>
      <c r="F24" s="391"/>
      <c r="G24" s="388"/>
      <c r="H24" s="388"/>
      <c r="I24" s="43"/>
      <c r="J24" s="31"/>
      <c r="K24" s="43" t="s">
        <v>615</v>
      </c>
      <c r="L24" s="43"/>
      <c r="M24" s="389"/>
      <c r="N24" s="390"/>
      <c r="O24" s="43"/>
      <c r="P24" s="42"/>
      <c r="Q24" s="42"/>
      <c r="R24" s="42"/>
      <c r="S24" s="42"/>
      <c r="T24" s="45"/>
      <c r="U24" s="45"/>
      <c r="V24" s="45"/>
      <c r="W24" s="45"/>
      <c r="X24" s="45"/>
      <c r="Y24" s="45"/>
      <c r="Z24" s="45"/>
      <c r="AA24" s="223"/>
      <c r="AB24" s="224"/>
      <c r="AC24" s="368"/>
      <c r="AD24" s="368"/>
      <c r="AE24" s="45"/>
      <c r="AF24" s="45"/>
      <c r="AG24" s="223"/>
      <c r="AH24" s="224"/>
      <c r="AI24" s="219"/>
      <c r="AJ24" s="221"/>
      <c r="AK24" s="222"/>
      <c r="AL24" s="222"/>
      <c r="AM24" s="222"/>
      <c r="AN24" s="221"/>
    </row>
    <row r="25" spans="2:40" ht="13.5" customHeight="1" x14ac:dyDescent="0.2">
      <c r="B25" s="182" t="s">
        <v>600</v>
      </c>
      <c r="C25" s="242">
        <v>10.5</v>
      </c>
      <c r="D25" s="44">
        <v>140</v>
      </c>
      <c r="E25" s="44">
        <v>150.5</v>
      </c>
      <c r="F25" s="391"/>
      <c r="G25" s="388"/>
      <c r="H25" s="388"/>
      <c r="I25" s="43"/>
      <c r="J25" s="31"/>
      <c r="K25" s="43" t="s">
        <v>615</v>
      </c>
      <c r="L25" s="43"/>
      <c r="M25" s="389"/>
      <c r="N25" s="390"/>
      <c r="O25" s="43"/>
      <c r="P25" s="42"/>
      <c r="Q25" s="42"/>
      <c r="R25" s="42"/>
      <c r="S25" s="42"/>
      <c r="T25" s="45"/>
      <c r="U25" s="45"/>
      <c r="V25" s="45"/>
      <c r="W25" s="45"/>
      <c r="X25" s="45"/>
      <c r="Y25" s="45"/>
      <c r="Z25" s="45"/>
      <c r="AA25" s="223"/>
      <c r="AB25" s="224"/>
      <c r="AC25" s="368"/>
      <c r="AD25" s="368"/>
      <c r="AE25" s="45"/>
      <c r="AF25" s="45"/>
      <c r="AG25" s="223"/>
      <c r="AH25" s="224"/>
      <c r="AI25" s="219"/>
      <c r="AJ25" s="221"/>
      <c r="AK25" s="222"/>
      <c r="AL25" s="222"/>
      <c r="AM25" s="222"/>
      <c r="AN25" s="221"/>
    </row>
    <row r="26" spans="2:40" ht="13.5" customHeight="1" x14ac:dyDescent="0.2">
      <c r="B26" s="182" t="s">
        <v>601</v>
      </c>
      <c r="C26" s="242">
        <v>10.5</v>
      </c>
      <c r="D26" s="44">
        <v>150.5</v>
      </c>
      <c r="E26" s="44">
        <v>161</v>
      </c>
      <c r="F26" s="391"/>
      <c r="G26" s="388"/>
      <c r="H26" s="388"/>
      <c r="I26" s="43"/>
      <c r="J26" s="31"/>
      <c r="K26" s="43" t="s">
        <v>615</v>
      </c>
      <c r="L26" s="42"/>
      <c r="M26" s="389"/>
      <c r="N26" s="390"/>
      <c r="O26" s="43"/>
      <c r="P26" s="42"/>
      <c r="Q26" s="42"/>
      <c r="R26" s="42"/>
      <c r="S26" s="42"/>
      <c r="T26" s="45"/>
      <c r="U26" s="45"/>
      <c r="V26" s="45"/>
      <c r="W26" s="45"/>
      <c r="X26" s="45"/>
      <c r="Y26" s="45"/>
      <c r="Z26" s="45"/>
      <c r="AA26" s="223"/>
      <c r="AB26" s="224"/>
      <c r="AC26" s="368"/>
      <c r="AD26" s="368"/>
      <c r="AE26" s="45"/>
      <c r="AF26" s="45"/>
      <c r="AG26" s="223"/>
      <c r="AH26" s="224"/>
      <c r="AI26" s="219"/>
      <c r="AJ26" s="221"/>
      <c r="AK26" s="222"/>
      <c r="AL26" s="222"/>
      <c r="AM26" s="222"/>
      <c r="AN26" s="221"/>
    </row>
    <row r="27" spans="2:40" ht="13.5" customHeight="1" x14ac:dyDescent="0.2">
      <c r="B27" s="182" t="s">
        <v>602</v>
      </c>
      <c r="C27" s="242">
        <v>10.5</v>
      </c>
      <c r="D27" s="44">
        <v>161</v>
      </c>
      <c r="E27" s="44">
        <v>171.5</v>
      </c>
      <c r="F27" s="391"/>
      <c r="G27" s="388"/>
      <c r="H27" s="388"/>
      <c r="I27" s="43"/>
      <c r="J27" s="31"/>
      <c r="K27" s="43" t="s">
        <v>615</v>
      </c>
      <c r="L27" s="42"/>
      <c r="M27" s="389"/>
      <c r="N27" s="390"/>
      <c r="O27" s="43"/>
      <c r="P27" s="42"/>
      <c r="Q27" s="42"/>
      <c r="R27" s="42"/>
      <c r="S27" s="42"/>
      <c r="T27" s="45"/>
      <c r="U27" s="45"/>
      <c r="V27" s="45"/>
      <c r="W27" s="45"/>
      <c r="X27" s="45"/>
      <c r="Y27" s="45"/>
      <c r="Z27" s="45"/>
      <c r="AA27" s="223"/>
      <c r="AB27" s="224"/>
      <c r="AC27" s="368"/>
      <c r="AD27" s="368"/>
      <c r="AE27" s="45"/>
      <c r="AF27" s="45"/>
      <c r="AG27" s="223"/>
      <c r="AH27" s="224"/>
      <c r="AI27" s="219"/>
      <c r="AJ27" s="221"/>
      <c r="AK27" s="222"/>
      <c r="AL27" s="222"/>
      <c r="AM27" s="222"/>
      <c r="AN27" s="221"/>
    </row>
    <row r="28" spans="2:40" ht="13.5" customHeight="1" x14ac:dyDescent="0.2">
      <c r="B28" s="182" t="s">
        <v>603</v>
      </c>
      <c r="C28" s="242">
        <v>10.5</v>
      </c>
      <c r="D28" s="44">
        <v>171.5</v>
      </c>
      <c r="E28" s="44">
        <v>182</v>
      </c>
      <c r="F28" s="391"/>
      <c r="G28" s="388"/>
      <c r="H28" s="388"/>
      <c r="I28" s="43"/>
      <c r="J28" s="31"/>
      <c r="K28" s="43" t="s">
        <v>615</v>
      </c>
      <c r="L28" s="42"/>
      <c r="M28" s="389"/>
      <c r="N28" s="390"/>
      <c r="O28" s="43"/>
      <c r="P28" s="42"/>
      <c r="Q28" s="42"/>
      <c r="R28" s="42"/>
      <c r="S28" s="42"/>
      <c r="T28" s="45"/>
      <c r="U28" s="45"/>
      <c r="V28" s="45"/>
      <c r="W28" s="45"/>
      <c r="X28" s="45"/>
      <c r="Y28" s="45"/>
      <c r="Z28" s="45"/>
      <c r="AA28" s="223"/>
      <c r="AB28" s="224"/>
      <c r="AC28" s="368"/>
      <c r="AD28" s="368"/>
      <c r="AE28" s="45"/>
      <c r="AF28" s="45"/>
      <c r="AG28" s="223"/>
      <c r="AH28" s="224"/>
      <c r="AI28" s="219"/>
      <c r="AJ28" s="221"/>
      <c r="AK28" s="222"/>
      <c r="AL28" s="222"/>
      <c r="AM28" s="222"/>
      <c r="AN28" s="221"/>
    </row>
    <row r="29" spans="2:40" ht="13.5" customHeight="1" x14ac:dyDescent="0.2">
      <c r="B29" s="182" t="s">
        <v>604</v>
      </c>
      <c r="C29" s="242">
        <v>10.5</v>
      </c>
      <c r="D29" s="44">
        <v>182</v>
      </c>
      <c r="E29" s="44">
        <v>192.5</v>
      </c>
      <c r="F29" s="387"/>
      <c r="G29" s="388"/>
      <c r="H29" s="388"/>
      <c r="I29" s="43"/>
      <c r="J29" s="31"/>
      <c r="K29" s="43" t="s">
        <v>615</v>
      </c>
      <c r="L29" s="42"/>
      <c r="M29" s="389"/>
      <c r="N29" s="390"/>
      <c r="O29" s="43"/>
      <c r="P29" s="42"/>
      <c r="Q29" s="42"/>
      <c r="R29" s="42"/>
      <c r="S29" s="42"/>
      <c r="T29" s="45"/>
      <c r="U29" s="45"/>
      <c r="V29" s="45"/>
      <c r="W29" s="45"/>
      <c r="X29" s="45"/>
      <c r="Y29" s="45"/>
      <c r="Z29" s="45"/>
      <c r="AA29" s="223"/>
      <c r="AB29" s="224"/>
      <c r="AC29" s="368"/>
      <c r="AD29" s="368"/>
      <c r="AE29" s="45"/>
      <c r="AF29" s="45"/>
      <c r="AG29" s="223"/>
      <c r="AH29" s="224"/>
      <c r="AI29" s="219"/>
      <c r="AJ29" s="221"/>
      <c r="AK29" s="222"/>
      <c r="AL29" s="222"/>
      <c r="AM29" s="222"/>
      <c r="AN29" s="221"/>
    </row>
    <row r="30" spans="2:40" ht="13.5" customHeight="1" x14ac:dyDescent="0.2">
      <c r="B30" s="182" t="s">
        <v>605</v>
      </c>
      <c r="C30" s="242">
        <v>10.5</v>
      </c>
      <c r="D30" s="44">
        <v>192.5</v>
      </c>
      <c r="E30" s="44">
        <v>203</v>
      </c>
      <c r="F30" s="387"/>
      <c r="G30" s="388"/>
      <c r="H30" s="388"/>
      <c r="I30" s="43"/>
      <c r="J30" s="31"/>
      <c r="K30" s="43" t="s">
        <v>615</v>
      </c>
      <c r="L30" s="42"/>
      <c r="M30" s="389"/>
      <c r="N30" s="390"/>
      <c r="O30" s="43"/>
      <c r="P30" s="42"/>
      <c r="Q30" s="42"/>
      <c r="R30" s="42"/>
      <c r="S30" s="42"/>
      <c r="T30" s="45"/>
      <c r="U30" s="45"/>
      <c r="V30" s="45"/>
      <c r="W30" s="45"/>
      <c r="X30" s="45"/>
      <c r="Y30" s="45"/>
      <c r="Z30" s="45"/>
      <c r="AA30" s="223"/>
      <c r="AB30" s="224"/>
      <c r="AC30" s="368"/>
      <c r="AD30" s="368"/>
      <c r="AE30" s="45"/>
      <c r="AF30" s="45"/>
      <c r="AG30" s="223"/>
      <c r="AH30" s="224"/>
      <c r="AI30" s="219"/>
      <c r="AJ30" s="221"/>
      <c r="AK30" s="222"/>
      <c r="AL30" s="222"/>
      <c r="AM30" s="222"/>
      <c r="AN30" s="221"/>
    </row>
    <row r="31" spans="2:40" ht="13.5" customHeight="1" x14ac:dyDescent="0.2">
      <c r="B31" s="182" t="s">
        <v>606</v>
      </c>
      <c r="C31" s="242">
        <v>10.5</v>
      </c>
      <c r="D31" s="44">
        <v>203</v>
      </c>
      <c r="E31" s="44">
        <v>213.5</v>
      </c>
      <c r="F31" s="387"/>
      <c r="G31" s="388"/>
      <c r="H31" s="388"/>
      <c r="I31" s="43"/>
      <c r="J31" s="31"/>
      <c r="K31" s="43" t="s">
        <v>615</v>
      </c>
      <c r="L31" s="42"/>
      <c r="M31" s="389"/>
      <c r="N31" s="390"/>
      <c r="O31" s="43"/>
      <c r="P31" s="42"/>
      <c r="Q31" s="42"/>
      <c r="R31" s="42"/>
      <c r="S31" s="42"/>
      <c r="T31" s="45"/>
      <c r="U31" s="45"/>
      <c r="V31" s="45"/>
      <c r="W31" s="45"/>
      <c r="X31" s="45"/>
      <c r="Y31" s="45"/>
      <c r="Z31" s="45"/>
      <c r="AA31" s="223"/>
      <c r="AB31" s="224"/>
      <c r="AC31" s="368"/>
      <c r="AD31" s="368"/>
      <c r="AE31" s="45"/>
      <c r="AF31" s="45"/>
      <c r="AG31" s="223"/>
      <c r="AH31" s="224"/>
      <c r="AI31" s="219"/>
      <c r="AJ31" s="221"/>
      <c r="AK31" s="222"/>
      <c r="AL31" s="222"/>
      <c r="AM31" s="222"/>
      <c r="AN31" s="221"/>
    </row>
    <row r="32" spans="2:40" ht="13.5" customHeight="1" x14ac:dyDescent="0.2">
      <c r="B32" s="182" t="s">
        <v>607</v>
      </c>
      <c r="C32" s="242">
        <v>10.4</v>
      </c>
      <c r="D32" s="44">
        <v>213.5</v>
      </c>
      <c r="E32" s="44">
        <v>223.9</v>
      </c>
      <c r="F32" s="387"/>
      <c r="G32" s="388"/>
      <c r="H32" s="388"/>
      <c r="I32" s="43"/>
      <c r="J32" s="31"/>
      <c r="K32" s="43" t="s">
        <v>615</v>
      </c>
      <c r="L32" s="42"/>
      <c r="M32" s="389"/>
      <c r="N32" s="390"/>
      <c r="O32" s="43"/>
      <c r="P32" s="42"/>
      <c r="Q32" s="42"/>
      <c r="R32" s="42"/>
      <c r="S32" s="42"/>
      <c r="T32" s="45"/>
      <c r="U32" s="45"/>
      <c r="V32" s="45"/>
      <c r="W32" s="45"/>
      <c r="X32" s="45"/>
      <c r="Y32" s="45"/>
      <c r="Z32" s="45"/>
      <c r="AA32" s="223"/>
      <c r="AB32" s="224"/>
      <c r="AC32" s="368"/>
      <c r="AD32" s="368"/>
      <c r="AE32" s="45"/>
      <c r="AF32" s="45"/>
      <c r="AG32" s="223"/>
      <c r="AH32" s="224"/>
      <c r="AI32" s="219"/>
      <c r="AJ32" s="221"/>
      <c r="AK32" s="222"/>
      <c r="AL32" s="222"/>
      <c r="AM32" s="222"/>
      <c r="AN32" s="221"/>
    </row>
    <row r="33" spans="2:40" ht="13.5" customHeight="1" x14ac:dyDescent="0.2">
      <c r="B33" s="182" t="s">
        <v>608</v>
      </c>
      <c r="C33" s="242">
        <v>10.4</v>
      </c>
      <c r="D33" s="44">
        <v>223.9</v>
      </c>
      <c r="E33" s="44">
        <v>234.3</v>
      </c>
      <c r="F33" s="387"/>
      <c r="G33" s="388"/>
      <c r="H33" s="388"/>
      <c r="I33" s="43"/>
      <c r="J33" s="31"/>
      <c r="K33" s="43" t="s">
        <v>615</v>
      </c>
      <c r="L33" s="42"/>
      <c r="M33" s="389"/>
      <c r="N33" s="390"/>
      <c r="O33" s="43"/>
      <c r="P33" s="42"/>
      <c r="Q33" s="42"/>
      <c r="R33" s="42"/>
      <c r="S33" s="42"/>
      <c r="T33" s="45"/>
      <c r="U33" s="45"/>
      <c r="V33" s="45"/>
      <c r="W33" s="45"/>
      <c r="X33" s="45"/>
      <c r="Y33" s="45"/>
      <c r="Z33" s="45"/>
      <c r="AA33" s="223"/>
      <c r="AB33" s="224"/>
      <c r="AC33" s="368"/>
      <c r="AD33" s="368"/>
      <c r="AE33" s="45"/>
      <c r="AF33" s="45"/>
      <c r="AG33" s="223"/>
      <c r="AH33" s="224"/>
      <c r="AI33" s="219"/>
      <c r="AJ33" s="221"/>
      <c r="AK33" s="222"/>
      <c r="AL33" s="222"/>
      <c r="AM33" s="222"/>
      <c r="AN33" s="221"/>
    </row>
    <row r="34" spans="2:40" ht="13.5" customHeight="1" x14ac:dyDescent="0.2">
      <c r="B34" s="182" t="s">
        <v>609</v>
      </c>
      <c r="C34" s="242">
        <v>10.4</v>
      </c>
      <c r="D34" s="44">
        <v>234.3</v>
      </c>
      <c r="E34" s="44">
        <v>244.7</v>
      </c>
      <c r="F34" s="387"/>
      <c r="G34" s="388"/>
      <c r="H34" s="388"/>
      <c r="I34" s="43"/>
      <c r="J34" s="31"/>
      <c r="K34" s="43" t="s">
        <v>615</v>
      </c>
      <c r="L34" s="42"/>
      <c r="M34" s="389"/>
      <c r="N34" s="390"/>
      <c r="O34" s="43"/>
      <c r="P34" s="42"/>
      <c r="Q34" s="42"/>
      <c r="R34" s="42"/>
      <c r="S34" s="42"/>
      <c r="T34" s="45"/>
      <c r="U34" s="45"/>
      <c r="V34" s="45"/>
      <c r="W34" s="45"/>
      <c r="X34" s="45"/>
      <c r="Y34" s="45"/>
      <c r="Z34" s="45"/>
      <c r="AA34" s="223"/>
      <c r="AB34" s="224"/>
      <c r="AC34" s="368"/>
      <c r="AD34" s="368"/>
      <c r="AE34" s="45"/>
      <c r="AF34" s="45"/>
      <c r="AG34" s="223"/>
      <c r="AH34" s="224"/>
      <c r="AI34" s="219"/>
      <c r="AJ34" s="221"/>
      <c r="AK34" s="222"/>
      <c r="AL34" s="222"/>
      <c r="AM34" s="222"/>
      <c r="AN34" s="221"/>
    </row>
    <row r="35" spans="2:40" ht="13.5" customHeight="1" x14ac:dyDescent="0.2">
      <c r="B35" s="182" t="s">
        <v>610</v>
      </c>
      <c r="C35" s="242">
        <v>10.4</v>
      </c>
      <c r="D35" s="44">
        <v>244.7</v>
      </c>
      <c r="E35" s="44">
        <v>255.1</v>
      </c>
      <c r="F35" s="391"/>
      <c r="G35" s="388"/>
      <c r="H35" s="388"/>
      <c r="I35" s="43"/>
      <c r="J35" s="31"/>
      <c r="K35" s="43" t="s">
        <v>615</v>
      </c>
      <c r="L35" s="42"/>
      <c r="M35" s="389"/>
      <c r="N35" s="390"/>
      <c r="O35" s="43"/>
      <c r="P35" s="42"/>
      <c r="Q35" s="42"/>
      <c r="R35" s="42"/>
      <c r="S35" s="42"/>
      <c r="T35" s="45"/>
      <c r="U35" s="45"/>
      <c r="V35" s="45"/>
      <c r="W35" s="45"/>
      <c r="X35" s="45"/>
      <c r="Y35" s="45"/>
      <c r="Z35" s="45"/>
      <c r="AA35" s="223"/>
      <c r="AB35" s="224"/>
      <c r="AC35" s="368"/>
      <c r="AD35" s="368"/>
      <c r="AE35" s="45"/>
      <c r="AF35" s="45"/>
      <c r="AG35" s="223"/>
      <c r="AH35" s="224"/>
      <c r="AI35" s="219"/>
      <c r="AJ35" s="221"/>
      <c r="AK35" s="222"/>
      <c r="AL35" s="222"/>
      <c r="AM35" s="222"/>
      <c r="AN35" s="221"/>
    </row>
    <row r="36" spans="2:40" ht="13.5" customHeight="1" x14ac:dyDescent="0.2">
      <c r="B36" s="182" t="s">
        <v>611</v>
      </c>
      <c r="C36" s="242">
        <v>10.4</v>
      </c>
      <c r="D36" s="44">
        <v>255.1</v>
      </c>
      <c r="E36" s="44">
        <v>265.5</v>
      </c>
      <c r="F36" s="391"/>
      <c r="G36" s="388"/>
      <c r="H36" s="388"/>
      <c r="I36" s="43"/>
      <c r="J36" s="31"/>
      <c r="K36" s="43" t="s">
        <v>615</v>
      </c>
      <c r="L36" s="42"/>
      <c r="M36" s="389"/>
      <c r="N36" s="390"/>
      <c r="O36" s="43"/>
      <c r="P36" s="42"/>
      <c r="Q36" s="42"/>
      <c r="R36" s="42"/>
      <c r="S36" s="42"/>
      <c r="T36" s="45"/>
      <c r="U36" s="45"/>
      <c r="V36" s="45"/>
      <c r="W36" s="45"/>
      <c r="X36" s="45"/>
      <c r="Y36" s="45"/>
      <c r="Z36" s="45"/>
      <c r="AA36" s="223"/>
      <c r="AB36" s="224"/>
      <c r="AC36" s="368"/>
      <c r="AD36" s="368"/>
      <c r="AE36" s="45"/>
      <c r="AF36" s="45"/>
      <c r="AG36" s="223"/>
      <c r="AH36" s="224"/>
      <c r="AI36" s="219"/>
      <c r="AJ36" s="221"/>
      <c r="AK36" s="222"/>
      <c r="AL36" s="222"/>
      <c r="AM36" s="222"/>
      <c r="AN36" s="221"/>
    </row>
    <row r="37" spans="2:40" ht="13.5" customHeight="1" x14ac:dyDescent="0.2">
      <c r="B37" s="182" t="s">
        <v>612</v>
      </c>
      <c r="C37" s="242">
        <v>10.4</v>
      </c>
      <c r="D37" s="44">
        <v>265.5</v>
      </c>
      <c r="E37" s="44">
        <v>275.89999999999998</v>
      </c>
      <c r="F37" s="391"/>
      <c r="G37" s="388"/>
      <c r="H37" s="388"/>
      <c r="I37" s="43"/>
      <c r="J37" s="31"/>
      <c r="K37" s="43" t="s">
        <v>615</v>
      </c>
      <c r="L37" s="42"/>
      <c r="M37" s="389"/>
      <c r="N37" s="390"/>
      <c r="O37" s="43"/>
      <c r="P37" s="42"/>
      <c r="Q37" s="42"/>
      <c r="R37" s="42"/>
      <c r="S37" s="42"/>
      <c r="T37" s="86"/>
      <c r="U37" s="86"/>
      <c r="V37" s="86"/>
      <c r="W37" s="45"/>
      <c r="X37" s="45"/>
      <c r="Y37" s="45"/>
      <c r="Z37" s="45"/>
      <c r="AA37" s="223"/>
      <c r="AB37" s="224"/>
      <c r="AC37" s="368"/>
      <c r="AD37" s="368"/>
      <c r="AE37" s="45"/>
      <c r="AF37" s="45"/>
      <c r="AG37" s="223"/>
      <c r="AH37" s="224"/>
      <c r="AI37" s="219"/>
      <c r="AJ37" s="221"/>
      <c r="AK37" s="222"/>
      <c r="AL37" s="222"/>
      <c r="AM37" s="222"/>
      <c r="AN37" s="221"/>
    </row>
    <row r="38" spans="2:40" ht="13.5" customHeight="1" x14ac:dyDescent="0.2">
      <c r="B38" s="182" t="s">
        <v>613</v>
      </c>
      <c r="C38" s="242">
        <v>7.7</v>
      </c>
      <c r="D38" s="44">
        <v>275.89999999999998</v>
      </c>
      <c r="E38" s="44">
        <v>283.60000000000002</v>
      </c>
      <c r="F38" s="387"/>
      <c r="G38" s="388"/>
      <c r="H38" s="388"/>
      <c r="I38" s="43"/>
      <c r="J38" s="31"/>
      <c r="K38" s="43" t="s">
        <v>615</v>
      </c>
      <c r="L38" s="42"/>
      <c r="M38" s="389"/>
      <c r="N38" s="390"/>
      <c r="O38" s="43"/>
      <c r="P38" s="42"/>
      <c r="Q38" s="42"/>
      <c r="R38" s="42"/>
      <c r="S38" s="42"/>
      <c r="T38" s="45"/>
      <c r="U38" s="45"/>
      <c r="V38" s="45"/>
      <c r="W38" s="45"/>
      <c r="X38" s="45"/>
      <c r="Y38" s="45"/>
      <c r="Z38" s="45"/>
      <c r="AA38" s="223"/>
      <c r="AB38" s="224"/>
      <c r="AC38" s="368"/>
      <c r="AD38" s="368"/>
      <c r="AE38" s="45"/>
      <c r="AF38" s="45"/>
      <c r="AG38" s="223"/>
      <c r="AH38" s="224"/>
      <c r="AI38" s="219"/>
      <c r="AJ38" s="221"/>
      <c r="AK38" s="222"/>
      <c r="AL38" s="222"/>
      <c r="AM38" s="222"/>
      <c r="AN38" s="221"/>
    </row>
    <row r="39" spans="2:40" ht="13.5" customHeight="1" x14ac:dyDescent="0.2">
      <c r="B39" s="182" t="s">
        <v>614</v>
      </c>
      <c r="C39" s="242">
        <v>1.4</v>
      </c>
      <c r="D39" s="44">
        <v>283.60000000000002</v>
      </c>
      <c r="E39" s="44">
        <v>285</v>
      </c>
      <c r="F39" s="387"/>
      <c r="G39" s="388"/>
      <c r="H39" s="388"/>
      <c r="I39" s="43"/>
      <c r="J39" s="31"/>
      <c r="K39" s="43"/>
      <c r="L39" s="42"/>
      <c r="M39" s="389"/>
      <c r="N39" s="390"/>
      <c r="O39" s="43"/>
      <c r="P39" s="42"/>
      <c r="Q39" s="42"/>
      <c r="R39" s="42"/>
      <c r="S39" s="42"/>
      <c r="T39" s="45"/>
      <c r="U39" s="45"/>
      <c r="V39" s="45"/>
      <c r="W39" s="45"/>
      <c r="X39" s="45"/>
      <c r="Y39" s="45"/>
      <c r="Z39" s="45"/>
      <c r="AA39" s="223"/>
      <c r="AB39" s="224"/>
      <c r="AC39" s="368"/>
      <c r="AD39" s="368"/>
      <c r="AE39" s="45"/>
      <c r="AF39" s="45"/>
      <c r="AG39" s="223"/>
      <c r="AH39" s="224"/>
      <c r="AI39" s="219"/>
      <c r="AJ39" s="221"/>
      <c r="AK39" s="222"/>
      <c r="AL39" s="222"/>
      <c r="AM39" s="222"/>
      <c r="AN39" s="221"/>
    </row>
    <row r="40" spans="2:40" ht="13.5" customHeight="1" x14ac:dyDescent="0.2">
      <c r="B40" s="182" t="s">
        <v>620</v>
      </c>
      <c r="C40" s="242"/>
      <c r="D40" s="44"/>
      <c r="E40" s="44"/>
      <c r="F40" s="387" t="s">
        <v>585</v>
      </c>
      <c r="G40" s="388"/>
      <c r="H40" s="388"/>
      <c r="I40" s="43"/>
      <c r="J40" s="31"/>
      <c r="K40" s="43"/>
      <c r="L40" s="42"/>
      <c r="M40" s="389"/>
      <c r="N40" s="390"/>
      <c r="O40" s="43"/>
      <c r="P40" s="42"/>
      <c r="Q40" s="42"/>
      <c r="R40" s="42"/>
      <c r="S40" s="42"/>
      <c r="T40" s="45"/>
      <c r="U40" s="45"/>
      <c r="V40" s="45"/>
      <c r="W40" s="45"/>
      <c r="X40" s="45"/>
      <c r="Y40" s="45"/>
      <c r="Z40" s="45"/>
      <c r="AA40" s="223"/>
      <c r="AB40" s="224"/>
      <c r="AC40" s="368"/>
      <c r="AD40" s="368"/>
      <c r="AE40" s="45"/>
      <c r="AF40" s="45"/>
      <c r="AG40" s="223"/>
      <c r="AH40" s="224"/>
      <c r="AI40" s="219"/>
      <c r="AJ40" s="221"/>
      <c r="AK40" s="222"/>
      <c r="AL40" s="222"/>
      <c r="AM40" s="222"/>
      <c r="AN40" s="221"/>
    </row>
    <row r="41" spans="2:40" ht="13.5" customHeight="1" x14ac:dyDescent="0.2">
      <c r="B41" s="46"/>
      <c r="C41" s="242"/>
      <c r="D41" s="44"/>
      <c r="E41" s="44"/>
      <c r="F41" s="387"/>
      <c r="G41" s="388"/>
      <c r="H41" s="388"/>
      <c r="I41" s="43"/>
      <c r="J41" s="31"/>
      <c r="K41" s="43"/>
      <c r="L41" s="42"/>
      <c r="M41" s="389"/>
      <c r="N41" s="390"/>
      <c r="O41" s="43"/>
      <c r="P41" s="42"/>
      <c r="Q41" s="42"/>
      <c r="R41" s="42"/>
      <c r="S41" s="42"/>
      <c r="T41" s="45"/>
      <c r="U41" s="45"/>
      <c r="V41" s="45"/>
      <c r="W41" s="45"/>
      <c r="X41" s="45"/>
      <c r="Y41" s="45"/>
      <c r="Z41" s="45"/>
      <c r="AA41" s="223"/>
      <c r="AB41" s="224"/>
      <c r="AC41" s="368"/>
      <c r="AD41" s="368"/>
      <c r="AE41" s="45"/>
      <c r="AF41" s="45"/>
      <c r="AG41" s="223"/>
      <c r="AH41" s="224"/>
      <c r="AI41" s="219"/>
      <c r="AJ41" s="221"/>
      <c r="AK41" s="222"/>
      <c r="AL41" s="222"/>
      <c r="AM41" s="222"/>
      <c r="AN41" s="221"/>
    </row>
    <row r="42" spans="2:40" ht="13.5" customHeight="1" x14ac:dyDescent="0.2">
      <c r="B42" s="46"/>
      <c r="C42" s="44"/>
      <c r="D42" s="44"/>
      <c r="E42" s="44"/>
      <c r="F42" s="387"/>
      <c r="G42" s="388"/>
      <c r="H42" s="388"/>
      <c r="I42" s="43"/>
      <c r="J42" s="31"/>
      <c r="K42" s="43"/>
      <c r="L42" s="42"/>
      <c r="M42" s="389"/>
      <c r="N42" s="390"/>
      <c r="O42" s="43"/>
      <c r="P42" s="42"/>
      <c r="Q42" s="42"/>
      <c r="R42" s="42"/>
      <c r="S42" s="42"/>
      <c r="T42" s="45"/>
      <c r="U42" s="45"/>
      <c r="V42" s="45"/>
      <c r="W42" s="45"/>
      <c r="X42" s="45"/>
      <c r="Y42" s="45"/>
      <c r="Z42" s="45"/>
      <c r="AA42" s="223"/>
      <c r="AB42" s="224"/>
      <c r="AC42" s="368"/>
      <c r="AD42" s="368"/>
      <c r="AE42" s="45"/>
      <c r="AF42" s="45"/>
      <c r="AG42" s="223"/>
      <c r="AH42" s="224"/>
      <c r="AI42" s="219"/>
      <c r="AJ42" s="221"/>
      <c r="AK42" s="222"/>
      <c r="AL42" s="222"/>
      <c r="AM42" s="222"/>
      <c r="AN42" s="221"/>
    </row>
    <row r="43" spans="2:40" ht="13.5" customHeight="1" x14ac:dyDescent="0.2">
      <c r="B43" s="46"/>
      <c r="C43" s="44"/>
      <c r="D43" s="44"/>
      <c r="E43" s="44"/>
      <c r="F43" s="387"/>
      <c r="G43" s="388"/>
      <c r="H43" s="388"/>
      <c r="I43" s="43"/>
      <c r="J43" s="31"/>
      <c r="K43" s="43"/>
      <c r="L43" s="42"/>
      <c r="M43" s="389"/>
      <c r="N43" s="390"/>
      <c r="O43" s="43"/>
      <c r="P43" s="42"/>
      <c r="Q43" s="42"/>
      <c r="R43" s="42"/>
      <c r="S43" s="42"/>
      <c r="T43" s="45"/>
      <c r="U43" s="45"/>
      <c r="V43" s="45"/>
      <c r="W43" s="45"/>
      <c r="X43" s="45"/>
      <c r="Y43" s="45"/>
      <c r="Z43" s="45"/>
      <c r="AA43" s="223"/>
      <c r="AB43" s="224"/>
      <c r="AC43" s="368"/>
      <c r="AD43" s="368"/>
      <c r="AE43" s="45"/>
      <c r="AF43" s="45"/>
      <c r="AG43" s="223"/>
      <c r="AH43" s="224"/>
      <c r="AI43" s="219"/>
      <c r="AJ43" s="221"/>
      <c r="AK43" s="222"/>
      <c r="AL43" s="222"/>
      <c r="AM43" s="222"/>
      <c r="AN43" s="221"/>
    </row>
    <row r="44" spans="2:40" ht="13.5" customHeight="1" x14ac:dyDescent="0.2">
      <c r="B44" s="46"/>
      <c r="C44" s="44"/>
      <c r="D44" s="44"/>
      <c r="E44" s="44"/>
      <c r="F44" s="387"/>
      <c r="G44" s="388"/>
      <c r="H44" s="388"/>
      <c r="I44" s="43"/>
      <c r="J44" s="31"/>
      <c r="K44" s="43"/>
      <c r="L44" s="42"/>
      <c r="M44" s="389"/>
      <c r="N44" s="390"/>
      <c r="O44" s="43"/>
      <c r="P44" s="42"/>
      <c r="Q44" s="42"/>
      <c r="R44" s="42"/>
      <c r="S44" s="42"/>
      <c r="T44" s="45"/>
      <c r="U44" s="45"/>
      <c r="V44" s="45"/>
      <c r="W44" s="45"/>
      <c r="X44" s="45"/>
      <c r="Y44" s="45"/>
      <c r="Z44" s="45"/>
      <c r="AA44" s="223"/>
      <c r="AB44" s="224"/>
      <c r="AC44" s="368"/>
      <c r="AD44" s="368"/>
      <c r="AE44" s="45"/>
      <c r="AF44" s="45"/>
      <c r="AG44" s="223"/>
      <c r="AH44" s="224"/>
      <c r="AI44" s="219"/>
      <c r="AJ44" s="221"/>
      <c r="AK44" s="222"/>
      <c r="AL44" s="222"/>
      <c r="AM44" s="222"/>
      <c r="AN44" s="221"/>
    </row>
    <row r="45" spans="2:40" ht="13.5" customHeight="1" x14ac:dyDescent="0.2">
      <c r="B45" s="237" t="s">
        <v>570</v>
      </c>
      <c r="C45" s="241"/>
      <c r="D45" s="241"/>
      <c r="E45" s="241"/>
      <c r="F45" s="241"/>
      <c r="G45" s="241"/>
      <c r="H45" s="241"/>
      <c r="I45" s="241"/>
      <c r="J45" s="241"/>
      <c r="K45" s="241"/>
      <c r="L45" s="241"/>
      <c r="M45" s="241"/>
      <c r="N45" s="241"/>
      <c r="O45" s="241"/>
      <c r="P45" s="241"/>
      <c r="Q45" s="241"/>
    </row>
    <row r="46" spans="2:40" ht="13.5" customHeight="1" x14ac:dyDescent="0.2"/>
    <row r="47" spans="2:40" ht="13.5" customHeight="1" x14ac:dyDescent="0.2"/>
    <row r="48" spans="2:40"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sheetData>
  <mergeCells count="156">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s>
  <phoneticPr fontId="8"/>
  <dataValidations count="1">
    <dataValidation type="list" allowBlank="1" showInputMessage="1" showErrorMessage="1" sqref="K10:L44"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4"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Normal="100" zoomScaleSheetLayoutView="100" workbookViewId="0">
      <selection activeCell="C6" sqref="C6:AI18"/>
    </sheetView>
  </sheetViews>
  <sheetFormatPr defaultColWidth="9" defaultRowHeight="12" x14ac:dyDescent="0.15"/>
  <cols>
    <col min="1" max="1" width="1.6640625" style="3" customWidth="1"/>
    <col min="2" max="35" width="4.109375" style="3" customWidth="1"/>
    <col min="36" max="36" width="1.21875" style="3" customWidth="1"/>
    <col min="37" max="16384" width="9" style="3"/>
  </cols>
  <sheetData>
    <row r="2" spans="2:35" ht="8.25" customHeight="1" x14ac:dyDescent="0.15"/>
    <row r="3" spans="2:35" s="51" customFormat="1" ht="24.9" customHeight="1" x14ac:dyDescent="0.2">
      <c r="B3" s="464" t="s">
        <v>335</v>
      </c>
      <c r="C3" s="464"/>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337" t="s">
        <v>27</v>
      </c>
      <c r="C4" s="348"/>
      <c r="D4" s="349"/>
      <c r="E4" s="465" t="str">
        <f>'様式A-1'!D3</f>
        <v>シラカタ</v>
      </c>
      <c r="F4" s="466"/>
      <c r="G4" s="466"/>
      <c r="H4" s="466"/>
      <c r="I4" s="467"/>
      <c r="J4" s="468" t="s">
        <v>28</v>
      </c>
      <c r="K4" s="468"/>
      <c r="L4" s="468"/>
      <c r="M4" s="469" t="str">
        <f>'様式A-1'!J3</f>
        <v>一般県道仙崎停車場小浜線</v>
      </c>
      <c r="N4" s="469"/>
      <c r="O4" s="469"/>
      <c r="P4" s="469"/>
      <c r="Q4" s="469"/>
      <c r="R4" s="469"/>
      <c r="S4" s="264" t="s">
        <v>170</v>
      </c>
      <c r="T4" s="265"/>
      <c r="U4" s="265"/>
      <c r="V4" s="266"/>
      <c r="W4" s="294" t="str">
        <f>'様式A-1'!K5</f>
        <v>株式会社オリエンタルコンサルタンツ
妹尾　優大</v>
      </c>
      <c r="X4" s="453"/>
      <c r="Y4" s="453"/>
      <c r="Z4" s="453"/>
      <c r="AA4" s="453"/>
      <c r="AB4" s="454"/>
      <c r="AC4" s="458" t="s">
        <v>201</v>
      </c>
      <c r="AD4" s="459"/>
      <c r="AE4" s="460"/>
      <c r="AF4" s="470">
        <f>'様式A-1'!R5</f>
        <v>45323</v>
      </c>
      <c r="AG4" s="471"/>
      <c r="AH4" s="471"/>
      <c r="AI4" s="472"/>
    </row>
    <row r="5" spans="2:35" ht="20.100000000000001" customHeight="1" x14ac:dyDescent="0.15">
      <c r="B5" s="283" t="s">
        <v>0</v>
      </c>
      <c r="C5" s="284"/>
      <c r="D5" s="285"/>
      <c r="E5" s="476" t="str">
        <f>'様式A-1'!D4</f>
        <v>白潟トンネル</v>
      </c>
      <c r="F5" s="477"/>
      <c r="G5" s="477"/>
      <c r="H5" s="477"/>
      <c r="I5" s="478"/>
      <c r="J5" s="479" t="s">
        <v>1</v>
      </c>
      <c r="K5" s="479"/>
      <c r="L5" s="479"/>
      <c r="M5" s="469" t="str">
        <f>'様式A-1'!R3</f>
        <v>長門土木建築事務所</v>
      </c>
      <c r="N5" s="469"/>
      <c r="O5" s="469"/>
      <c r="P5" s="469"/>
      <c r="Q5" s="469"/>
      <c r="R5" s="469"/>
      <c r="S5" s="267"/>
      <c r="T5" s="268"/>
      <c r="U5" s="268"/>
      <c r="V5" s="269"/>
      <c r="W5" s="455"/>
      <c r="X5" s="456"/>
      <c r="Y5" s="456"/>
      <c r="Z5" s="456"/>
      <c r="AA5" s="456"/>
      <c r="AB5" s="457"/>
      <c r="AC5" s="461"/>
      <c r="AD5" s="462"/>
      <c r="AE5" s="463"/>
      <c r="AF5" s="473"/>
      <c r="AG5" s="474"/>
      <c r="AH5" s="474"/>
      <c r="AI5" s="475"/>
    </row>
    <row r="6" spans="2:35" ht="26.25" customHeight="1" x14ac:dyDescent="0.15">
      <c r="B6" s="449" t="s">
        <v>200</v>
      </c>
      <c r="C6" s="451"/>
      <c r="D6" s="451"/>
      <c r="E6" s="451"/>
      <c r="F6" s="451"/>
      <c r="G6" s="451"/>
      <c r="H6" s="451"/>
      <c r="I6" s="451"/>
      <c r="J6" s="451"/>
      <c r="K6" s="451"/>
      <c r="L6" s="451"/>
      <c r="M6" s="451"/>
      <c r="N6" s="451"/>
      <c r="O6" s="451"/>
      <c r="P6" s="451"/>
      <c r="Q6" s="451"/>
      <c r="R6" s="451"/>
      <c r="S6" s="451"/>
      <c r="T6" s="451"/>
      <c r="U6" s="451"/>
      <c r="V6" s="451"/>
      <c r="W6" s="451"/>
      <c r="X6" s="451"/>
      <c r="Y6" s="451"/>
      <c r="Z6" s="451"/>
      <c r="AA6" s="451"/>
      <c r="AB6" s="451"/>
      <c r="AC6" s="451"/>
      <c r="AD6" s="451"/>
      <c r="AE6" s="451"/>
      <c r="AF6" s="451"/>
      <c r="AG6" s="451"/>
      <c r="AH6" s="451"/>
      <c r="AI6" s="451"/>
    </row>
    <row r="7" spans="2:35" ht="35.4" customHeight="1" x14ac:dyDescent="0.15">
      <c r="B7" s="450"/>
      <c r="C7" s="452"/>
      <c r="D7" s="452"/>
      <c r="E7" s="452"/>
      <c r="F7" s="452"/>
      <c r="G7" s="452"/>
      <c r="H7" s="452"/>
      <c r="I7" s="452"/>
      <c r="J7" s="452"/>
      <c r="K7" s="452"/>
      <c r="L7" s="452"/>
      <c r="M7" s="452"/>
      <c r="N7" s="452"/>
      <c r="O7" s="452"/>
      <c r="P7" s="452"/>
      <c r="Q7" s="452"/>
      <c r="R7" s="452"/>
      <c r="S7" s="452"/>
      <c r="T7" s="452"/>
      <c r="U7" s="452"/>
      <c r="V7" s="452"/>
      <c r="W7" s="452"/>
      <c r="X7" s="452"/>
      <c r="Y7" s="452"/>
      <c r="Z7" s="452"/>
      <c r="AA7" s="452"/>
      <c r="AB7" s="452"/>
      <c r="AC7" s="452"/>
      <c r="AD7" s="452"/>
      <c r="AE7" s="452"/>
      <c r="AF7" s="452"/>
      <c r="AG7" s="452"/>
      <c r="AH7" s="452"/>
      <c r="AI7" s="452"/>
    </row>
    <row r="8" spans="2:35" ht="35.4" customHeight="1" x14ac:dyDescent="0.15">
      <c r="B8" s="450"/>
      <c r="C8" s="452"/>
      <c r="D8" s="452"/>
      <c r="E8" s="452"/>
      <c r="F8" s="452"/>
      <c r="G8" s="452"/>
      <c r="H8" s="452"/>
      <c r="I8" s="452"/>
      <c r="J8" s="452"/>
      <c r="K8" s="452"/>
      <c r="L8" s="452"/>
      <c r="M8" s="452"/>
      <c r="N8" s="452"/>
      <c r="O8" s="452"/>
      <c r="P8" s="452"/>
      <c r="Q8" s="452"/>
      <c r="R8" s="452"/>
      <c r="S8" s="452"/>
      <c r="T8" s="452"/>
      <c r="U8" s="452"/>
      <c r="V8" s="452"/>
      <c r="W8" s="452"/>
      <c r="X8" s="452"/>
      <c r="Y8" s="452"/>
      <c r="Z8" s="452"/>
      <c r="AA8" s="452"/>
      <c r="AB8" s="452"/>
      <c r="AC8" s="452"/>
      <c r="AD8" s="452"/>
      <c r="AE8" s="452"/>
      <c r="AF8" s="452"/>
      <c r="AG8" s="452"/>
      <c r="AH8" s="452"/>
      <c r="AI8" s="452"/>
    </row>
    <row r="9" spans="2:35" ht="35.4" customHeight="1" x14ac:dyDescent="0.15">
      <c r="B9" s="450"/>
      <c r="C9" s="452"/>
      <c r="D9" s="452"/>
      <c r="E9" s="452"/>
      <c r="F9" s="452"/>
      <c r="G9" s="452"/>
      <c r="H9" s="452"/>
      <c r="I9" s="452"/>
      <c r="J9" s="452"/>
      <c r="K9" s="452"/>
      <c r="L9" s="452"/>
      <c r="M9" s="452"/>
      <c r="N9" s="452"/>
      <c r="O9" s="452"/>
      <c r="P9" s="452"/>
      <c r="Q9" s="452"/>
      <c r="R9" s="452"/>
      <c r="S9" s="452"/>
      <c r="T9" s="452"/>
      <c r="U9" s="452"/>
      <c r="V9" s="452"/>
      <c r="W9" s="452"/>
      <c r="X9" s="452"/>
      <c r="Y9" s="452"/>
      <c r="Z9" s="452"/>
      <c r="AA9" s="452"/>
      <c r="AB9" s="452"/>
      <c r="AC9" s="452"/>
      <c r="AD9" s="452"/>
      <c r="AE9" s="452"/>
      <c r="AF9" s="452"/>
      <c r="AG9" s="452"/>
      <c r="AH9" s="452"/>
      <c r="AI9" s="452"/>
    </row>
    <row r="10" spans="2:35" ht="35.4" customHeight="1" x14ac:dyDescent="0.15">
      <c r="B10" s="450"/>
      <c r="C10" s="452"/>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2"/>
    </row>
    <row r="11" spans="2:35" ht="35.4" customHeight="1" x14ac:dyDescent="0.15">
      <c r="B11" s="450"/>
      <c r="C11" s="452"/>
      <c r="D11" s="452"/>
      <c r="E11" s="452"/>
      <c r="F11" s="452"/>
      <c r="G11" s="452"/>
      <c r="H11" s="452"/>
      <c r="I11" s="452"/>
      <c r="J11" s="452"/>
      <c r="K11" s="452"/>
      <c r="L11" s="452"/>
      <c r="M11" s="452"/>
      <c r="N11" s="452"/>
      <c r="O11" s="452"/>
      <c r="P11" s="452"/>
      <c r="Q11" s="452"/>
      <c r="R11" s="452"/>
      <c r="S11" s="452"/>
      <c r="T11" s="452"/>
      <c r="U11" s="452"/>
      <c r="V11" s="452"/>
      <c r="W11" s="452"/>
      <c r="X11" s="452"/>
      <c r="Y11" s="452"/>
      <c r="Z11" s="452"/>
      <c r="AA11" s="452"/>
      <c r="AB11" s="452"/>
      <c r="AC11" s="452"/>
      <c r="AD11" s="452"/>
      <c r="AE11" s="452"/>
      <c r="AF11" s="452"/>
      <c r="AG11" s="452"/>
      <c r="AH11" s="452"/>
      <c r="AI11" s="452"/>
    </row>
    <row r="12" spans="2:35" ht="35.4" customHeight="1" x14ac:dyDescent="0.15">
      <c r="B12" s="450"/>
      <c r="C12" s="452"/>
      <c r="D12" s="452"/>
      <c r="E12" s="452"/>
      <c r="F12" s="452"/>
      <c r="G12" s="452"/>
      <c r="H12" s="452"/>
      <c r="I12" s="452"/>
      <c r="J12" s="452"/>
      <c r="K12" s="452"/>
      <c r="L12" s="452"/>
      <c r="M12" s="452"/>
      <c r="N12" s="452"/>
      <c r="O12" s="452"/>
      <c r="P12" s="452"/>
      <c r="Q12" s="452"/>
      <c r="R12" s="452"/>
      <c r="S12" s="452"/>
      <c r="T12" s="452"/>
      <c r="U12" s="452"/>
      <c r="V12" s="452"/>
      <c r="W12" s="452"/>
      <c r="X12" s="452"/>
      <c r="Y12" s="452"/>
      <c r="Z12" s="452"/>
      <c r="AA12" s="452"/>
      <c r="AB12" s="452"/>
      <c r="AC12" s="452"/>
      <c r="AD12" s="452"/>
      <c r="AE12" s="452"/>
      <c r="AF12" s="452"/>
      <c r="AG12" s="452"/>
      <c r="AH12" s="452"/>
      <c r="AI12" s="452"/>
    </row>
    <row r="13" spans="2:35" ht="35.4" customHeight="1" x14ac:dyDescent="0.15">
      <c r="B13" s="450"/>
      <c r="C13" s="452"/>
      <c r="D13" s="452"/>
      <c r="E13" s="452"/>
      <c r="F13" s="452"/>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row>
    <row r="14" spans="2:35" ht="35.4" customHeight="1" x14ac:dyDescent="0.15">
      <c r="B14" s="450"/>
      <c r="C14" s="452"/>
      <c r="D14" s="452"/>
      <c r="E14" s="452"/>
      <c r="F14" s="452"/>
      <c r="G14" s="452"/>
      <c r="H14" s="452"/>
      <c r="I14" s="452"/>
      <c r="J14" s="452"/>
      <c r="K14" s="452"/>
      <c r="L14" s="452"/>
      <c r="M14" s="452"/>
      <c r="N14" s="452"/>
      <c r="O14" s="452"/>
      <c r="P14" s="452"/>
      <c r="Q14" s="452"/>
      <c r="R14" s="452"/>
      <c r="S14" s="452"/>
      <c r="T14" s="452"/>
      <c r="U14" s="452"/>
      <c r="V14" s="452"/>
      <c r="W14" s="452"/>
      <c r="X14" s="452"/>
      <c r="Y14" s="452"/>
      <c r="Z14" s="452"/>
      <c r="AA14" s="452"/>
      <c r="AB14" s="452"/>
      <c r="AC14" s="452"/>
      <c r="AD14" s="452"/>
      <c r="AE14" s="452"/>
      <c r="AF14" s="452"/>
      <c r="AG14" s="452"/>
      <c r="AH14" s="452"/>
      <c r="AI14" s="452"/>
    </row>
    <row r="15" spans="2:35" ht="35.4" customHeight="1" x14ac:dyDescent="0.15">
      <c r="B15" s="450"/>
      <c r="C15" s="452"/>
      <c r="D15" s="452"/>
      <c r="E15" s="452"/>
      <c r="F15" s="452"/>
      <c r="G15" s="452"/>
      <c r="H15" s="452"/>
      <c r="I15" s="452"/>
      <c r="J15" s="452"/>
      <c r="K15" s="452"/>
      <c r="L15" s="452"/>
      <c r="M15" s="452"/>
      <c r="N15" s="452"/>
      <c r="O15" s="452"/>
      <c r="P15" s="452"/>
      <c r="Q15" s="452"/>
      <c r="R15" s="452"/>
      <c r="S15" s="452"/>
      <c r="T15" s="452"/>
      <c r="U15" s="452"/>
      <c r="V15" s="452"/>
      <c r="W15" s="452"/>
      <c r="X15" s="452"/>
      <c r="Y15" s="452"/>
      <c r="Z15" s="452"/>
      <c r="AA15" s="452"/>
      <c r="AB15" s="452"/>
      <c r="AC15" s="452"/>
      <c r="AD15" s="452"/>
      <c r="AE15" s="452"/>
      <c r="AF15" s="452"/>
      <c r="AG15" s="452"/>
      <c r="AH15" s="452"/>
      <c r="AI15" s="452"/>
    </row>
    <row r="16" spans="2:35" ht="35.4" customHeight="1" x14ac:dyDescent="0.15">
      <c r="B16" s="450"/>
      <c r="C16" s="452"/>
      <c r="D16" s="452"/>
      <c r="E16" s="452"/>
      <c r="F16" s="452"/>
      <c r="G16" s="452"/>
      <c r="H16" s="452"/>
      <c r="I16" s="452"/>
      <c r="J16" s="452"/>
      <c r="K16" s="452"/>
      <c r="L16" s="452"/>
      <c r="M16" s="452"/>
      <c r="N16" s="452"/>
      <c r="O16" s="452"/>
      <c r="P16" s="452"/>
      <c r="Q16" s="452"/>
      <c r="R16" s="452"/>
      <c r="S16" s="452"/>
      <c r="T16" s="452"/>
      <c r="U16" s="452"/>
      <c r="V16" s="452"/>
      <c r="W16" s="452"/>
      <c r="X16" s="452"/>
      <c r="Y16" s="452"/>
      <c r="Z16" s="452"/>
      <c r="AA16" s="452"/>
      <c r="AB16" s="452"/>
      <c r="AC16" s="452"/>
      <c r="AD16" s="452"/>
      <c r="AE16" s="452"/>
      <c r="AF16" s="452"/>
      <c r="AG16" s="452"/>
      <c r="AH16" s="452"/>
      <c r="AI16" s="452"/>
    </row>
    <row r="17" spans="2:35" ht="35.4" customHeight="1" x14ac:dyDescent="0.15">
      <c r="B17" s="450"/>
      <c r="C17" s="452"/>
      <c r="D17" s="452"/>
      <c r="E17" s="452"/>
      <c r="F17" s="452"/>
      <c r="G17" s="452"/>
      <c r="H17" s="452"/>
      <c r="I17" s="452"/>
      <c r="J17" s="452"/>
      <c r="K17" s="452"/>
      <c r="L17" s="452"/>
      <c r="M17" s="452"/>
      <c r="N17" s="452"/>
      <c r="O17" s="452"/>
      <c r="P17" s="452"/>
      <c r="Q17" s="452"/>
      <c r="R17" s="452"/>
      <c r="S17" s="452"/>
      <c r="T17" s="452"/>
      <c r="U17" s="452"/>
      <c r="V17" s="452"/>
      <c r="W17" s="452"/>
      <c r="X17" s="452"/>
      <c r="Y17" s="452"/>
      <c r="Z17" s="452"/>
      <c r="AA17" s="452"/>
      <c r="AB17" s="452"/>
      <c r="AC17" s="452"/>
      <c r="AD17" s="452"/>
      <c r="AE17" s="452"/>
      <c r="AF17" s="452"/>
      <c r="AG17" s="452"/>
      <c r="AH17" s="452"/>
      <c r="AI17" s="452"/>
    </row>
    <row r="18" spans="2:35" ht="53.25" customHeight="1" x14ac:dyDescent="0.15">
      <c r="B18" s="450"/>
      <c r="C18" s="452"/>
      <c r="D18" s="452"/>
      <c r="E18" s="452"/>
      <c r="F18" s="452"/>
      <c r="G18" s="452"/>
      <c r="H18" s="452"/>
      <c r="I18" s="452"/>
      <c r="J18" s="452"/>
      <c r="K18" s="452"/>
      <c r="L18" s="452"/>
      <c r="M18" s="452"/>
      <c r="N18" s="452"/>
      <c r="O18" s="452"/>
      <c r="P18" s="452"/>
      <c r="Q18" s="452"/>
      <c r="R18" s="452"/>
      <c r="S18" s="452"/>
      <c r="T18" s="452"/>
      <c r="U18" s="452"/>
      <c r="V18" s="452"/>
      <c r="W18" s="452"/>
      <c r="X18" s="452"/>
      <c r="Y18" s="452"/>
      <c r="Z18" s="452"/>
      <c r="AA18" s="452"/>
      <c r="AB18" s="452"/>
      <c r="AC18" s="452"/>
      <c r="AD18" s="452"/>
      <c r="AE18" s="452"/>
      <c r="AF18" s="452"/>
      <c r="AG18" s="452"/>
      <c r="AH18" s="452"/>
      <c r="AI18" s="452"/>
    </row>
    <row r="19" spans="2:35" ht="15" customHeight="1" x14ac:dyDescent="0.15">
      <c r="B19" s="50"/>
      <c r="C19" s="50"/>
      <c r="D19" s="4"/>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C32"/>
  <sheetViews>
    <sheetView showGridLines="0" showZeros="0" view="pageBreakPreview" zoomScale="90" zoomScaleNormal="100" zoomScaleSheetLayoutView="90" workbookViewId="0">
      <selection activeCell="M11" sqref="M11:M14"/>
    </sheetView>
  </sheetViews>
  <sheetFormatPr defaultColWidth="9" defaultRowHeight="12" x14ac:dyDescent="0.15"/>
  <cols>
    <col min="1" max="1" width="1.6640625" style="3" customWidth="1"/>
    <col min="2" max="2" width="4.109375" style="3" customWidth="1"/>
    <col min="3" max="21" width="5.88671875" style="3" customWidth="1"/>
    <col min="22" max="22" width="8.21875" style="3" customWidth="1"/>
    <col min="23" max="24" width="6.77734375" style="3" customWidth="1"/>
    <col min="25" max="25" width="8.6640625" style="3" customWidth="1"/>
    <col min="26" max="26" width="1.33203125" style="3" customWidth="1"/>
    <col min="27" max="16384" width="9" style="3"/>
  </cols>
  <sheetData>
    <row r="2" spans="2:29" ht="24.9" customHeight="1" x14ac:dyDescent="0.15">
      <c r="B2" s="28" t="s">
        <v>340</v>
      </c>
      <c r="C2" s="4"/>
      <c r="D2" s="4"/>
      <c r="E2" s="4"/>
      <c r="F2" s="4"/>
      <c r="G2" s="4"/>
      <c r="H2" s="4"/>
      <c r="I2" s="4"/>
      <c r="J2" s="4"/>
      <c r="K2" s="27"/>
      <c r="L2" s="4"/>
      <c r="M2" s="27"/>
      <c r="N2" s="207"/>
      <c r="O2" s="208"/>
      <c r="P2" s="480"/>
      <c r="Q2" s="481"/>
      <c r="R2" s="481"/>
      <c r="S2" s="482"/>
      <c r="T2" s="291" t="s">
        <v>55</v>
      </c>
      <c r="U2" s="291"/>
      <c r="V2" s="483" t="s">
        <v>914</v>
      </c>
      <c r="W2" s="483"/>
      <c r="X2" s="483"/>
      <c r="Y2" s="483"/>
    </row>
    <row r="3" spans="2:29" ht="20.100000000000001" customHeight="1" x14ac:dyDescent="0.15">
      <c r="B3" s="287" t="s">
        <v>33</v>
      </c>
      <c r="C3" s="287"/>
      <c r="D3" s="492" t="s">
        <v>627</v>
      </c>
      <c r="E3" s="492"/>
      <c r="F3" s="492"/>
      <c r="G3" s="492"/>
      <c r="H3" s="291" t="s">
        <v>32</v>
      </c>
      <c r="I3" s="291"/>
      <c r="J3" s="469" t="s">
        <v>629</v>
      </c>
      <c r="K3" s="469"/>
      <c r="L3" s="469"/>
      <c r="M3" s="469"/>
      <c r="N3" s="291" t="s">
        <v>10</v>
      </c>
      <c r="O3" s="291"/>
      <c r="P3" s="325" t="s">
        <v>630</v>
      </c>
      <c r="Q3" s="325"/>
      <c r="R3" s="325"/>
      <c r="S3" s="325"/>
      <c r="T3" s="291" t="s">
        <v>16</v>
      </c>
      <c r="U3" s="291"/>
      <c r="V3" s="484" t="s">
        <v>538</v>
      </c>
      <c r="W3" s="484"/>
      <c r="X3" s="484"/>
      <c r="Y3" s="484"/>
    </row>
    <row r="4" spans="2:29" ht="20.100000000000001" customHeight="1" x14ac:dyDescent="0.15">
      <c r="B4" s="286" t="s">
        <v>11</v>
      </c>
      <c r="C4" s="286"/>
      <c r="D4" s="490" t="s">
        <v>628</v>
      </c>
      <c r="E4" s="490"/>
      <c r="F4" s="490"/>
      <c r="G4" s="490"/>
      <c r="H4" s="291"/>
      <c r="I4" s="291"/>
      <c r="J4" s="469"/>
      <c r="K4" s="492"/>
      <c r="L4" s="492"/>
      <c r="M4" s="492"/>
      <c r="N4" s="287"/>
      <c r="O4" s="287"/>
      <c r="P4" s="493"/>
      <c r="Q4" s="493"/>
      <c r="R4" s="493"/>
      <c r="S4" s="493"/>
      <c r="T4" s="287" t="s">
        <v>17</v>
      </c>
      <c r="U4" s="287"/>
      <c r="V4" s="491" t="s">
        <v>353</v>
      </c>
      <c r="W4" s="491"/>
      <c r="X4" s="491"/>
      <c r="Y4" s="491"/>
    </row>
    <row r="5" spans="2:29" ht="20.100000000000001" customHeight="1" x14ac:dyDescent="0.15">
      <c r="B5" s="324" t="s">
        <v>12</v>
      </c>
      <c r="C5" s="324"/>
      <c r="D5" s="2" t="s">
        <v>13</v>
      </c>
      <c r="E5" s="325" t="s">
        <v>631</v>
      </c>
      <c r="F5" s="325"/>
      <c r="G5" s="325"/>
      <c r="H5" s="291" t="s">
        <v>265</v>
      </c>
      <c r="I5" s="291"/>
      <c r="J5" s="279"/>
      <c r="K5" s="325" t="s">
        <v>632</v>
      </c>
      <c r="L5" s="325"/>
      <c r="M5" s="325"/>
      <c r="N5" s="325"/>
      <c r="O5" s="485" t="s">
        <v>246</v>
      </c>
      <c r="P5" s="485"/>
      <c r="Q5" s="484">
        <v>45272</v>
      </c>
      <c r="R5" s="484"/>
      <c r="S5" s="484"/>
      <c r="T5" s="291" t="s">
        <v>44</v>
      </c>
      <c r="U5" s="291"/>
      <c r="V5" s="232" t="s">
        <v>43</v>
      </c>
      <c r="W5" s="488">
        <f>'様式A-1'!Z5</f>
        <v>285</v>
      </c>
      <c r="X5" s="489"/>
      <c r="Y5" s="66" t="s">
        <v>42</v>
      </c>
    </row>
    <row r="6" spans="2:29" ht="20.100000000000001" customHeight="1" x14ac:dyDescent="0.15">
      <c r="B6" s="324"/>
      <c r="C6" s="324"/>
      <c r="D6" s="2" t="s">
        <v>14</v>
      </c>
      <c r="E6" s="325" t="s">
        <v>631</v>
      </c>
      <c r="F6" s="325"/>
      <c r="G6" s="325"/>
      <c r="H6" s="291" t="s">
        <v>266</v>
      </c>
      <c r="I6" s="291"/>
      <c r="J6" s="279"/>
      <c r="K6" s="325" t="s">
        <v>633</v>
      </c>
      <c r="L6" s="325"/>
      <c r="M6" s="325"/>
      <c r="N6" s="325"/>
      <c r="O6" s="486"/>
      <c r="P6" s="486"/>
      <c r="Q6" s="487"/>
      <c r="R6" s="487"/>
      <c r="S6" s="487"/>
      <c r="T6" s="291" t="s">
        <v>15</v>
      </c>
      <c r="U6" s="291"/>
      <c r="V6" s="325" t="s">
        <v>524</v>
      </c>
      <c r="W6" s="325"/>
      <c r="X6" s="325"/>
      <c r="Y6" s="325"/>
    </row>
    <row r="7" spans="2:29" ht="6.9" customHeight="1" x14ac:dyDescent="0.15">
      <c r="B7" s="504" t="s">
        <v>18</v>
      </c>
      <c r="C7" s="494" t="s">
        <v>19</v>
      </c>
      <c r="D7" s="497">
        <v>342249.9</v>
      </c>
      <c r="E7" s="498"/>
      <c r="F7" s="458" t="s">
        <v>20</v>
      </c>
      <c r="G7" s="459"/>
      <c r="H7" s="458" t="s">
        <v>21</v>
      </c>
      <c r="I7" s="460"/>
      <c r="J7" s="264" t="s">
        <v>22</v>
      </c>
      <c r="K7" s="507"/>
      <c r="L7" s="512" t="s">
        <v>36</v>
      </c>
      <c r="M7" s="514">
        <v>12</v>
      </c>
      <c r="N7" s="512" t="s">
        <v>35</v>
      </c>
      <c r="O7" s="514"/>
      <c r="P7" s="509" t="s">
        <v>34</v>
      </c>
      <c r="Q7" s="510"/>
      <c r="R7" s="501" t="s">
        <v>41</v>
      </c>
      <c r="S7" s="503"/>
      <c r="T7" s="537" t="s">
        <v>649</v>
      </c>
      <c r="U7" s="538"/>
      <c r="V7" s="526" t="s">
        <v>40</v>
      </c>
      <c r="W7" s="517" t="s">
        <v>301</v>
      </c>
      <c r="X7" s="518"/>
      <c r="Y7" s="505"/>
    </row>
    <row r="8" spans="2:29" ht="6.9" customHeight="1" x14ac:dyDescent="0.15">
      <c r="B8" s="504"/>
      <c r="C8" s="495"/>
      <c r="D8" s="499"/>
      <c r="E8" s="500"/>
      <c r="F8" s="501"/>
      <c r="G8" s="502"/>
      <c r="H8" s="501"/>
      <c r="I8" s="503"/>
      <c r="J8" s="305"/>
      <c r="K8" s="507"/>
      <c r="L8" s="512"/>
      <c r="M8" s="514"/>
      <c r="N8" s="512"/>
      <c r="O8" s="514"/>
      <c r="P8" s="509"/>
      <c r="Q8" s="510"/>
      <c r="R8" s="501"/>
      <c r="S8" s="503"/>
      <c r="T8" s="537"/>
      <c r="U8" s="538"/>
      <c r="V8" s="527"/>
      <c r="W8" s="519"/>
      <c r="X8" s="519"/>
      <c r="Y8" s="506"/>
    </row>
    <row r="9" spans="2:29" ht="6.9" customHeight="1" x14ac:dyDescent="0.15">
      <c r="B9" s="504"/>
      <c r="C9" s="496"/>
      <c r="D9" s="306"/>
      <c r="E9" s="316"/>
      <c r="F9" s="501"/>
      <c r="G9" s="502"/>
      <c r="H9" s="501"/>
      <c r="I9" s="503"/>
      <c r="J9" s="305"/>
      <c r="K9" s="507"/>
      <c r="L9" s="512"/>
      <c r="M9" s="514"/>
      <c r="N9" s="512"/>
      <c r="O9" s="514"/>
      <c r="P9" s="509"/>
      <c r="Q9" s="510"/>
      <c r="R9" s="501"/>
      <c r="S9" s="503"/>
      <c r="T9" s="537"/>
      <c r="U9" s="538"/>
      <c r="V9" s="527"/>
      <c r="W9" s="519"/>
      <c r="X9" s="519"/>
      <c r="Y9" s="506"/>
    </row>
    <row r="10" spans="2:29" ht="6.9" customHeight="1" x14ac:dyDescent="0.15">
      <c r="B10" s="504"/>
      <c r="C10" s="494" t="s">
        <v>23</v>
      </c>
      <c r="D10" s="497">
        <v>1311219.3</v>
      </c>
      <c r="E10" s="498"/>
      <c r="F10" s="501"/>
      <c r="G10" s="502"/>
      <c r="H10" s="501"/>
      <c r="I10" s="503"/>
      <c r="J10" s="305"/>
      <c r="K10" s="507"/>
      <c r="L10" s="512"/>
      <c r="M10" s="515"/>
      <c r="N10" s="512"/>
      <c r="O10" s="515"/>
      <c r="P10" s="509"/>
      <c r="Q10" s="511"/>
      <c r="R10" s="501"/>
      <c r="S10" s="503"/>
      <c r="T10" s="537"/>
      <c r="U10" s="538"/>
      <c r="V10" s="527"/>
      <c r="W10" s="519"/>
      <c r="X10" s="519"/>
      <c r="Y10" s="506"/>
    </row>
    <row r="11" spans="2:29" ht="6.9" customHeight="1" x14ac:dyDescent="0.15">
      <c r="B11" s="504"/>
      <c r="C11" s="495"/>
      <c r="D11" s="499"/>
      <c r="E11" s="500"/>
      <c r="F11" s="501"/>
      <c r="G11" s="502"/>
      <c r="H11" s="501"/>
      <c r="I11" s="503"/>
      <c r="J11" s="264" t="s">
        <v>24</v>
      </c>
      <c r="K11" s="266"/>
      <c r="L11" s="287" t="s">
        <v>39</v>
      </c>
      <c r="M11" s="516">
        <v>3</v>
      </c>
      <c r="N11" s="287" t="s">
        <v>38</v>
      </c>
      <c r="O11" s="513"/>
      <c r="P11" s="508" t="s">
        <v>37</v>
      </c>
      <c r="Q11" s="513">
        <v>0</v>
      </c>
      <c r="R11" s="501"/>
      <c r="S11" s="503"/>
      <c r="T11" s="537"/>
      <c r="U11" s="538"/>
      <c r="V11" s="527"/>
      <c r="W11" s="519"/>
      <c r="X11" s="519"/>
      <c r="Y11" s="506"/>
    </row>
    <row r="12" spans="2:29" ht="6.9" customHeight="1" x14ac:dyDescent="0.15">
      <c r="B12" s="504"/>
      <c r="C12" s="496"/>
      <c r="D12" s="306"/>
      <c r="E12" s="316"/>
      <c r="F12" s="501"/>
      <c r="G12" s="502"/>
      <c r="H12" s="501"/>
      <c r="I12" s="503"/>
      <c r="J12" s="305"/>
      <c r="K12" s="507"/>
      <c r="L12" s="512"/>
      <c r="M12" s="514"/>
      <c r="N12" s="512"/>
      <c r="O12" s="510"/>
      <c r="P12" s="509"/>
      <c r="Q12" s="510"/>
      <c r="R12" s="501"/>
      <c r="S12" s="503"/>
      <c r="T12" s="537"/>
      <c r="U12" s="538"/>
      <c r="V12" s="527"/>
      <c r="W12" s="519"/>
      <c r="X12" s="519"/>
      <c r="Y12" s="506"/>
    </row>
    <row r="13" spans="2:29" ht="6.9" customHeight="1" x14ac:dyDescent="0.15">
      <c r="B13" s="504" t="s">
        <v>25</v>
      </c>
      <c r="C13" s="494" t="s">
        <v>19</v>
      </c>
      <c r="D13" s="497">
        <v>342240.6</v>
      </c>
      <c r="E13" s="498"/>
      <c r="F13" s="501"/>
      <c r="G13" s="502"/>
      <c r="H13" s="501"/>
      <c r="I13" s="503"/>
      <c r="J13" s="305"/>
      <c r="K13" s="507"/>
      <c r="L13" s="512"/>
      <c r="M13" s="514"/>
      <c r="N13" s="512"/>
      <c r="O13" s="510"/>
      <c r="P13" s="509"/>
      <c r="Q13" s="510"/>
      <c r="R13" s="501"/>
      <c r="S13" s="503"/>
      <c r="T13" s="537"/>
      <c r="U13" s="538"/>
      <c r="V13" s="527"/>
      <c r="W13" s="520" t="s">
        <v>282</v>
      </c>
      <c r="X13" s="521"/>
      <c r="Y13" s="506">
        <v>2</v>
      </c>
    </row>
    <row r="14" spans="2:29" ht="6.9" customHeight="1" x14ac:dyDescent="0.15">
      <c r="B14" s="494"/>
      <c r="C14" s="495"/>
      <c r="D14" s="499"/>
      <c r="E14" s="500"/>
      <c r="F14" s="501"/>
      <c r="G14" s="502"/>
      <c r="H14" s="501"/>
      <c r="I14" s="503"/>
      <c r="J14" s="267"/>
      <c r="K14" s="269"/>
      <c r="L14" s="512"/>
      <c r="M14" s="515"/>
      <c r="N14" s="512"/>
      <c r="O14" s="511"/>
      <c r="P14" s="509"/>
      <c r="Q14" s="511"/>
      <c r="R14" s="501"/>
      <c r="S14" s="503"/>
      <c r="T14" s="537"/>
      <c r="U14" s="538"/>
      <c r="V14" s="527"/>
      <c r="W14" s="521"/>
      <c r="X14" s="521"/>
      <c r="Y14" s="506"/>
    </row>
    <row r="15" spans="2:29" ht="6.9" customHeight="1" x14ac:dyDescent="0.15">
      <c r="B15" s="494"/>
      <c r="C15" s="496"/>
      <c r="D15" s="306"/>
      <c r="E15" s="316"/>
      <c r="F15" s="501"/>
      <c r="G15" s="502"/>
      <c r="H15" s="501"/>
      <c r="I15" s="503"/>
      <c r="J15" s="305" t="s">
        <v>26</v>
      </c>
      <c r="K15" s="507"/>
      <c r="L15" s="287" t="s">
        <v>36</v>
      </c>
      <c r="M15" s="522">
        <v>0</v>
      </c>
      <c r="N15" s="287" t="s">
        <v>35</v>
      </c>
      <c r="O15" s="522"/>
      <c r="P15" s="508" t="s">
        <v>34</v>
      </c>
      <c r="Q15" s="522"/>
      <c r="R15" s="501"/>
      <c r="S15" s="503"/>
      <c r="T15" s="537"/>
      <c r="U15" s="538"/>
      <c r="V15" s="527"/>
      <c r="W15" s="521"/>
      <c r="X15" s="521"/>
      <c r="Y15" s="506"/>
      <c r="AC15" s="3">
        <v>0</v>
      </c>
    </row>
    <row r="16" spans="2:29" ht="6.9" customHeight="1" x14ac:dyDescent="0.15">
      <c r="B16" s="494"/>
      <c r="C16" s="494" t="s">
        <v>23</v>
      </c>
      <c r="D16" s="497">
        <v>1311221.3</v>
      </c>
      <c r="E16" s="498"/>
      <c r="F16" s="501"/>
      <c r="G16" s="502"/>
      <c r="H16" s="501"/>
      <c r="I16" s="503"/>
      <c r="J16" s="305"/>
      <c r="K16" s="507"/>
      <c r="L16" s="512"/>
      <c r="M16" s="523"/>
      <c r="N16" s="512"/>
      <c r="O16" s="523"/>
      <c r="P16" s="509"/>
      <c r="Q16" s="523"/>
      <c r="R16" s="501"/>
      <c r="S16" s="503"/>
      <c r="T16" s="537"/>
      <c r="U16" s="538"/>
      <c r="V16" s="527"/>
      <c r="W16" s="521"/>
      <c r="X16" s="521"/>
      <c r="Y16" s="506"/>
    </row>
    <row r="17" spans="2:25" ht="6.9" customHeight="1" x14ac:dyDescent="0.15">
      <c r="B17" s="494"/>
      <c r="C17" s="495"/>
      <c r="D17" s="499"/>
      <c r="E17" s="500"/>
      <c r="F17" s="501"/>
      <c r="G17" s="502"/>
      <c r="H17" s="501"/>
      <c r="I17" s="503"/>
      <c r="J17" s="305"/>
      <c r="K17" s="507"/>
      <c r="L17" s="512"/>
      <c r="M17" s="523"/>
      <c r="N17" s="512"/>
      <c r="O17" s="523"/>
      <c r="P17" s="509"/>
      <c r="Q17" s="523"/>
      <c r="R17" s="501"/>
      <c r="S17" s="503"/>
      <c r="T17" s="537"/>
      <c r="U17" s="538"/>
      <c r="V17" s="527"/>
      <c r="W17" s="521"/>
      <c r="X17" s="521"/>
      <c r="Y17" s="506"/>
    </row>
    <row r="18" spans="2:25" ht="6.9" customHeight="1" x14ac:dyDescent="0.15">
      <c r="B18" s="504"/>
      <c r="C18" s="496"/>
      <c r="D18" s="306"/>
      <c r="E18" s="316"/>
      <c r="F18" s="461"/>
      <c r="G18" s="462"/>
      <c r="H18" s="461"/>
      <c r="I18" s="463"/>
      <c r="J18" s="267"/>
      <c r="K18" s="269"/>
      <c r="L18" s="286"/>
      <c r="M18" s="524"/>
      <c r="N18" s="286"/>
      <c r="O18" s="524"/>
      <c r="P18" s="525"/>
      <c r="Q18" s="524"/>
      <c r="R18" s="461"/>
      <c r="S18" s="463"/>
      <c r="T18" s="539"/>
      <c r="U18" s="540"/>
      <c r="V18" s="528"/>
      <c r="W18" s="521"/>
      <c r="X18" s="521"/>
      <c r="Y18" s="506"/>
    </row>
    <row r="19" spans="2:25" ht="31.2" customHeight="1" x14ac:dyDescent="0.15">
      <c r="B19" s="529"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 customHeight="1" x14ac:dyDescent="0.15">
      <c r="B20" s="529"/>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529"/>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529"/>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529"/>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529"/>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529"/>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529"/>
      <c r="C26" s="23"/>
      <c r="D26" s="1"/>
      <c r="E26" s="1"/>
      <c r="G26" s="26"/>
      <c r="H26" s="26"/>
      <c r="I26" s="26"/>
      <c r="J26" s="26"/>
      <c r="K26" s="26"/>
      <c r="L26" s="1"/>
      <c r="M26" s="23"/>
      <c r="N26" s="23"/>
      <c r="O26" s="1"/>
      <c r="P26" s="533" t="s">
        <v>300</v>
      </c>
      <c r="Q26" s="533"/>
      <c r="R26" s="533"/>
      <c r="S26" s="533"/>
      <c r="T26" s="533"/>
      <c r="U26" s="533"/>
      <c r="V26" s="533"/>
      <c r="W26" s="533"/>
      <c r="X26" s="533"/>
      <c r="Y26" s="534"/>
    </row>
    <row r="27" spans="2:25" ht="45" customHeight="1" x14ac:dyDescent="0.15">
      <c r="B27" s="449"/>
      <c r="C27" s="22"/>
      <c r="D27" s="20"/>
      <c r="E27" s="25"/>
      <c r="F27" s="21"/>
      <c r="G27" s="20"/>
      <c r="H27" s="20"/>
      <c r="I27" s="20"/>
      <c r="J27" s="20"/>
      <c r="K27" s="20"/>
      <c r="L27" s="20"/>
      <c r="M27" s="20"/>
      <c r="N27" s="20"/>
      <c r="O27" s="19"/>
      <c r="P27" s="535"/>
      <c r="Q27" s="535"/>
      <c r="R27" s="535"/>
      <c r="S27" s="535"/>
      <c r="T27" s="535"/>
      <c r="U27" s="535"/>
      <c r="V27" s="535"/>
      <c r="W27" s="535"/>
      <c r="X27" s="535"/>
      <c r="Y27" s="536"/>
    </row>
    <row r="28" spans="2:25" ht="15" customHeight="1" x14ac:dyDescent="0.15">
      <c r="C28" s="4" t="s">
        <v>256</v>
      </c>
    </row>
    <row r="29" spans="2:25" ht="15" customHeight="1" x14ac:dyDescent="0.15">
      <c r="C29" s="1" t="s">
        <v>565</v>
      </c>
    </row>
    <row r="30" spans="2:25" ht="11.4" customHeight="1" x14ac:dyDescent="0.15">
      <c r="C30" s="3" t="s">
        <v>566</v>
      </c>
    </row>
    <row r="31" spans="2:25" x14ac:dyDescent="0.15">
      <c r="C31" s="1" t="s">
        <v>302</v>
      </c>
    </row>
    <row r="32" spans="2:25" x14ac:dyDescent="0.15">
      <c r="C32" s="1" t="s">
        <v>257</v>
      </c>
    </row>
  </sheetData>
  <mergeCells count="71">
    <mergeCell ref="B19:B27"/>
    <mergeCell ref="C19:Y19"/>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V7:V18"/>
    <mergeCell ref="T6:U6"/>
    <mergeCell ref="Y7:Y12"/>
    <mergeCell ref="C10:C12"/>
    <mergeCell ref="D10:E12"/>
    <mergeCell ref="J11:K14"/>
    <mergeCell ref="P11:P14"/>
    <mergeCell ref="Q7:Q10"/>
    <mergeCell ref="J7:K10"/>
    <mergeCell ref="L7:L10"/>
    <mergeCell ref="N11:N14"/>
    <mergeCell ref="O11:O14"/>
    <mergeCell ref="N7:N10"/>
    <mergeCell ref="M7:M10"/>
    <mergeCell ref="L11:L14"/>
    <mergeCell ref="M11:M14"/>
    <mergeCell ref="P7:P10"/>
    <mergeCell ref="W7:X12"/>
    <mergeCell ref="E6:G6"/>
    <mergeCell ref="C7:C9"/>
    <mergeCell ref="D7:E9"/>
    <mergeCell ref="F7:G18"/>
    <mergeCell ref="H7:I18"/>
    <mergeCell ref="C16:C18"/>
    <mergeCell ref="D16:E18"/>
    <mergeCell ref="B5:C6"/>
    <mergeCell ref="H6:J6"/>
    <mergeCell ref="B7:B12"/>
    <mergeCell ref="E5:G5"/>
    <mergeCell ref="H5:J5"/>
    <mergeCell ref="B4:C4"/>
    <mergeCell ref="D4:G4"/>
    <mergeCell ref="T4:U4"/>
    <mergeCell ref="V4:Y4"/>
    <mergeCell ref="B3:C3"/>
    <mergeCell ref="D3:G3"/>
    <mergeCell ref="H3:I4"/>
    <mergeCell ref="J3:M4"/>
    <mergeCell ref="N3:O4"/>
    <mergeCell ref="P3:S4"/>
    <mergeCell ref="T3:U3"/>
    <mergeCell ref="K5:N5"/>
    <mergeCell ref="K6:N6"/>
    <mergeCell ref="O5:P6"/>
    <mergeCell ref="Q5:S6"/>
    <mergeCell ref="W5:X5"/>
    <mergeCell ref="P2:S2"/>
    <mergeCell ref="T2:U2"/>
    <mergeCell ref="V2:Y2"/>
    <mergeCell ref="V6:Y6"/>
    <mergeCell ref="V3:Y3"/>
    <mergeCell ref="T5:U5"/>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500-000000000000}">
          <x14:formula1>
            <xm:f>'(参考)リスト'!$G$16:$G$19</xm:f>
          </x14:formula1>
          <xm:sqref>T7:U18</xm:sqref>
        </x14:dataValidation>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21EDB-3030-45C8-9C63-588E41BE2CA1}">
  <sheetPr>
    <pageSetUpPr fitToPage="1"/>
  </sheetPr>
  <dimension ref="B2:AC32"/>
  <sheetViews>
    <sheetView showGridLines="0" showZeros="0" view="pageBreakPreview" zoomScale="90" zoomScaleNormal="100" zoomScaleSheetLayoutView="90" workbookViewId="0">
      <selection activeCell="M11" sqref="M11:M14"/>
    </sheetView>
  </sheetViews>
  <sheetFormatPr defaultColWidth="9" defaultRowHeight="12" x14ac:dyDescent="0.15"/>
  <cols>
    <col min="1" max="1" width="1.6640625" style="3" customWidth="1"/>
    <col min="2" max="2" width="4.109375" style="3" customWidth="1"/>
    <col min="3" max="21" width="5.88671875" style="3" customWidth="1"/>
    <col min="22" max="22" width="8.21875" style="3" customWidth="1"/>
    <col min="23" max="24" width="6.77734375" style="3" customWidth="1"/>
    <col min="25" max="25" width="8.6640625" style="3" customWidth="1"/>
    <col min="26" max="26" width="1.33203125" style="3" customWidth="1"/>
    <col min="27" max="16384" width="9" style="3"/>
  </cols>
  <sheetData>
    <row r="2" spans="2:29" ht="24.9" customHeight="1" x14ac:dyDescent="0.15">
      <c r="B2" s="28" t="s">
        <v>340</v>
      </c>
      <c r="C2" s="4"/>
      <c r="D2" s="4"/>
      <c r="E2" s="4"/>
      <c r="F2" s="4"/>
      <c r="G2" s="4"/>
      <c r="H2" s="4"/>
      <c r="I2" s="4"/>
      <c r="J2" s="4"/>
      <c r="K2" s="27"/>
      <c r="L2" s="4"/>
      <c r="M2" s="27"/>
      <c r="N2" s="207"/>
      <c r="O2" s="208"/>
      <c r="P2" s="480"/>
      <c r="Q2" s="481"/>
      <c r="R2" s="481"/>
      <c r="S2" s="482"/>
      <c r="T2" s="291" t="s">
        <v>55</v>
      </c>
      <c r="U2" s="291"/>
      <c r="V2" s="483" t="s">
        <v>914</v>
      </c>
      <c r="W2" s="483"/>
      <c r="X2" s="483"/>
      <c r="Y2" s="483"/>
    </row>
    <row r="3" spans="2:29" ht="20.100000000000001" customHeight="1" x14ac:dyDescent="0.15">
      <c r="B3" s="287" t="s">
        <v>27</v>
      </c>
      <c r="C3" s="287"/>
      <c r="D3" s="492" t="s">
        <v>616</v>
      </c>
      <c r="E3" s="492"/>
      <c r="F3" s="492"/>
      <c r="G3" s="492"/>
      <c r="H3" s="291" t="s">
        <v>28</v>
      </c>
      <c r="I3" s="291"/>
      <c r="J3" s="469" t="s">
        <v>623</v>
      </c>
      <c r="K3" s="469"/>
      <c r="L3" s="469"/>
      <c r="M3" s="469"/>
      <c r="N3" s="291" t="s">
        <v>10</v>
      </c>
      <c r="O3" s="291"/>
      <c r="P3" s="325" t="s">
        <v>578</v>
      </c>
      <c r="Q3" s="325"/>
      <c r="R3" s="325"/>
      <c r="S3" s="325"/>
      <c r="T3" s="291" t="s">
        <v>16</v>
      </c>
      <c r="U3" s="291"/>
      <c r="V3" s="484" t="s">
        <v>538</v>
      </c>
      <c r="W3" s="484"/>
      <c r="X3" s="484"/>
      <c r="Y3" s="484"/>
    </row>
    <row r="4" spans="2:29" ht="20.100000000000001" customHeight="1" x14ac:dyDescent="0.15">
      <c r="B4" s="286" t="s">
        <v>11</v>
      </c>
      <c r="C4" s="286"/>
      <c r="D4" s="490" t="s">
        <v>628</v>
      </c>
      <c r="E4" s="490"/>
      <c r="F4" s="490"/>
      <c r="G4" s="490"/>
      <c r="H4" s="291"/>
      <c r="I4" s="291"/>
      <c r="J4" s="469"/>
      <c r="K4" s="492"/>
      <c r="L4" s="492"/>
      <c r="M4" s="492"/>
      <c r="N4" s="287"/>
      <c r="O4" s="287"/>
      <c r="P4" s="493"/>
      <c r="Q4" s="493"/>
      <c r="R4" s="493"/>
      <c r="S4" s="493"/>
      <c r="T4" s="287" t="s">
        <v>17</v>
      </c>
      <c r="U4" s="287"/>
      <c r="V4" s="491" t="s">
        <v>353</v>
      </c>
      <c r="W4" s="491"/>
      <c r="X4" s="491"/>
      <c r="Y4" s="491"/>
    </row>
    <row r="5" spans="2:29" ht="20.100000000000001" customHeight="1" x14ac:dyDescent="0.15">
      <c r="B5" s="324" t="s">
        <v>12</v>
      </c>
      <c r="C5" s="324"/>
      <c r="D5" s="2" t="s">
        <v>13</v>
      </c>
      <c r="E5" s="325" t="s">
        <v>631</v>
      </c>
      <c r="F5" s="325"/>
      <c r="G5" s="325"/>
      <c r="H5" s="291" t="s">
        <v>265</v>
      </c>
      <c r="I5" s="291"/>
      <c r="J5" s="279"/>
      <c r="K5" s="325" t="s">
        <v>625</v>
      </c>
      <c r="L5" s="325"/>
      <c r="M5" s="325"/>
      <c r="N5" s="325"/>
      <c r="O5" s="485" t="s">
        <v>246</v>
      </c>
      <c r="P5" s="485"/>
      <c r="Q5" s="484">
        <v>45272</v>
      </c>
      <c r="R5" s="484"/>
      <c r="S5" s="484"/>
      <c r="T5" s="291" t="s">
        <v>44</v>
      </c>
      <c r="U5" s="291"/>
      <c r="V5" s="232" t="s">
        <v>43</v>
      </c>
      <c r="W5" s="488">
        <f>'様式A-1'!Z5</f>
        <v>285</v>
      </c>
      <c r="X5" s="489"/>
      <c r="Y5" s="66" t="s">
        <v>42</v>
      </c>
    </row>
    <row r="6" spans="2:29" ht="20.100000000000001" customHeight="1" x14ac:dyDescent="0.15">
      <c r="B6" s="324"/>
      <c r="C6" s="324"/>
      <c r="D6" s="2" t="s">
        <v>14</v>
      </c>
      <c r="E6" s="325" t="s">
        <v>631</v>
      </c>
      <c r="F6" s="325"/>
      <c r="G6" s="325"/>
      <c r="H6" s="291" t="s">
        <v>266</v>
      </c>
      <c r="I6" s="291"/>
      <c r="J6" s="279"/>
      <c r="K6" s="325" t="s">
        <v>626</v>
      </c>
      <c r="L6" s="325"/>
      <c r="M6" s="325"/>
      <c r="N6" s="325"/>
      <c r="O6" s="486"/>
      <c r="P6" s="486"/>
      <c r="Q6" s="487"/>
      <c r="R6" s="487"/>
      <c r="S6" s="487"/>
      <c r="T6" s="291" t="s">
        <v>15</v>
      </c>
      <c r="U6" s="291"/>
      <c r="V6" s="325" t="s">
        <v>524</v>
      </c>
      <c r="W6" s="325"/>
      <c r="X6" s="325"/>
      <c r="Y6" s="325"/>
    </row>
    <row r="7" spans="2:29" ht="6.9" customHeight="1" x14ac:dyDescent="0.15">
      <c r="B7" s="504" t="s">
        <v>18</v>
      </c>
      <c r="C7" s="494" t="s">
        <v>19</v>
      </c>
      <c r="D7" s="497">
        <v>342249.9</v>
      </c>
      <c r="E7" s="498"/>
      <c r="F7" s="458" t="s">
        <v>20</v>
      </c>
      <c r="G7" s="459"/>
      <c r="H7" s="458" t="s">
        <v>21</v>
      </c>
      <c r="I7" s="460"/>
      <c r="J7" s="264" t="s">
        <v>22</v>
      </c>
      <c r="K7" s="507"/>
      <c r="L7" s="512" t="s">
        <v>36</v>
      </c>
      <c r="M7" s="514">
        <v>12</v>
      </c>
      <c r="N7" s="512" t="s">
        <v>35</v>
      </c>
      <c r="O7" s="514"/>
      <c r="P7" s="509" t="s">
        <v>34</v>
      </c>
      <c r="Q7" s="510"/>
      <c r="R7" s="501" t="s">
        <v>41</v>
      </c>
      <c r="S7" s="503"/>
      <c r="T7" s="537" t="s">
        <v>649</v>
      </c>
      <c r="U7" s="538"/>
      <c r="V7" s="526" t="s">
        <v>40</v>
      </c>
      <c r="W7" s="517" t="s">
        <v>301</v>
      </c>
      <c r="X7" s="518"/>
      <c r="Y7" s="505"/>
    </row>
    <row r="8" spans="2:29" ht="6.9" customHeight="1" x14ac:dyDescent="0.15">
      <c r="B8" s="504"/>
      <c r="C8" s="495"/>
      <c r="D8" s="499"/>
      <c r="E8" s="500"/>
      <c r="F8" s="501"/>
      <c r="G8" s="502"/>
      <c r="H8" s="501"/>
      <c r="I8" s="503"/>
      <c r="J8" s="305"/>
      <c r="K8" s="507"/>
      <c r="L8" s="512"/>
      <c r="M8" s="514"/>
      <c r="N8" s="512"/>
      <c r="O8" s="514"/>
      <c r="P8" s="509"/>
      <c r="Q8" s="510"/>
      <c r="R8" s="501"/>
      <c r="S8" s="503"/>
      <c r="T8" s="537"/>
      <c r="U8" s="538"/>
      <c r="V8" s="527"/>
      <c r="W8" s="519"/>
      <c r="X8" s="519"/>
      <c r="Y8" s="506"/>
    </row>
    <row r="9" spans="2:29" ht="6.9" customHeight="1" x14ac:dyDescent="0.15">
      <c r="B9" s="504"/>
      <c r="C9" s="496"/>
      <c r="D9" s="306"/>
      <c r="E9" s="316"/>
      <c r="F9" s="501"/>
      <c r="G9" s="502"/>
      <c r="H9" s="501"/>
      <c r="I9" s="503"/>
      <c r="J9" s="305"/>
      <c r="K9" s="507"/>
      <c r="L9" s="512"/>
      <c r="M9" s="514"/>
      <c r="N9" s="512"/>
      <c r="O9" s="514"/>
      <c r="P9" s="509"/>
      <c r="Q9" s="510"/>
      <c r="R9" s="501"/>
      <c r="S9" s="503"/>
      <c r="T9" s="537"/>
      <c r="U9" s="538"/>
      <c r="V9" s="527"/>
      <c r="W9" s="519"/>
      <c r="X9" s="519"/>
      <c r="Y9" s="506"/>
    </row>
    <row r="10" spans="2:29" ht="6.9" customHeight="1" x14ac:dyDescent="0.15">
      <c r="B10" s="504"/>
      <c r="C10" s="494" t="s">
        <v>23</v>
      </c>
      <c r="D10" s="497">
        <v>1311219.3</v>
      </c>
      <c r="E10" s="498"/>
      <c r="F10" s="501"/>
      <c r="G10" s="502"/>
      <c r="H10" s="501"/>
      <c r="I10" s="503"/>
      <c r="J10" s="305"/>
      <c r="K10" s="507"/>
      <c r="L10" s="512"/>
      <c r="M10" s="515"/>
      <c r="N10" s="512"/>
      <c r="O10" s="515"/>
      <c r="P10" s="509"/>
      <c r="Q10" s="511"/>
      <c r="R10" s="501"/>
      <c r="S10" s="503"/>
      <c r="T10" s="537"/>
      <c r="U10" s="538"/>
      <c r="V10" s="527"/>
      <c r="W10" s="519"/>
      <c r="X10" s="519"/>
      <c r="Y10" s="506"/>
    </row>
    <row r="11" spans="2:29" ht="6.9" customHeight="1" x14ac:dyDescent="0.15">
      <c r="B11" s="504"/>
      <c r="C11" s="495"/>
      <c r="D11" s="499"/>
      <c r="E11" s="500"/>
      <c r="F11" s="501"/>
      <c r="G11" s="502"/>
      <c r="H11" s="501"/>
      <c r="I11" s="503"/>
      <c r="J11" s="264" t="s">
        <v>24</v>
      </c>
      <c r="K11" s="266"/>
      <c r="L11" s="287" t="s">
        <v>36</v>
      </c>
      <c r="M11" s="516">
        <v>3</v>
      </c>
      <c r="N11" s="287" t="s">
        <v>35</v>
      </c>
      <c r="O11" s="513"/>
      <c r="P11" s="508" t="s">
        <v>34</v>
      </c>
      <c r="Q11" s="513">
        <v>0</v>
      </c>
      <c r="R11" s="501"/>
      <c r="S11" s="503"/>
      <c r="T11" s="537"/>
      <c r="U11" s="538"/>
      <c r="V11" s="527"/>
      <c r="W11" s="519"/>
      <c r="X11" s="519"/>
      <c r="Y11" s="506"/>
    </row>
    <row r="12" spans="2:29" ht="6.9" customHeight="1" x14ac:dyDescent="0.15">
      <c r="B12" s="504"/>
      <c r="C12" s="496"/>
      <c r="D12" s="306"/>
      <c r="E12" s="316"/>
      <c r="F12" s="501"/>
      <c r="G12" s="502"/>
      <c r="H12" s="501"/>
      <c r="I12" s="503"/>
      <c r="J12" s="305"/>
      <c r="K12" s="507"/>
      <c r="L12" s="512"/>
      <c r="M12" s="514"/>
      <c r="N12" s="512"/>
      <c r="O12" s="510"/>
      <c r="P12" s="509"/>
      <c r="Q12" s="510"/>
      <c r="R12" s="501"/>
      <c r="S12" s="503"/>
      <c r="T12" s="537"/>
      <c r="U12" s="538"/>
      <c r="V12" s="527"/>
      <c r="W12" s="519"/>
      <c r="X12" s="519"/>
      <c r="Y12" s="506"/>
    </row>
    <row r="13" spans="2:29" ht="6.9" customHeight="1" x14ac:dyDescent="0.15">
      <c r="B13" s="504" t="s">
        <v>25</v>
      </c>
      <c r="C13" s="494" t="s">
        <v>19</v>
      </c>
      <c r="D13" s="497">
        <v>342240.6</v>
      </c>
      <c r="E13" s="498"/>
      <c r="F13" s="501"/>
      <c r="G13" s="502"/>
      <c r="H13" s="501"/>
      <c r="I13" s="503"/>
      <c r="J13" s="305"/>
      <c r="K13" s="507"/>
      <c r="L13" s="512"/>
      <c r="M13" s="514"/>
      <c r="N13" s="512"/>
      <c r="O13" s="510"/>
      <c r="P13" s="509"/>
      <c r="Q13" s="510"/>
      <c r="R13" s="501"/>
      <c r="S13" s="503"/>
      <c r="T13" s="537"/>
      <c r="U13" s="538"/>
      <c r="V13" s="527"/>
      <c r="W13" s="520" t="s">
        <v>282</v>
      </c>
      <c r="X13" s="521"/>
      <c r="Y13" s="506">
        <v>2</v>
      </c>
    </row>
    <row r="14" spans="2:29" ht="6.9" customHeight="1" x14ac:dyDescent="0.15">
      <c r="B14" s="494"/>
      <c r="C14" s="495"/>
      <c r="D14" s="499"/>
      <c r="E14" s="500"/>
      <c r="F14" s="501"/>
      <c r="G14" s="502"/>
      <c r="H14" s="501"/>
      <c r="I14" s="503"/>
      <c r="J14" s="267"/>
      <c r="K14" s="269"/>
      <c r="L14" s="512"/>
      <c r="M14" s="515"/>
      <c r="N14" s="512"/>
      <c r="O14" s="511"/>
      <c r="P14" s="509"/>
      <c r="Q14" s="511"/>
      <c r="R14" s="501"/>
      <c r="S14" s="503"/>
      <c r="T14" s="537"/>
      <c r="U14" s="538"/>
      <c r="V14" s="527"/>
      <c r="W14" s="521"/>
      <c r="X14" s="521"/>
      <c r="Y14" s="506"/>
    </row>
    <row r="15" spans="2:29" ht="6.9" customHeight="1" x14ac:dyDescent="0.15">
      <c r="B15" s="494"/>
      <c r="C15" s="496"/>
      <c r="D15" s="306"/>
      <c r="E15" s="316"/>
      <c r="F15" s="501"/>
      <c r="G15" s="502"/>
      <c r="H15" s="501"/>
      <c r="I15" s="503"/>
      <c r="J15" s="305" t="s">
        <v>26</v>
      </c>
      <c r="K15" s="507"/>
      <c r="L15" s="287" t="s">
        <v>36</v>
      </c>
      <c r="M15" s="522">
        <v>0</v>
      </c>
      <c r="N15" s="287" t="s">
        <v>35</v>
      </c>
      <c r="O15" s="522"/>
      <c r="P15" s="508" t="s">
        <v>34</v>
      </c>
      <c r="Q15" s="522"/>
      <c r="R15" s="501"/>
      <c r="S15" s="503"/>
      <c r="T15" s="537"/>
      <c r="U15" s="538"/>
      <c r="V15" s="527"/>
      <c r="W15" s="521"/>
      <c r="X15" s="521"/>
      <c r="Y15" s="506"/>
      <c r="AC15" s="3">
        <v>0</v>
      </c>
    </row>
    <row r="16" spans="2:29" ht="6.9" customHeight="1" x14ac:dyDescent="0.15">
      <c r="B16" s="494"/>
      <c r="C16" s="494" t="s">
        <v>23</v>
      </c>
      <c r="D16" s="497">
        <v>1311221.3</v>
      </c>
      <c r="E16" s="498"/>
      <c r="F16" s="501"/>
      <c r="G16" s="502"/>
      <c r="H16" s="501"/>
      <c r="I16" s="503"/>
      <c r="J16" s="305"/>
      <c r="K16" s="507"/>
      <c r="L16" s="512"/>
      <c r="M16" s="523"/>
      <c r="N16" s="512"/>
      <c r="O16" s="523"/>
      <c r="P16" s="509"/>
      <c r="Q16" s="523"/>
      <c r="R16" s="501"/>
      <c r="S16" s="503"/>
      <c r="T16" s="537"/>
      <c r="U16" s="538"/>
      <c r="V16" s="527"/>
      <c r="W16" s="521"/>
      <c r="X16" s="521"/>
      <c r="Y16" s="506"/>
    </row>
    <row r="17" spans="2:25" ht="6.9" customHeight="1" x14ac:dyDescent="0.15">
      <c r="B17" s="494"/>
      <c r="C17" s="495"/>
      <c r="D17" s="499"/>
      <c r="E17" s="500"/>
      <c r="F17" s="501"/>
      <c r="G17" s="502"/>
      <c r="H17" s="501"/>
      <c r="I17" s="503"/>
      <c r="J17" s="305"/>
      <c r="K17" s="507"/>
      <c r="L17" s="512"/>
      <c r="M17" s="523"/>
      <c r="N17" s="512"/>
      <c r="O17" s="523"/>
      <c r="P17" s="509"/>
      <c r="Q17" s="523"/>
      <c r="R17" s="501"/>
      <c r="S17" s="503"/>
      <c r="T17" s="537"/>
      <c r="U17" s="538"/>
      <c r="V17" s="527"/>
      <c r="W17" s="521"/>
      <c r="X17" s="521"/>
      <c r="Y17" s="506"/>
    </row>
    <row r="18" spans="2:25" ht="6.9" customHeight="1" x14ac:dyDescent="0.15">
      <c r="B18" s="504"/>
      <c r="C18" s="496"/>
      <c r="D18" s="306"/>
      <c r="E18" s="316"/>
      <c r="F18" s="461"/>
      <c r="G18" s="462"/>
      <c r="H18" s="461"/>
      <c r="I18" s="463"/>
      <c r="J18" s="267"/>
      <c r="K18" s="269"/>
      <c r="L18" s="286"/>
      <c r="M18" s="524"/>
      <c r="N18" s="286"/>
      <c r="O18" s="524"/>
      <c r="P18" s="525"/>
      <c r="Q18" s="524"/>
      <c r="R18" s="461"/>
      <c r="S18" s="463"/>
      <c r="T18" s="539"/>
      <c r="U18" s="540"/>
      <c r="V18" s="528"/>
      <c r="W18" s="521"/>
      <c r="X18" s="521"/>
      <c r="Y18" s="506"/>
    </row>
    <row r="19" spans="2:25" ht="31.2" customHeight="1" x14ac:dyDescent="0.15">
      <c r="B19" s="529"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 customHeight="1" x14ac:dyDescent="0.15">
      <c r="B20" s="529"/>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529"/>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529"/>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529"/>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529"/>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529"/>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529"/>
      <c r="C26" s="23"/>
      <c r="D26" s="1"/>
      <c r="E26" s="1"/>
      <c r="G26" s="26"/>
      <c r="H26" s="26"/>
      <c r="I26" s="26"/>
      <c r="J26" s="26"/>
      <c r="K26" s="26"/>
      <c r="L26" s="1"/>
      <c r="M26" s="23"/>
      <c r="N26" s="23"/>
      <c r="O26" s="1"/>
      <c r="P26" s="533" t="s">
        <v>300</v>
      </c>
      <c r="Q26" s="533"/>
      <c r="R26" s="533"/>
      <c r="S26" s="533"/>
      <c r="T26" s="533"/>
      <c r="U26" s="533"/>
      <c r="V26" s="533"/>
      <c r="W26" s="533"/>
      <c r="X26" s="533"/>
      <c r="Y26" s="534"/>
    </row>
    <row r="27" spans="2:25" ht="45" customHeight="1" x14ac:dyDescent="0.15">
      <c r="B27" s="449"/>
      <c r="C27" s="22"/>
      <c r="D27" s="20"/>
      <c r="E27" s="25"/>
      <c r="F27" s="21"/>
      <c r="G27" s="20"/>
      <c r="H27" s="20"/>
      <c r="I27" s="20"/>
      <c r="J27" s="20"/>
      <c r="K27" s="20"/>
      <c r="L27" s="20"/>
      <c r="M27" s="20"/>
      <c r="N27" s="20"/>
      <c r="O27" s="19"/>
      <c r="P27" s="535"/>
      <c r="Q27" s="535"/>
      <c r="R27" s="535"/>
      <c r="S27" s="535"/>
      <c r="T27" s="535"/>
      <c r="U27" s="535"/>
      <c r="V27" s="535"/>
      <c r="W27" s="535"/>
      <c r="X27" s="535"/>
      <c r="Y27" s="536"/>
    </row>
    <row r="28" spans="2:25" ht="15" customHeight="1" x14ac:dyDescent="0.15">
      <c r="C28" s="4" t="s">
        <v>256</v>
      </c>
    </row>
    <row r="29" spans="2:25" ht="15" customHeight="1" x14ac:dyDescent="0.15">
      <c r="C29" s="1" t="s">
        <v>565</v>
      </c>
    </row>
    <row r="30" spans="2:25" ht="11.4" customHeight="1" x14ac:dyDescent="0.15">
      <c r="C30" s="3" t="s">
        <v>566</v>
      </c>
    </row>
    <row r="31" spans="2:25" x14ac:dyDescent="0.15">
      <c r="C31" s="1" t="s">
        <v>302</v>
      </c>
    </row>
    <row r="32" spans="2:25" x14ac:dyDescent="0.15">
      <c r="C32" s="1" t="s">
        <v>257</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F50ADE-AE7E-437C-983D-FD7FF7E5FF25}">
          <x14:formula1>
            <xm:f>'(参考)リスト'!$E$6:$E$7</xm:f>
          </x14:formula1>
          <xm:sqref>V4:Y4</xm:sqref>
        </x14:dataValidation>
        <x14:dataValidation type="list" allowBlank="1" showInputMessage="1" showErrorMessage="1" xr:uid="{D22493C6-E7BB-4287-818E-AF44C2611D12}">
          <x14:formula1>
            <xm:f>'(参考)リスト'!$D$6:$D$7</xm:f>
          </x14:formula1>
          <xm:sqref>V3:Y3</xm:sqref>
        </x14:dataValidation>
        <x14:dataValidation type="list" allowBlank="1" showInputMessage="1" showErrorMessage="1" xr:uid="{A908D772-6FC5-404D-8AA5-5B49F77B9BC8}">
          <x14:formula1>
            <xm:f>'(参考)リスト'!$B$6:$B$12</xm:f>
          </x14:formula1>
          <xm:sqref>V6:Y6</xm:sqref>
        </x14:dataValidation>
        <x14:dataValidation type="list" allowBlank="1" showInputMessage="1" showErrorMessage="1" xr:uid="{DA6EDF72-5CF9-48C6-BF5F-1C46B1DAEEE2}">
          <x14:formula1>
            <xm:f>'(参考)リスト'!$G$16:$G$19</xm:f>
          </x14:formula1>
          <xm:sqref>T7:U18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4D8F0-8CE0-456A-A73D-657FD13E3A98}">
  <sheetPr>
    <pageSetUpPr fitToPage="1"/>
  </sheetPr>
  <dimension ref="B2:AC32"/>
  <sheetViews>
    <sheetView showGridLines="0" showZeros="0" view="pageBreakPreview" zoomScale="90" zoomScaleNormal="100" zoomScaleSheetLayoutView="90" workbookViewId="0">
      <selection activeCell="M11" sqref="M11:M14"/>
    </sheetView>
  </sheetViews>
  <sheetFormatPr defaultColWidth="9" defaultRowHeight="12" x14ac:dyDescent="0.15"/>
  <cols>
    <col min="1" max="1" width="1.6640625" style="3" customWidth="1"/>
    <col min="2" max="2" width="4.109375" style="3" customWidth="1"/>
    <col min="3" max="21" width="5.88671875" style="3" customWidth="1"/>
    <col min="22" max="22" width="8.21875" style="3" customWidth="1"/>
    <col min="23" max="24" width="6.77734375" style="3" customWidth="1"/>
    <col min="25" max="25" width="8.6640625" style="3" customWidth="1"/>
    <col min="26" max="26" width="1.33203125" style="3" customWidth="1"/>
    <col min="27" max="16384" width="9" style="3"/>
  </cols>
  <sheetData>
    <row r="2" spans="2:29" ht="24.9" customHeight="1" x14ac:dyDescent="0.15">
      <c r="B2" s="28" t="s">
        <v>340</v>
      </c>
      <c r="C2" s="4"/>
      <c r="D2" s="4"/>
      <c r="E2" s="4"/>
      <c r="F2" s="4"/>
      <c r="G2" s="4"/>
      <c r="H2" s="4"/>
      <c r="I2" s="4"/>
      <c r="J2" s="4"/>
      <c r="K2" s="27"/>
      <c r="L2" s="4"/>
      <c r="M2" s="27"/>
      <c r="N2" s="207"/>
      <c r="O2" s="208"/>
      <c r="P2" s="480"/>
      <c r="Q2" s="481"/>
      <c r="R2" s="481"/>
      <c r="S2" s="482"/>
      <c r="T2" s="291" t="s">
        <v>55</v>
      </c>
      <c r="U2" s="291"/>
      <c r="V2" s="483" t="s">
        <v>914</v>
      </c>
      <c r="W2" s="483"/>
      <c r="X2" s="483"/>
      <c r="Y2" s="483"/>
    </row>
    <row r="3" spans="2:29" ht="20.100000000000001" customHeight="1" x14ac:dyDescent="0.15">
      <c r="B3" s="287" t="s">
        <v>27</v>
      </c>
      <c r="C3" s="287"/>
      <c r="D3" s="492" t="s">
        <v>616</v>
      </c>
      <c r="E3" s="492"/>
      <c r="F3" s="492"/>
      <c r="G3" s="492"/>
      <c r="H3" s="291" t="s">
        <v>28</v>
      </c>
      <c r="I3" s="291"/>
      <c r="J3" s="469" t="s">
        <v>623</v>
      </c>
      <c r="K3" s="469"/>
      <c r="L3" s="469"/>
      <c r="M3" s="469"/>
      <c r="N3" s="291" t="s">
        <v>10</v>
      </c>
      <c r="O3" s="291"/>
      <c r="P3" s="325" t="s">
        <v>578</v>
      </c>
      <c r="Q3" s="325"/>
      <c r="R3" s="325"/>
      <c r="S3" s="325"/>
      <c r="T3" s="291" t="s">
        <v>16</v>
      </c>
      <c r="U3" s="291"/>
      <c r="V3" s="484" t="s">
        <v>538</v>
      </c>
      <c r="W3" s="484"/>
      <c r="X3" s="484"/>
      <c r="Y3" s="484"/>
    </row>
    <row r="4" spans="2:29" ht="20.100000000000001" customHeight="1" x14ac:dyDescent="0.15">
      <c r="B4" s="286" t="s">
        <v>11</v>
      </c>
      <c r="C4" s="286"/>
      <c r="D4" s="490" t="s">
        <v>628</v>
      </c>
      <c r="E4" s="490"/>
      <c r="F4" s="490"/>
      <c r="G4" s="490"/>
      <c r="H4" s="291"/>
      <c r="I4" s="291"/>
      <c r="J4" s="469"/>
      <c r="K4" s="492"/>
      <c r="L4" s="492"/>
      <c r="M4" s="492"/>
      <c r="N4" s="287"/>
      <c r="O4" s="287"/>
      <c r="P4" s="493"/>
      <c r="Q4" s="493"/>
      <c r="R4" s="493"/>
      <c r="S4" s="493"/>
      <c r="T4" s="287" t="s">
        <v>17</v>
      </c>
      <c r="U4" s="287"/>
      <c r="V4" s="491" t="s">
        <v>353</v>
      </c>
      <c r="W4" s="491"/>
      <c r="X4" s="491"/>
      <c r="Y4" s="491"/>
    </row>
    <row r="5" spans="2:29" ht="20.100000000000001" customHeight="1" x14ac:dyDescent="0.15">
      <c r="B5" s="324" t="s">
        <v>12</v>
      </c>
      <c r="C5" s="324"/>
      <c r="D5" s="2" t="s">
        <v>13</v>
      </c>
      <c r="E5" s="325" t="s">
        <v>631</v>
      </c>
      <c r="F5" s="325"/>
      <c r="G5" s="325"/>
      <c r="H5" s="291" t="s">
        <v>265</v>
      </c>
      <c r="I5" s="291"/>
      <c r="J5" s="279"/>
      <c r="K5" s="325" t="s">
        <v>625</v>
      </c>
      <c r="L5" s="325"/>
      <c r="M5" s="325"/>
      <c r="N5" s="325"/>
      <c r="O5" s="485" t="s">
        <v>246</v>
      </c>
      <c r="P5" s="485"/>
      <c r="Q5" s="484">
        <v>45272</v>
      </c>
      <c r="R5" s="484"/>
      <c r="S5" s="484"/>
      <c r="T5" s="291" t="s">
        <v>44</v>
      </c>
      <c r="U5" s="291"/>
      <c r="V5" s="232" t="s">
        <v>43</v>
      </c>
      <c r="W5" s="488">
        <f>'様式A-1'!Z5</f>
        <v>285</v>
      </c>
      <c r="X5" s="489"/>
      <c r="Y5" s="66" t="s">
        <v>42</v>
      </c>
    </row>
    <row r="6" spans="2:29" ht="20.100000000000001" customHeight="1" x14ac:dyDescent="0.15">
      <c r="B6" s="324"/>
      <c r="C6" s="324"/>
      <c r="D6" s="2" t="s">
        <v>14</v>
      </c>
      <c r="E6" s="325" t="s">
        <v>631</v>
      </c>
      <c r="F6" s="325"/>
      <c r="G6" s="325"/>
      <c r="H6" s="291" t="s">
        <v>266</v>
      </c>
      <c r="I6" s="291"/>
      <c r="J6" s="279"/>
      <c r="K6" s="325" t="s">
        <v>626</v>
      </c>
      <c r="L6" s="325"/>
      <c r="M6" s="325"/>
      <c r="N6" s="325"/>
      <c r="O6" s="486"/>
      <c r="P6" s="486"/>
      <c r="Q6" s="487"/>
      <c r="R6" s="487"/>
      <c r="S6" s="487"/>
      <c r="T6" s="291" t="s">
        <v>15</v>
      </c>
      <c r="U6" s="291"/>
      <c r="V6" s="325" t="s">
        <v>524</v>
      </c>
      <c r="W6" s="325"/>
      <c r="X6" s="325"/>
      <c r="Y6" s="325"/>
    </row>
    <row r="7" spans="2:29" ht="6.9" customHeight="1" x14ac:dyDescent="0.15">
      <c r="B7" s="504" t="s">
        <v>18</v>
      </c>
      <c r="C7" s="494" t="s">
        <v>19</v>
      </c>
      <c r="D7" s="497">
        <v>342249.9</v>
      </c>
      <c r="E7" s="498"/>
      <c r="F7" s="458" t="s">
        <v>20</v>
      </c>
      <c r="G7" s="459"/>
      <c r="H7" s="458" t="s">
        <v>21</v>
      </c>
      <c r="I7" s="460"/>
      <c r="J7" s="264" t="s">
        <v>22</v>
      </c>
      <c r="K7" s="507"/>
      <c r="L7" s="512" t="s">
        <v>36</v>
      </c>
      <c r="M7" s="514">
        <v>12</v>
      </c>
      <c r="N7" s="512" t="s">
        <v>35</v>
      </c>
      <c r="O7" s="514"/>
      <c r="P7" s="509" t="s">
        <v>34</v>
      </c>
      <c r="Q7" s="510"/>
      <c r="R7" s="501" t="s">
        <v>41</v>
      </c>
      <c r="S7" s="503"/>
      <c r="T7" s="537" t="s">
        <v>649</v>
      </c>
      <c r="U7" s="538"/>
      <c r="V7" s="526" t="s">
        <v>40</v>
      </c>
      <c r="W7" s="517" t="s">
        <v>301</v>
      </c>
      <c r="X7" s="518"/>
      <c r="Y7" s="505"/>
    </row>
    <row r="8" spans="2:29" ht="6.9" customHeight="1" x14ac:dyDescent="0.15">
      <c r="B8" s="504"/>
      <c r="C8" s="495"/>
      <c r="D8" s="499"/>
      <c r="E8" s="500"/>
      <c r="F8" s="501"/>
      <c r="G8" s="502"/>
      <c r="H8" s="501"/>
      <c r="I8" s="503"/>
      <c r="J8" s="305"/>
      <c r="K8" s="507"/>
      <c r="L8" s="512"/>
      <c r="M8" s="514"/>
      <c r="N8" s="512"/>
      <c r="O8" s="514"/>
      <c r="P8" s="509"/>
      <c r="Q8" s="510"/>
      <c r="R8" s="501"/>
      <c r="S8" s="503"/>
      <c r="T8" s="537"/>
      <c r="U8" s="538"/>
      <c r="V8" s="527"/>
      <c r="W8" s="519"/>
      <c r="X8" s="519"/>
      <c r="Y8" s="506"/>
    </row>
    <row r="9" spans="2:29" ht="6.9" customHeight="1" x14ac:dyDescent="0.15">
      <c r="B9" s="504"/>
      <c r="C9" s="496"/>
      <c r="D9" s="306"/>
      <c r="E9" s="316"/>
      <c r="F9" s="501"/>
      <c r="G9" s="502"/>
      <c r="H9" s="501"/>
      <c r="I9" s="503"/>
      <c r="J9" s="305"/>
      <c r="K9" s="507"/>
      <c r="L9" s="512"/>
      <c r="M9" s="514"/>
      <c r="N9" s="512"/>
      <c r="O9" s="514"/>
      <c r="P9" s="509"/>
      <c r="Q9" s="510"/>
      <c r="R9" s="501"/>
      <c r="S9" s="503"/>
      <c r="T9" s="537"/>
      <c r="U9" s="538"/>
      <c r="V9" s="527"/>
      <c r="W9" s="519"/>
      <c r="X9" s="519"/>
      <c r="Y9" s="506"/>
    </row>
    <row r="10" spans="2:29" ht="6.9" customHeight="1" x14ac:dyDescent="0.15">
      <c r="B10" s="504"/>
      <c r="C10" s="494" t="s">
        <v>23</v>
      </c>
      <c r="D10" s="497">
        <v>1311219.3</v>
      </c>
      <c r="E10" s="498"/>
      <c r="F10" s="501"/>
      <c r="G10" s="502"/>
      <c r="H10" s="501"/>
      <c r="I10" s="503"/>
      <c r="J10" s="305"/>
      <c r="K10" s="507"/>
      <c r="L10" s="512"/>
      <c r="M10" s="515"/>
      <c r="N10" s="512"/>
      <c r="O10" s="515"/>
      <c r="P10" s="509"/>
      <c r="Q10" s="511"/>
      <c r="R10" s="501"/>
      <c r="S10" s="503"/>
      <c r="T10" s="537"/>
      <c r="U10" s="538"/>
      <c r="V10" s="527"/>
      <c r="W10" s="519"/>
      <c r="X10" s="519"/>
      <c r="Y10" s="506"/>
    </row>
    <row r="11" spans="2:29" ht="6.9" customHeight="1" x14ac:dyDescent="0.15">
      <c r="B11" s="504"/>
      <c r="C11" s="495"/>
      <c r="D11" s="499"/>
      <c r="E11" s="500"/>
      <c r="F11" s="501"/>
      <c r="G11" s="502"/>
      <c r="H11" s="501"/>
      <c r="I11" s="503"/>
      <c r="J11" s="264" t="s">
        <v>24</v>
      </c>
      <c r="K11" s="266"/>
      <c r="L11" s="287" t="s">
        <v>36</v>
      </c>
      <c r="M11" s="516">
        <v>3</v>
      </c>
      <c r="N11" s="287" t="s">
        <v>35</v>
      </c>
      <c r="O11" s="513"/>
      <c r="P11" s="508" t="s">
        <v>34</v>
      </c>
      <c r="Q11" s="513">
        <v>0</v>
      </c>
      <c r="R11" s="501"/>
      <c r="S11" s="503"/>
      <c r="T11" s="537"/>
      <c r="U11" s="538"/>
      <c r="V11" s="527"/>
      <c r="W11" s="519"/>
      <c r="X11" s="519"/>
      <c r="Y11" s="506"/>
    </row>
    <row r="12" spans="2:29" ht="6.9" customHeight="1" x14ac:dyDescent="0.15">
      <c r="B12" s="504"/>
      <c r="C12" s="496"/>
      <c r="D12" s="306"/>
      <c r="E12" s="316"/>
      <c r="F12" s="501"/>
      <c r="G12" s="502"/>
      <c r="H12" s="501"/>
      <c r="I12" s="503"/>
      <c r="J12" s="305"/>
      <c r="K12" s="507"/>
      <c r="L12" s="512"/>
      <c r="M12" s="514"/>
      <c r="N12" s="512"/>
      <c r="O12" s="510"/>
      <c r="P12" s="509"/>
      <c r="Q12" s="510"/>
      <c r="R12" s="501"/>
      <c r="S12" s="503"/>
      <c r="T12" s="537"/>
      <c r="U12" s="538"/>
      <c r="V12" s="527"/>
      <c r="W12" s="519"/>
      <c r="X12" s="519"/>
      <c r="Y12" s="506"/>
    </row>
    <row r="13" spans="2:29" ht="6.9" customHeight="1" x14ac:dyDescent="0.15">
      <c r="B13" s="504" t="s">
        <v>25</v>
      </c>
      <c r="C13" s="494" t="s">
        <v>19</v>
      </c>
      <c r="D13" s="497">
        <v>342240.6</v>
      </c>
      <c r="E13" s="498"/>
      <c r="F13" s="501"/>
      <c r="G13" s="502"/>
      <c r="H13" s="501"/>
      <c r="I13" s="503"/>
      <c r="J13" s="305"/>
      <c r="K13" s="507"/>
      <c r="L13" s="512"/>
      <c r="M13" s="514"/>
      <c r="N13" s="512"/>
      <c r="O13" s="510"/>
      <c r="P13" s="509"/>
      <c r="Q13" s="510"/>
      <c r="R13" s="501"/>
      <c r="S13" s="503"/>
      <c r="T13" s="537"/>
      <c r="U13" s="538"/>
      <c r="V13" s="527"/>
      <c r="W13" s="520" t="s">
        <v>282</v>
      </c>
      <c r="X13" s="521"/>
      <c r="Y13" s="506">
        <v>2</v>
      </c>
    </row>
    <row r="14" spans="2:29" ht="6.9" customHeight="1" x14ac:dyDescent="0.15">
      <c r="B14" s="494"/>
      <c r="C14" s="495"/>
      <c r="D14" s="499"/>
      <c r="E14" s="500"/>
      <c r="F14" s="501"/>
      <c r="G14" s="502"/>
      <c r="H14" s="501"/>
      <c r="I14" s="503"/>
      <c r="J14" s="267"/>
      <c r="K14" s="269"/>
      <c r="L14" s="512"/>
      <c r="M14" s="515"/>
      <c r="N14" s="512"/>
      <c r="O14" s="511"/>
      <c r="P14" s="509"/>
      <c r="Q14" s="511"/>
      <c r="R14" s="501"/>
      <c r="S14" s="503"/>
      <c r="T14" s="537"/>
      <c r="U14" s="538"/>
      <c r="V14" s="527"/>
      <c r="W14" s="521"/>
      <c r="X14" s="521"/>
      <c r="Y14" s="506"/>
    </row>
    <row r="15" spans="2:29" ht="6.9" customHeight="1" x14ac:dyDescent="0.15">
      <c r="B15" s="494"/>
      <c r="C15" s="496"/>
      <c r="D15" s="306"/>
      <c r="E15" s="316"/>
      <c r="F15" s="501"/>
      <c r="G15" s="502"/>
      <c r="H15" s="501"/>
      <c r="I15" s="503"/>
      <c r="J15" s="305" t="s">
        <v>26</v>
      </c>
      <c r="K15" s="507"/>
      <c r="L15" s="287" t="s">
        <v>36</v>
      </c>
      <c r="M15" s="522">
        <v>0</v>
      </c>
      <c r="N15" s="287" t="s">
        <v>35</v>
      </c>
      <c r="O15" s="522"/>
      <c r="P15" s="508" t="s">
        <v>34</v>
      </c>
      <c r="Q15" s="522"/>
      <c r="R15" s="501"/>
      <c r="S15" s="503"/>
      <c r="T15" s="537"/>
      <c r="U15" s="538"/>
      <c r="V15" s="527"/>
      <c r="W15" s="521"/>
      <c r="X15" s="521"/>
      <c r="Y15" s="506"/>
      <c r="AC15" s="3">
        <v>0</v>
      </c>
    </row>
    <row r="16" spans="2:29" ht="6.9" customHeight="1" x14ac:dyDescent="0.15">
      <c r="B16" s="494"/>
      <c r="C16" s="494" t="s">
        <v>23</v>
      </c>
      <c r="D16" s="497">
        <v>1311221.3</v>
      </c>
      <c r="E16" s="498"/>
      <c r="F16" s="501"/>
      <c r="G16" s="502"/>
      <c r="H16" s="501"/>
      <c r="I16" s="503"/>
      <c r="J16" s="305"/>
      <c r="K16" s="507"/>
      <c r="L16" s="512"/>
      <c r="M16" s="523"/>
      <c r="N16" s="512"/>
      <c r="O16" s="523"/>
      <c r="P16" s="509"/>
      <c r="Q16" s="523"/>
      <c r="R16" s="501"/>
      <c r="S16" s="503"/>
      <c r="T16" s="537"/>
      <c r="U16" s="538"/>
      <c r="V16" s="527"/>
      <c r="W16" s="521"/>
      <c r="X16" s="521"/>
      <c r="Y16" s="506"/>
    </row>
    <row r="17" spans="2:25" ht="6.9" customHeight="1" x14ac:dyDescent="0.15">
      <c r="B17" s="494"/>
      <c r="C17" s="495"/>
      <c r="D17" s="499"/>
      <c r="E17" s="500"/>
      <c r="F17" s="501"/>
      <c r="G17" s="502"/>
      <c r="H17" s="501"/>
      <c r="I17" s="503"/>
      <c r="J17" s="305"/>
      <c r="K17" s="507"/>
      <c r="L17" s="512"/>
      <c r="M17" s="523"/>
      <c r="N17" s="512"/>
      <c r="O17" s="523"/>
      <c r="P17" s="509"/>
      <c r="Q17" s="523"/>
      <c r="R17" s="501"/>
      <c r="S17" s="503"/>
      <c r="T17" s="537"/>
      <c r="U17" s="538"/>
      <c r="V17" s="527"/>
      <c r="W17" s="521"/>
      <c r="X17" s="521"/>
      <c r="Y17" s="506"/>
    </row>
    <row r="18" spans="2:25" ht="6.9" customHeight="1" x14ac:dyDescent="0.15">
      <c r="B18" s="504"/>
      <c r="C18" s="496"/>
      <c r="D18" s="306"/>
      <c r="E18" s="316"/>
      <c r="F18" s="461"/>
      <c r="G18" s="462"/>
      <c r="H18" s="461"/>
      <c r="I18" s="463"/>
      <c r="J18" s="267"/>
      <c r="K18" s="269"/>
      <c r="L18" s="286"/>
      <c r="M18" s="524"/>
      <c r="N18" s="286"/>
      <c r="O18" s="524"/>
      <c r="P18" s="525"/>
      <c r="Q18" s="524"/>
      <c r="R18" s="461"/>
      <c r="S18" s="463"/>
      <c r="T18" s="539"/>
      <c r="U18" s="540"/>
      <c r="V18" s="528"/>
      <c r="W18" s="521"/>
      <c r="X18" s="521"/>
      <c r="Y18" s="506"/>
    </row>
    <row r="19" spans="2:25" ht="31.2" customHeight="1" x14ac:dyDescent="0.15">
      <c r="B19" s="529"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 customHeight="1" x14ac:dyDescent="0.15">
      <c r="B20" s="529"/>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529"/>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529"/>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529"/>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529"/>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529"/>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529"/>
      <c r="C26" s="23"/>
      <c r="D26" s="1"/>
      <c r="E26" s="1"/>
      <c r="G26" s="26"/>
      <c r="H26" s="26"/>
      <c r="I26" s="26"/>
      <c r="J26" s="26"/>
      <c r="K26" s="26"/>
      <c r="L26" s="1"/>
      <c r="M26" s="23"/>
      <c r="N26" s="23"/>
      <c r="O26" s="1"/>
      <c r="P26" s="533" t="s">
        <v>300</v>
      </c>
      <c r="Q26" s="533"/>
      <c r="R26" s="533"/>
      <c r="S26" s="533"/>
      <c r="T26" s="533"/>
      <c r="U26" s="533"/>
      <c r="V26" s="533"/>
      <c r="W26" s="533"/>
      <c r="X26" s="533"/>
      <c r="Y26" s="534"/>
    </row>
    <row r="27" spans="2:25" ht="45" customHeight="1" x14ac:dyDescent="0.15">
      <c r="B27" s="449"/>
      <c r="C27" s="22"/>
      <c r="D27" s="20"/>
      <c r="E27" s="25"/>
      <c r="F27" s="21"/>
      <c r="G27" s="20"/>
      <c r="H27" s="20"/>
      <c r="I27" s="20"/>
      <c r="J27" s="20"/>
      <c r="K27" s="20"/>
      <c r="L27" s="20"/>
      <c r="M27" s="20"/>
      <c r="N27" s="20"/>
      <c r="O27" s="19"/>
      <c r="P27" s="535"/>
      <c r="Q27" s="535"/>
      <c r="R27" s="535"/>
      <c r="S27" s="535"/>
      <c r="T27" s="535"/>
      <c r="U27" s="535"/>
      <c r="V27" s="535"/>
      <c r="W27" s="535"/>
      <c r="X27" s="535"/>
      <c r="Y27" s="536"/>
    </row>
    <row r="28" spans="2:25" ht="15" customHeight="1" x14ac:dyDescent="0.15">
      <c r="C28" s="4" t="s">
        <v>256</v>
      </c>
    </row>
    <row r="29" spans="2:25" ht="15" customHeight="1" x14ac:dyDescent="0.15">
      <c r="C29" s="1" t="s">
        <v>565</v>
      </c>
    </row>
    <row r="30" spans="2:25" ht="11.4" customHeight="1" x14ac:dyDescent="0.15">
      <c r="C30" s="3" t="s">
        <v>566</v>
      </c>
    </row>
    <row r="31" spans="2:25" x14ac:dyDescent="0.15">
      <c r="C31" s="1" t="s">
        <v>302</v>
      </c>
    </row>
    <row r="32" spans="2:25" x14ac:dyDescent="0.15">
      <c r="C32" s="1" t="s">
        <v>257</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002E265-08B3-4D0D-8DB6-A2AC801411D1}">
          <x14:formula1>
            <xm:f>'(参考)リスト'!$G$16:$G$19</xm:f>
          </x14:formula1>
          <xm:sqref>T7:U18</xm:sqref>
        </x14:dataValidation>
        <x14:dataValidation type="list" allowBlank="1" showInputMessage="1" showErrorMessage="1" xr:uid="{175201A1-C515-49D2-8AF4-560AE532E37F}">
          <x14:formula1>
            <xm:f>'(参考)リスト'!$B$6:$B$12</xm:f>
          </x14:formula1>
          <xm:sqref>V6:Y6</xm:sqref>
        </x14:dataValidation>
        <x14:dataValidation type="list" allowBlank="1" showInputMessage="1" showErrorMessage="1" xr:uid="{0DEDB42D-28F3-4358-8B53-4D3B20B70951}">
          <x14:formula1>
            <xm:f>'(参考)リスト'!$D$6:$D$7</xm:f>
          </x14:formula1>
          <xm:sqref>V3:Y3</xm:sqref>
        </x14:dataValidation>
        <x14:dataValidation type="list" allowBlank="1" showInputMessage="1" showErrorMessage="1" xr:uid="{AC1175AD-2DD9-4716-9B6D-1631EEB7EEF3}">
          <x14:formula1>
            <xm:f>'(参考)リスト'!$E$6:$E$7</xm:f>
          </x14:formula1>
          <xm:sqref>V4:Y4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Z135"/>
  <sheetViews>
    <sheetView showGridLines="0" showZeros="0" view="pageBreakPreview" zoomScaleNormal="100" zoomScaleSheetLayoutView="100" workbookViewId="0">
      <selection activeCell="I12" sqref="I12"/>
    </sheetView>
  </sheetViews>
  <sheetFormatPr defaultColWidth="9" defaultRowHeight="15.9" customHeight="1" x14ac:dyDescent="0.2"/>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3" width="15.88671875" style="1" customWidth="1"/>
    <col min="14" max="14" width="14.109375" style="1" customWidth="1"/>
    <col min="15" max="15" width="10.6640625" style="1" customWidth="1"/>
    <col min="16" max="16" width="8.109375" style="1" customWidth="1"/>
    <col min="17" max="18" width="9.6640625" style="1" customWidth="1"/>
    <col min="19" max="20" width="7.109375" style="1" customWidth="1"/>
    <col min="21" max="21" width="4" style="1" customWidth="1"/>
    <col min="22" max="22" width="4.109375" style="1" customWidth="1"/>
    <col min="23" max="23" width="6.33203125" style="1" customWidth="1"/>
    <col min="24" max="24" width="5" style="1" customWidth="1"/>
    <col min="25" max="25" width="8.109375" style="1" customWidth="1"/>
    <col min="26" max="26" width="11.21875" style="1" customWidth="1"/>
    <col min="27" max="16384" width="9" style="1"/>
  </cols>
  <sheetData>
    <row r="1" spans="2:26" ht="9.75" customHeight="1" x14ac:dyDescent="0.2"/>
    <row r="2" spans="2:26" ht="24.75" customHeight="1" x14ac:dyDescent="0.2">
      <c r="B2" s="557" t="s">
        <v>341</v>
      </c>
      <c r="C2" s="557"/>
      <c r="D2" s="557"/>
      <c r="E2" s="557"/>
      <c r="F2" s="464"/>
      <c r="G2" s="464"/>
      <c r="H2" s="464"/>
      <c r="I2" s="557"/>
      <c r="J2" s="557"/>
      <c r="K2" s="557"/>
      <c r="L2" s="557"/>
      <c r="M2" s="557"/>
      <c r="N2" s="557"/>
      <c r="O2" s="557"/>
      <c r="P2" s="557"/>
      <c r="Q2" s="557"/>
      <c r="R2" s="557"/>
      <c r="S2" s="557"/>
      <c r="T2" s="557"/>
      <c r="U2" s="557"/>
      <c r="V2" s="557"/>
      <c r="W2" s="557"/>
      <c r="X2" s="557"/>
      <c r="Y2" s="557"/>
    </row>
    <row r="3" spans="2:26" ht="20.100000000000001" customHeight="1" x14ac:dyDescent="0.2">
      <c r="B3" s="337" t="s">
        <v>27</v>
      </c>
      <c r="C3" s="348"/>
      <c r="D3" s="348"/>
      <c r="E3" s="348"/>
      <c r="F3" s="465" t="s">
        <v>634</v>
      </c>
      <c r="G3" s="466"/>
      <c r="H3" s="467"/>
      <c r="I3" s="317" t="s">
        <v>28</v>
      </c>
      <c r="J3" s="314"/>
      <c r="K3" s="260" t="s">
        <v>636</v>
      </c>
      <c r="L3" s="261"/>
      <c r="M3" s="261"/>
      <c r="N3" s="262"/>
      <c r="O3" s="279" t="s">
        <v>269</v>
      </c>
      <c r="P3" s="281"/>
      <c r="Q3" s="571" t="s">
        <v>638</v>
      </c>
      <c r="R3" s="572"/>
      <c r="S3" s="572"/>
      <c r="T3" s="573"/>
      <c r="U3" s="458" t="s">
        <v>230</v>
      </c>
      <c r="V3" s="459"/>
      <c r="W3" s="459"/>
      <c r="X3" s="460"/>
      <c r="Y3" s="470">
        <v>45272</v>
      </c>
      <c r="Z3" s="472"/>
    </row>
    <row r="4" spans="2:26" ht="20.100000000000001" customHeight="1" x14ac:dyDescent="0.2">
      <c r="B4" s="283" t="s">
        <v>0</v>
      </c>
      <c r="C4" s="284"/>
      <c r="D4" s="284"/>
      <c r="E4" s="284"/>
      <c r="F4" s="476" t="s">
        <v>635</v>
      </c>
      <c r="G4" s="477"/>
      <c r="H4" s="478"/>
      <c r="I4" s="562" t="s">
        <v>1</v>
      </c>
      <c r="J4" s="563"/>
      <c r="K4" s="260" t="s">
        <v>637</v>
      </c>
      <c r="L4" s="261"/>
      <c r="M4" s="261"/>
      <c r="N4" s="262"/>
      <c r="O4" s="279" t="s">
        <v>270</v>
      </c>
      <c r="P4" s="281"/>
      <c r="Q4" s="571" t="s">
        <v>639</v>
      </c>
      <c r="R4" s="572"/>
      <c r="S4" s="572"/>
      <c r="T4" s="573"/>
      <c r="U4" s="566"/>
      <c r="V4" s="567"/>
      <c r="W4" s="567"/>
      <c r="X4" s="568"/>
      <c r="Y4" s="569"/>
      <c r="Z4" s="570"/>
    </row>
    <row r="5" spans="2:26" ht="15" customHeight="1" x14ac:dyDescent="0.2">
      <c r="B5" s="270"/>
      <c r="C5" s="560" t="s">
        <v>47</v>
      </c>
      <c r="D5" s="561"/>
      <c r="E5" s="558" t="s">
        <v>214</v>
      </c>
      <c r="F5" s="558" t="s">
        <v>213</v>
      </c>
      <c r="G5" s="543" t="s">
        <v>212</v>
      </c>
      <c r="H5" s="544"/>
      <c r="I5" s="337" t="s">
        <v>211</v>
      </c>
      <c r="J5" s="348"/>
      <c r="K5" s="348"/>
      <c r="L5" s="348"/>
      <c r="M5" s="348"/>
      <c r="N5" s="349"/>
      <c r="O5" s="575" t="s">
        <v>564</v>
      </c>
      <c r="P5" s="576"/>
      <c r="Q5" s="549" t="s">
        <v>277</v>
      </c>
      <c r="R5" s="550"/>
      <c r="S5" s="550"/>
      <c r="T5" s="551"/>
      <c r="U5" s="543" t="s">
        <v>210</v>
      </c>
      <c r="V5" s="547"/>
      <c r="W5" s="547"/>
      <c r="X5" s="547"/>
      <c r="Y5" s="544"/>
      <c r="Z5" s="564" t="s">
        <v>209</v>
      </c>
    </row>
    <row r="6" spans="2:26" ht="15" customHeight="1" x14ac:dyDescent="0.2">
      <c r="B6" s="271"/>
      <c r="C6" s="560"/>
      <c r="D6" s="561"/>
      <c r="E6" s="558"/>
      <c r="F6" s="558"/>
      <c r="G6" s="545"/>
      <c r="H6" s="546"/>
      <c r="I6" s="283"/>
      <c r="J6" s="284"/>
      <c r="K6" s="284"/>
      <c r="L6" s="284"/>
      <c r="M6" s="284"/>
      <c r="N6" s="285"/>
      <c r="O6" s="577"/>
      <c r="P6" s="578"/>
      <c r="Q6" s="552"/>
      <c r="R6" s="553"/>
      <c r="S6" s="553"/>
      <c r="T6" s="554"/>
      <c r="U6" s="545"/>
      <c r="V6" s="548"/>
      <c r="W6" s="548"/>
      <c r="X6" s="548"/>
      <c r="Y6" s="546"/>
      <c r="Z6" s="558"/>
    </row>
    <row r="7" spans="2:26" ht="16.5" customHeight="1" x14ac:dyDescent="0.2">
      <c r="B7" s="271"/>
      <c r="C7" s="560"/>
      <c r="D7" s="561"/>
      <c r="E7" s="558"/>
      <c r="F7" s="558"/>
      <c r="G7" s="479" t="s">
        <v>208</v>
      </c>
      <c r="H7" s="479" t="s">
        <v>207</v>
      </c>
      <c r="I7" s="468" t="s">
        <v>206</v>
      </c>
      <c r="J7" s="468" t="s">
        <v>49</v>
      </c>
      <c r="K7" s="486"/>
      <c r="L7" s="486"/>
      <c r="M7" s="580" t="s">
        <v>7</v>
      </c>
      <c r="N7" s="581" t="s">
        <v>205</v>
      </c>
      <c r="O7" s="468" t="s">
        <v>204</v>
      </c>
      <c r="P7" s="468" t="s">
        <v>203</v>
      </c>
      <c r="Q7" s="324" t="s">
        <v>288</v>
      </c>
      <c r="R7" s="486"/>
      <c r="S7" s="479" t="s">
        <v>286</v>
      </c>
      <c r="T7" s="479" t="s">
        <v>287</v>
      </c>
      <c r="U7" s="574" t="s">
        <v>202</v>
      </c>
      <c r="V7" s="479" t="s">
        <v>278</v>
      </c>
      <c r="W7" s="486"/>
      <c r="X7" s="486"/>
      <c r="Y7" s="486"/>
      <c r="Z7" s="558"/>
    </row>
    <row r="8" spans="2:26" ht="16.5" customHeight="1" x14ac:dyDescent="0.2">
      <c r="B8" s="271"/>
      <c r="C8" s="283"/>
      <c r="D8" s="285"/>
      <c r="E8" s="559"/>
      <c r="F8" s="559"/>
      <c r="G8" s="579"/>
      <c r="H8" s="579"/>
      <c r="I8" s="486"/>
      <c r="J8" s="486"/>
      <c r="K8" s="486"/>
      <c r="L8" s="486"/>
      <c r="M8" s="486"/>
      <c r="N8" s="486"/>
      <c r="O8" s="486"/>
      <c r="P8" s="486"/>
      <c r="Q8" s="109" t="s">
        <v>279</v>
      </c>
      <c r="R8" s="109" t="s">
        <v>281</v>
      </c>
      <c r="S8" s="486"/>
      <c r="T8" s="486"/>
      <c r="U8" s="486"/>
      <c r="V8" s="486"/>
      <c r="W8" s="486"/>
      <c r="X8" s="486"/>
      <c r="Y8" s="486"/>
      <c r="Z8" s="565"/>
    </row>
    <row r="9" spans="2:26" ht="15.75" customHeight="1" x14ac:dyDescent="0.2">
      <c r="B9" s="271" t="s">
        <v>931</v>
      </c>
      <c r="C9" s="541" t="s">
        <v>848</v>
      </c>
      <c r="D9" s="542"/>
      <c r="E9" s="52">
        <v>1</v>
      </c>
      <c r="F9" s="94">
        <v>4.2</v>
      </c>
      <c r="G9" s="87" t="s">
        <v>561</v>
      </c>
      <c r="H9" s="87" t="s">
        <v>512</v>
      </c>
      <c r="I9" s="87" t="s">
        <v>351</v>
      </c>
      <c r="J9" s="278" t="s">
        <v>559</v>
      </c>
      <c r="K9" s="278"/>
      <c r="L9" s="278"/>
      <c r="M9" s="87" t="s">
        <v>849</v>
      </c>
      <c r="N9" s="87" t="s">
        <v>850</v>
      </c>
      <c r="O9" s="225" t="s">
        <v>851</v>
      </c>
      <c r="P9" s="87" t="s">
        <v>655</v>
      </c>
      <c r="Q9" s="87"/>
      <c r="R9" s="87" t="s">
        <v>654</v>
      </c>
      <c r="S9" s="2" t="s">
        <v>378</v>
      </c>
      <c r="T9" s="2" t="s">
        <v>383</v>
      </c>
      <c r="U9" s="2" t="s">
        <v>382</v>
      </c>
      <c r="V9" s="278" t="s">
        <v>853</v>
      </c>
      <c r="W9" s="486"/>
      <c r="X9" s="486"/>
      <c r="Y9" s="486"/>
      <c r="Z9" s="2" t="s">
        <v>854</v>
      </c>
    </row>
    <row r="10" spans="2:26" ht="15.75" customHeight="1" x14ac:dyDescent="0.2">
      <c r="B10" s="271"/>
      <c r="C10" s="541" t="s">
        <v>647</v>
      </c>
      <c r="D10" s="542"/>
      <c r="E10" s="52">
        <v>2</v>
      </c>
      <c r="F10" s="94">
        <v>4.2</v>
      </c>
      <c r="G10" s="87" t="s">
        <v>350</v>
      </c>
      <c r="H10" s="87" t="s">
        <v>376</v>
      </c>
      <c r="I10" s="87" t="s">
        <v>651</v>
      </c>
      <c r="J10" s="278" t="s">
        <v>357</v>
      </c>
      <c r="K10" s="278"/>
      <c r="L10" s="278"/>
      <c r="M10" s="87" t="s">
        <v>656</v>
      </c>
      <c r="N10" s="87" t="s">
        <v>861</v>
      </c>
      <c r="O10" s="225" t="s">
        <v>542</v>
      </c>
      <c r="P10" s="87" t="s">
        <v>655</v>
      </c>
      <c r="Q10" s="87"/>
      <c r="R10" s="87" t="s">
        <v>655</v>
      </c>
      <c r="S10" s="2" t="s">
        <v>378</v>
      </c>
      <c r="T10" s="2" t="s">
        <v>383</v>
      </c>
      <c r="U10" s="2" t="s">
        <v>382</v>
      </c>
      <c r="V10" s="278" t="s">
        <v>853</v>
      </c>
      <c r="W10" s="555"/>
      <c r="X10" s="555"/>
      <c r="Y10" s="555"/>
      <c r="Z10" s="2" t="s">
        <v>932</v>
      </c>
    </row>
    <row r="11" spans="2:26" ht="15.9" customHeight="1" x14ac:dyDescent="0.2">
      <c r="B11" s="271"/>
      <c r="C11" s="541" t="s">
        <v>826</v>
      </c>
      <c r="D11" s="542"/>
      <c r="E11" s="52">
        <v>3</v>
      </c>
      <c r="F11" s="94">
        <v>4.2</v>
      </c>
      <c r="G11" s="87" t="s">
        <v>350</v>
      </c>
      <c r="H11" s="87" t="s">
        <v>373</v>
      </c>
      <c r="I11" s="87" t="s">
        <v>351</v>
      </c>
      <c r="J11" s="278" t="s">
        <v>355</v>
      </c>
      <c r="K11" s="278"/>
      <c r="L11" s="278"/>
      <c r="M11" s="87" t="s">
        <v>855</v>
      </c>
      <c r="N11" s="87" t="s">
        <v>857</v>
      </c>
      <c r="O11" s="225" t="s">
        <v>858</v>
      </c>
      <c r="P11" s="87" t="s">
        <v>649</v>
      </c>
      <c r="Q11" s="87"/>
      <c r="R11" s="87" t="s">
        <v>655</v>
      </c>
      <c r="S11" s="2" t="s">
        <v>378</v>
      </c>
      <c r="T11" s="2" t="s">
        <v>383</v>
      </c>
      <c r="U11" s="2" t="s">
        <v>382</v>
      </c>
      <c r="V11" s="278" t="s">
        <v>853</v>
      </c>
      <c r="W11" s="555"/>
      <c r="X11" s="555"/>
      <c r="Y11" s="555"/>
      <c r="Z11" s="2"/>
    </row>
    <row r="12" spans="2:26" ht="15.9" customHeight="1" x14ac:dyDescent="0.2">
      <c r="B12" s="271"/>
      <c r="C12" s="541" t="s">
        <v>647</v>
      </c>
      <c r="D12" s="542"/>
      <c r="E12" s="52">
        <v>4</v>
      </c>
      <c r="F12" s="94">
        <v>4.2</v>
      </c>
      <c r="G12" s="87" t="s">
        <v>350</v>
      </c>
      <c r="H12" s="87" t="s">
        <v>376</v>
      </c>
      <c r="I12" s="87" t="s">
        <v>651</v>
      </c>
      <c r="J12" s="278" t="s">
        <v>357</v>
      </c>
      <c r="K12" s="278"/>
      <c r="L12" s="278"/>
      <c r="M12" s="87" t="s">
        <v>656</v>
      </c>
      <c r="N12" s="87" t="s">
        <v>861</v>
      </c>
      <c r="O12" s="225" t="s">
        <v>542</v>
      </c>
      <c r="P12" s="87" t="s">
        <v>655</v>
      </c>
      <c r="Q12" s="87"/>
      <c r="R12" s="87" t="s">
        <v>655</v>
      </c>
      <c r="S12" s="2" t="s">
        <v>378</v>
      </c>
      <c r="T12" s="2" t="s">
        <v>383</v>
      </c>
      <c r="U12" s="2" t="s">
        <v>382</v>
      </c>
      <c r="V12" s="278" t="s">
        <v>853</v>
      </c>
      <c r="W12" s="555"/>
      <c r="X12" s="555"/>
      <c r="Y12" s="555"/>
      <c r="Z12" s="2" t="s">
        <v>932</v>
      </c>
    </row>
    <row r="13" spans="2:26" ht="15.9" customHeight="1" x14ac:dyDescent="0.2">
      <c r="B13" s="271"/>
      <c r="C13" s="541" t="s">
        <v>663</v>
      </c>
      <c r="D13" s="542"/>
      <c r="E13" s="52">
        <v>1</v>
      </c>
      <c r="F13" s="94">
        <v>10.4</v>
      </c>
      <c r="G13" s="87" t="s">
        <v>561</v>
      </c>
      <c r="H13" s="87" t="s">
        <v>512</v>
      </c>
      <c r="I13" s="87" t="s">
        <v>351</v>
      </c>
      <c r="J13" s="278" t="s">
        <v>559</v>
      </c>
      <c r="K13" s="278"/>
      <c r="L13" s="278"/>
      <c r="M13" s="87" t="s">
        <v>664</v>
      </c>
      <c r="N13" s="87" t="s">
        <v>861</v>
      </c>
      <c r="O13" s="225" t="s">
        <v>362</v>
      </c>
      <c r="P13" s="87" t="s">
        <v>662</v>
      </c>
      <c r="Q13" s="87"/>
      <c r="R13" s="87" t="s">
        <v>662</v>
      </c>
      <c r="S13" s="2" t="s">
        <v>378</v>
      </c>
      <c r="T13" s="2" t="s">
        <v>383</v>
      </c>
      <c r="U13" s="2" t="s">
        <v>382</v>
      </c>
      <c r="V13" s="278" t="s">
        <v>853</v>
      </c>
      <c r="W13" s="555"/>
      <c r="X13" s="555"/>
      <c r="Y13" s="555"/>
      <c r="Z13" s="87" t="s">
        <v>666</v>
      </c>
    </row>
    <row r="14" spans="2:26" ht="15.9" customHeight="1" x14ac:dyDescent="0.2">
      <c r="B14" s="271"/>
      <c r="C14" s="541" t="s">
        <v>859</v>
      </c>
      <c r="D14" s="542"/>
      <c r="E14" s="52">
        <v>2</v>
      </c>
      <c r="F14" s="94">
        <v>10.4</v>
      </c>
      <c r="G14" s="87" t="s">
        <v>561</v>
      </c>
      <c r="H14" s="87" t="s">
        <v>511</v>
      </c>
      <c r="I14" s="87" t="s">
        <v>351</v>
      </c>
      <c r="J14" s="278" t="s">
        <v>559</v>
      </c>
      <c r="K14" s="278"/>
      <c r="L14" s="278"/>
      <c r="M14" s="87" t="s">
        <v>860</v>
      </c>
      <c r="N14" s="87" t="s">
        <v>861</v>
      </c>
      <c r="O14" s="225" t="s">
        <v>648</v>
      </c>
      <c r="P14" s="87" t="s">
        <v>649</v>
      </c>
      <c r="Q14" s="87"/>
      <c r="R14" s="87" t="s">
        <v>648</v>
      </c>
      <c r="S14" s="2" t="s">
        <v>378</v>
      </c>
      <c r="T14" s="2" t="s">
        <v>383</v>
      </c>
      <c r="U14" s="2" t="s">
        <v>382</v>
      </c>
      <c r="V14" s="278" t="s">
        <v>853</v>
      </c>
      <c r="W14" s="486"/>
      <c r="X14" s="486"/>
      <c r="Y14" s="486"/>
      <c r="Z14" s="2" t="s">
        <v>862</v>
      </c>
    </row>
    <row r="15" spans="2:26" ht="15.9" customHeight="1" x14ac:dyDescent="0.2">
      <c r="B15" s="271"/>
      <c r="C15" s="541" t="s">
        <v>829</v>
      </c>
      <c r="D15" s="542"/>
      <c r="E15" s="52">
        <v>3</v>
      </c>
      <c r="F15" s="94">
        <v>10.4</v>
      </c>
      <c r="G15" s="87" t="s">
        <v>561</v>
      </c>
      <c r="H15" s="87" t="s">
        <v>511</v>
      </c>
      <c r="I15" s="87" t="s">
        <v>351</v>
      </c>
      <c r="J15" s="278" t="s">
        <v>559</v>
      </c>
      <c r="K15" s="278"/>
      <c r="L15" s="278"/>
      <c r="M15" s="87" t="s">
        <v>863</v>
      </c>
      <c r="N15" s="87" t="s">
        <v>861</v>
      </c>
      <c r="O15" s="225" t="s">
        <v>648</v>
      </c>
      <c r="P15" s="87" t="s">
        <v>649</v>
      </c>
      <c r="Q15" s="87"/>
      <c r="R15" s="87" t="s">
        <v>648</v>
      </c>
      <c r="S15" s="2" t="s">
        <v>378</v>
      </c>
      <c r="T15" s="2" t="s">
        <v>383</v>
      </c>
      <c r="U15" s="2" t="s">
        <v>382</v>
      </c>
      <c r="V15" s="278" t="s">
        <v>852</v>
      </c>
      <c r="W15" s="486"/>
      <c r="X15" s="486"/>
      <c r="Y15" s="486"/>
      <c r="Z15" s="87" t="s">
        <v>819</v>
      </c>
    </row>
    <row r="16" spans="2:26" ht="15.9" customHeight="1" x14ac:dyDescent="0.2">
      <c r="B16" s="271"/>
      <c r="C16" s="541" t="s">
        <v>663</v>
      </c>
      <c r="D16" s="542"/>
      <c r="E16" s="52">
        <v>4</v>
      </c>
      <c r="F16" s="94">
        <v>10.4</v>
      </c>
      <c r="G16" s="87" t="s">
        <v>561</v>
      </c>
      <c r="H16" s="87" t="s">
        <v>511</v>
      </c>
      <c r="I16" s="87" t="s">
        <v>351</v>
      </c>
      <c r="J16" s="278" t="s">
        <v>559</v>
      </c>
      <c r="K16" s="278"/>
      <c r="L16" s="278"/>
      <c r="M16" s="87" t="s">
        <v>673</v>
      </c>
      <c r="N16" s="87" t="s">
        <v>861</v>
      </c>
      <c r="O16" s="225" t="s">
        <v>362</v>
      </c>
      <c r="P16" s="87" t="s">
        <v>662</v>
      </c>
      <c r="Q16" s="87"/>
      <c r="R16" s="87" t="s">
        <v>662</v>
      </c>
      <c r="S16" s="2" t="s">
        <v>378</v>
      </c>
      <c r="T16" s="2" t="s">
        <v>383</v>
      </c>
      <c r="U16" s="2" t="s">
        <v>382</v>
      </c>
      <c r="V16" s="278" t="s">
        <v>853</v>
      </c>
      <c r="W16" s="555"/>
      <c r="X16" s="555"/>
      <c r="Y16" s="555"/>
      <c r="Z16" s="87" t="s">
        <v>666</v>
      </c>
    </row>
    <row r="17" spans="2:26" ht="15.9" customHeight="1" x14ac:dyDescent="0.2">
      <c r="B17" s="271"/>
      <c r="C17" s="541" t="s">
        <v>663</v>
      </c>
      <c r="D17" s="542"/>
      <c r="E17" s="52">
        <v>5</v>
      </c>
      <c r="F17" s="94">
        <v>10.4</v>
      </c>
      <c r="G17" s="87" t="s">
        <v>350</v>
      </c>
      <c r="H17" s="87" t="s">
        <v>376</v>
      </c>
      <c r="I17" s="87" t="s">
        <v>651</v>
      </c>
      <c r="J17" s="278" t="s">
        <v>357</v>
      </c>
      <c r="K17" s="278"/>
      <c r="L17" s="278"/>
      <c r="M17" s="87" t="s">
        <v>676</v>
      </c>
      <c r="N17" s="87" t="s">
        <v>861</v>
      </c>
      <c r="O17" s="225" t="s">
        <v>542</v>
      </c>
      <c r="P17" s="87" t="s">
        <v>655</v>
      </c>
      <c r="Q17" s="87"/>
      <c r="R17" s="87" t="s">
        <v>655</v>
      </c>
      <c r="S17" s="2" t="s">
        <v>378</v>
      </c>
      <c r="T17" s="2" t="s">
        <v>383</v>
      </c>
      <c r="U17" s="2" t="s">
        <v>382</v>
      </c>
      <c r="V17" s="278" t="s">
        <v>853</v>
      </c>
      <c r="W17" s="555"/>
      <c r="X17" s="555"/>
      <c r="Y17" s="555"/>
      <c r="Z17" s="2" t="s">
        <v>932</v>
      </c>
    </row>
    <row r="18" spans="2:26" ht="15.9" customHeight="1" x14ac:dyDescent="0.2">
      <c r="B18" s="271"/>
      <c r="C18" s="541" t="s">
        <v>829</v>
      </c>
      <c r="D18" s="542"/>
      <c r="E18" s="52">
        <v>6</v>
      </c>
      <c r="F18" s="94">
        <v>10.4</v>
      </c>
      <c r="G18" s="87" t="s">
        <v>350</v>
      </c>
      <c r="H18" s="87" t="s">
        <v>373</v>
      </c>
      <c r="I18" s="87" t="s">
        <v>351</v>
      </c>
      <c r="J18" s="278" t="s">
        <v>355</v>
      </c>
      <c r="K18" s="278"/>
      <c r="L18" s="278"/>
      <c r="M18" s="87" t="s">
        <v>864</v>
      </c>
      <c r="N18" s="87" t="s">
        <v>856</v>
      </c>
      <c r="O18" s="225" t="s">
        <v>648</v>
      </c>
      <c r="P18" s="87" t="s">
        <v>649</v>
      </c>
      <c r="Q18" s="87"/>
      <c r="R18" s="87" t="s">
        <v>655</v>
      </c>
      <c r="S18" s="2" t="s">
        <v>378</v>
      </c>
      <c r="T18" s="2" t="s">
        <v>383</v>
      </c>
      <c r="U18" s="2" t="s">
        <v>382</v>
      </c>
      <c r="V18" s="278" t="s">
        <v>852</v>
      </c>
      <c r="W18" s="486"/>
      <c r="X18" s="486"/>
      <c r="Y18" s="486"/>
      <c r="Z18" s="189"/>
    </row>
    <row r="19" spans="2:26" ht="15.9" customHeight="1" x14ac:dyDescent="0.2">
      <c r="B19" s="271"/>
      <c r="C19" s="541" t="s">
        <v>663</v>
      </c>
      <c r="D19" s="542"/>
      <c r="E19" s="52">
        <v>7</v>
      </c>
      <c r="F19" s="94">
        <v>10.4</v>
      </c>
      <c r="G19" s="87" t="s">
        <v>350</v>
      </c>
      <c r="H19" s="87" t="s">
        <v>376</v>
      </c>
      <c r="I19" s="87" t="s">
        <v>651</v>
      </c>
      <c r="J19" s="278" t="s">
        <v>357</v>
      </c>
      <c r="K19" s="278"/>
      <c r="L19" s="278"/>
      <c r="M19" s="87" t="s">
        <v>676</v>
      </c>
      <c r="N19" s="87" t="s">
        <v>861</v>
      </c>
      <c r="O19" s="225" t="s">
        <v>542</v>
      </c>
      <c r="P19" s="87" t="s">
        <v>655</v>
      </c>
      <c r="Q19" s="87"/>
      <c r="R19" s="87" t="s">
        <v>655</v>
      </c>
      <c r="S19" s="2" t="s">
        <v>378</v>
      </c>
      <c r="T19" s="2" t="s">
        <v>383</v>
      </c>
      <c r="U19" s="2" t="s">
        <v>382</v>
      </c>
      <c r="V19" s="278" t="s">
        <v>853</v>
      </c>
      <c r="W19" s="555"/>
      <c r="X19" s="555"/>
      <c r="Y19" s="555"/>
      <c r="Z19" s="2" t="s">
        <v>932</v>
      </c>
    </row>
    <row r="20" spans="2:26" ht="15.9" customHeight="1" x14ac:dyDescent="0.2">
      <c r="B20" s="271"/>
      <c r="C20" s="541" t="s">
        <v>681</v>
      </c>
      <c r="D20" s="542"/>
      <c r="E20" s="52">
        <v>1</v>
      </c>
      <c r="F20" s="94">
        <v>10.4</v>
      </c>
      <c r="G20" s="87" t="s">
        <v>561</v>
      </c>
      <c r="H20" s="87" t="s">
        <v>514</v>
      </c>
      <c r="I20" s="87" t="s">
        <v>351</v>
      </c>
      <c r="J20" s="278" t="s">
        <v>559</v>
      </c>
      <c r="K20" s="278"/>
      <c r="L20" s="278"/>
      <c r="M20" s="87" t="s">
        <v>682</v>
      </c>
      <c r="N20" s="87" t="s">
        <v>861</v>
      </c>
      <c r="O20" s="225" t="s">
        <v>362</v>
      </c>
      <c r="P20" s="87" t="s">
        <v>662</v>
      </c>
      <c r="Q20" s="87"/>
      <c r="R20" s="87" t="s">
        <v>662</v>
      </c>
      <c r="S20" s="2" t="s">
        <v>378</v>
      </c>
      <c r="T20" s="2" t="s">
        <v>383</v>
      </c>
      <c r="U20" s="2" t="s">
        <v>382</v>
      </c>
      <c r="V20" s="278" t="s">
        <v>853</v>
      </c>
      <c r="W20" s="555"/>
      <c r="X20" s="555"/>
      <c r="Y20" s="555"/>
      <c r="Z20" s="87" t="s">
        <v>666</v>
      </c>
    </row>
    <row r="21" spans="2:26" ht="15.9" customHeight="1" x14ac:dyDescent="0.2">
      <c r="B21" s="271"/>
      <c r="C21" s="541" t="s">
        <v>865</v>
      </c>
      <c r="D21" s="542"/>
      <c r="E21" s="52">
        <v>2</v>
      </c>
      <c r="F21" s="94">
        <v>10.4</v>
      </c>
      <c r="G21" s="87" t="s">
        <v>561</v>
      </c>
      <c r="H21" s="87" t="s">
        <v>511</v>
      </c>
      <c r="I21" s="87" t="s">
        <v>351</v>
      </c>
      <c r="J21" s="336" t="s">
        <v>559</v>
      </c>
      <c r="K21" s="556"/>
      <c r="L21" s="319"/>
      <c r="M21" s="87" t="s">
        <v>866</v>
      </c>
      <c r="N21" s="87" t="s">
        <v>861</v>
      </c>
      <c r="O21" s="225" t="s">
        <v>648</v>
      </c>
      <c r="P21" s="87" t="s">
        <v>649</v>
      </c>
      <c r="Q21" s="87"/>
      <c r="R21" s="87" t="s">
        <v>648</v>
      </c>
      <c r="S21" s="2" t="s">
        <v>378</v>
      </c>
      <c r="T21" s="2" t="s">
        <v>383</v>
      </c>
      <c r="U21" s="2" t="s">
        <v>382</v>
      </c>
      <c r="V21" s="336" t="s">
        <v>852</v>
      </c>
      <c r="W21" s="556"/>
      <c r="X21" s="556"/>
      <c r="Y21" s="319"/>
      <c r="Z21" s="2" t="s">
        <v>819</v>
      </c>
    </row>
    <row r="22" spans="2:26" ht="15.9" customHeight="1" x14ac:dyDescent="0.2">
      <c r="B22" s="271"/>
      <c r="C22" s="541" t="s">
        <v>830</v>
      </c>
      <c r="D22" s="542"/>
      <c r="E22" s="52">
        <v>3</v>
      </c>
      <c r="F22" s="94">
        <v>10.4</v>
      </c>
      <c r="G22" s="87" t="s">
        <v>561</v>
      </c>
      <c r="H22" s="87" t="s">
        <v>511</v>
      </c>
      <c r="I22" s="87" t="s">
        <v>351</v>
      </c>
      <c r="J22" s="336" t="s">
        <v>559</v>
      </c>
      <c r="K22" s="556"/>
      <c r="L22" s="319"/>
      <c r="M22" s="87" t="s">
        <v>867</v>
      </c>
      <c r="N22" s="87" t="s">
        <v>861</v>
      </c>
      <c r="O22" s="225" t="s">
        <v>868</v>
      </c>
      <c r="P22" s="87" t="s">
        <v>649</v>
      </c>
      <c r="Q22" s="87"/>
      <c r="R22" s="87" t="s">
        <v>648</v>
      </c>
      <c r="S22" s="2" t="s">
        <v>378</v>
      </c>
      <c r="T22" s="2" t="s">
        <v>383</v>
      </c>
      <c r="U22" s="2" t="s">
        <v>382</v>
      </c>
      <c r="V22" s="278" t="s">
        <v>852</v>
      </c>
      <c r="W22" s="486"/>
      <c r="X22" s="486"/>
      <c r="Y22" s="486"/>
      <c r="Z22" s="87" t="s">
        <v>869</v>
      </c>
    </row>
    <row r="23" spans="2:26" ht="15.9" customHeight="1" x14ac:dyDescent="0.2">
      <c r="B23" s="271"/>
      <c r="C23" s="541" t="s">
        <v>681</v>
      </c>
      <c r="D23" s="542"/>
      <c r="E23" s="52">
        <v>4</v>
      </c>
      <c r="F23" s="94">
        <v>10.4</v>
      </c>
      <c r="G23" s="87" t="s">
        <v>561</v>
      </c>
      <c r="H23" s="87" t="s">
        <v>511</v>
      </c>
      <c r="I23" s="87" t="s">
        <v>351</v>
      </c>
      <c r="J23" s="278" t="s">
        <v>559</v>
      </c>
      <c r="K23" s="278"/>
      <c r="L23" s="278"/>
      <c r="M23" s="87" t="s">
        <v>688</v>
      </c>
      <c r="N23" s="87" t="s">
        <v>861</v>
      </c>
      <c r="O23" s="225" t="s">
        <v>362</v>
      </c>
      <c r="P23" s="87" t="s">
        <v>662</v>
      </c>
      <c r="Q23" s="87"/>
      <c r="R23" s="87" t="s">
        <v>662</v>
      </c>
      <c r="S23" s="2" t="s">
        <v>378</v>
      </c>
      <c r="T23" s="2" t="s">
        <v>383</v>
      </c>
      <c r="U23" s="2" t="s">
        <v>382</v>
      </c>
      <c r="V23" s="278" t="s">
        <v>853</v>
      </c>
      <c r="W23" s="555"/>
      <c r="X23" s="555"/>
      <c r="Y23" s="555"/>
      <c r="Z23" s="87" t="s">
        <v>666</v>
      </c>
    </row>
    <row r="24" spans="2:26" ht="15.9" customHeight="1" x14ac:dyDescent="0.2">
      <c r="B24" s="271"/>
      <c r="C24" s="541" t="s">
        <v>681</v>
      </c>
      <c r="D24" s="542"/>
      <c r="E24" s="52">
        <v>5</v>
      </c>
      <c r="F24" s="94">
        <v>10.4</v>
      </c>
      <c r="G24" s="87" t="s">
        <v>350</v>
      </c>
      <c r="H24" s="87" t="s">
        <v>376</v>
      </c>
      <c r="I24" s="87" t="s">
        <v>651</v>
      </c>
      <c r="J24" s="278" t="s">
        <v>357</v>
      </c>
      <c r="K24" s="278"/>
      <c r="L24" s="278"/>
      <c r="M24" s="87" t="s">
        <v>676</v>
      </c>
      <c r="N24" s="87" t="s">
        <v>861</v>
      </c>
      <c r="O24" s="225" t="s">
        <v>542</v>
      </c>
      <c r="P24" s="87" t="s">
        <v>655</v>
      </c>
      <c r="Q24" s="87"/>
      <c r="R24" s="87" t="s">
        <v>655</v>
      </c>
      <c r="S24" s="2" t="s">
        <v>378</v>
      </c>
      <c r="T24" s="2" t="s">
        <v>383</v>
      </c>
      <c r="U24" s="2" t="s">
        <v>382</v>
      </c>
      <c r="V24" s="278" t="s">
        <v>853</v>
      </c>
      <c r="W24" s="555"/>
      <c r="X24" s="555"/>
      <c r="Y24" s="555"/>
      <c r="Z24" s="2" t="s">
        <v>932</v>
      </c>
    </row>
    <row r="25" spans="2:26" ht="15.9" customHeight="1" x14ac:dyDescent="0.2">
      <c r="B25" s="271"/>
      <c r="C25" s="541" t="s">
        <v>830</v>
      </c>
      <c r="D25" s="542"/>
      <c r="E25" s="52">
        <v>6</v>
      </c>
      <c r="F25" s="94">
        <v>10.4</v>
      </c>
      <c r="G25" s="87" t="s">
        <v>350</v>
      </c>
      <c r="H25" s="87" t="s">
        <v>373</v>
      </c>
      <c r="I25" s="87" t="s">
        <v>351</v>
      </c>
      <c r="J25" s="336" t="s">
        <v>355</v>
      </c>
      <c r="K25" s="556"/>
      <c r="L25" s="319"/>
      <c r="M25" s="87" t="s">
        <v>870</v>
      </c>
      <c r="N25" s="87" t="s">
        <v>861</v>
      </c>
      <c r="O25" s="225" t="s">
        <v>648</v>
      </c>
      <c r="P25" s="87" t="s">
        <v>649</v>
      </c>
      <c r="Q25" s="87"/>
      <c r="R25" s="87" t="s">
        <v>655</v>
      </c>
      <c r="S25" s="2" t="s">
        <v>378</v>
      </c>
      <c r="T25" s="2" t="s">
        <v>383</v>
      </c>
      <c r="U25" s="2" t="s">
        <v>382</v>
      </c>
      <c r="V25" s="278" t="s">
        <v>852</v>
      </c>
      <c r="W25" s="486"/>
      <c r="X25" s="486"/>
      <c r="Y25" s="486"/>
      <c r="Z25" s="189"/>
    </row>
    <row r="26" spans="2:26" ht="15.9" customHeight="1" x14ac:dyDescent="0.2">
      <c r="B26" s="271"/>
      <c r="C26" s="541" t="s">
        <v>681</v>
      </c>
      <c r="D26" s="542"/>
      <c r="E26" s="52">
        <v>7</v>
      </c>
      <c r="F26" s="94">
        <v>10.4</v>
      </c>
      <c r="G26" s="87" t="s">
        <v>350</v>
      </c>
      <c r="H26" s="87" t="s">
        <v>376</v>
      </c>
      <c r="I26" s="87" t="s">
        <v>651</v>
      </c>
      <c r="J26" s="278" t="s">
        <v>357</v>
      </c>
      <c r="K26" s="278"/>
      <c r="L26" s="278"/>
      <c r="M26" s="87" t="s">
        <v>676</v>
      </c>
      <c r="N26" s="87" t="s">
        <v>861</v>
      </c>
      <c r="O26" s="225" t="s">
        <v>542</v>
      </c>
      <c r="P26" s="87" t="s">
        <v>655</v>
      </c>
      <c r="Q26" s="87"/>
      <c r="R26" s="87" t="s">
        <v>655</v>
      </c>
      <c r="S26" s="2" t="s">
        <v>378</v>
      </c>
      <c r="T26" s="2" t="s">
        <v>383</v>
      </c>
      <c r="U26" s="2" t="s">
        <v>382</v>
      </c>
      <c r="V26" s="278" t="s">
        <v>853</v>
      </c>
      <c r="W26" s="555"/>
      <c r="X26" s="555"/>
      <c r="Y26" s="555"/>
      <c r="Z26" s="2" t="s">
        <v>932</v>
      </c>
    </row>
    <row r="27" spans="2:26" ht="15.9" customHeight="1" x14ac:dyDescent="0.2">
      <c r="B27" s="271"/>
      <c r="C27" s="541" t="s">
        <v>693</v>
      </c>
      <c r="D27" s="542"/>
      <c r="E27" s="52">
        <v>1</v>
      </c>
      <c r="F27" s="94">
        <v>10.4</v>
      </c>
      <c r="G27" s="87" t="s">
        <v>350</v>
      </c>
      <c r="H27" s="87" t="s">
        <v>376</v>
      </c>
      <c r="I27" s="87" t="s">
        <v>651</v>
      </c>
      <c r="J27" s="278" t="s">
        <v>357</v>
      </c>
      <c r="K27" s="278"/>
      <c r="L27" s="278"/>
      <c r="M27" s="87" t="s">
        <v>676</v>
      </c>
      <c r="N27" s="87" t="s">
        <v>861</v>
      </c>
      <c r="O27" s="225" t="s">
        <v>542</v>
      </c>
      <c r="P27" s="87" t="s">
        <v>655</v>
      </c>
      <c r="Q27" s="87"/>
      <c r="R27" s="87" t="s">
        <v>655</v>
      </c>
      <c r="S27" s="2" t="s">
        <v>378</v>
      </c>
      <c r="T27" s="2" t="s">
        <v>383</v>
      </c>
      <c r="U27" s="2" t="s">
        <v>382</v>
      </c>
      <c r="V27" s="278" t="s">
        <v>853</v>
      </c>
      <c r="W27" s="555"/>
      <c r="X27" s="555"/>
      <c r="Y27" s="555"/>
      <c r="Z27" s="2" t="s">
        <v>932</v>
      </c>
    </row>
    <row r="28" spans="2:26" ht="15.9" customHeight="1" x14ac:dyDescent="0.2">
      <c r="B28" s="271"/>
      <c r="C28" s="541" t="s">
        <v>693</v>
      </c>
      <c r="D28" s="542"/>
      <c r="E28" s="52">
        <v>2</v>
      </c>
      <c r="F28" s="94">
        <v>10.4</v>
      </c>
      <c r="G28" s="87" t="s">
        <v>350</v>
      </c>
      <c r="H28" s="87" t="s">
        <v>376</v>
      </c>
      <c r="I28" s="87" t="s">
        <v>651</v>
      </c>
      <c r="J28" s="278" t="s">
        <v>357</v>
      </c>
      <c r="K28" s="278"/>
      <c r="L28" s="278"/>
      <c r="M28" s="87" t="s">
        <v>676</v>
      </c>
      <c r="N28" s="87" t="s">
        <v>861</v>
      </c>
      <c r="O28" s="225" t="s">
        <v>542</v>
      </c>
      <c r="P28" s="87" t="s">
        <v>655</v>
      </c>
      <c r="Q28" s="87"/>
      <c r="R28" s="87" t="s">
        <v>655</v>
      </c>
      <c r="S28" s="2" t="s">
        <v>378</v>
      </c>
      <c r="T28" s="2" t="s">
        <v>383</v>
      </c>
      <c r="U28" s="2" t="s">
        <v>382</v>
      </c>
      <c r="V28" s="278" t="s">
        <v>853</v>
      </c>
      <c r="W28" s="555"/>
      <c r="X28" s="555"/>
      <c r="Y28" s="555"/>
      <c r="Z28" s="2" t="s">
        <v>932</v>
      </c>
    </row>
    <row r="29" spans="2:26" ht="15.9" customHeight="1" x14ac:dyDescent="0.2">
      <c r="B29" s="271"/>
      <c r="C29" s="541" t="s">
        <v>871</v>
      </c>
      <c r="D29" s="542"/>
      <c r="E29" s="52">
        <v>3</v>
      </c>
      <c r="F29" s="94">
        <v>10.4</v>
      </c>
      <c r="G29" s="87" t="s">
        <v>350</v>
      </c>
      <c r="H29" s="87" t="s">
        <v>373</v>
      </c>
      <c r="I29" s="87" t="s">
        <v>351</v>
      </c>
      <c r="J29" s="336" t="s">
        <v>355</v>
      </c>
      <c r="K29" s="556"/>
      <c r="L29" s="319"/>
      <c r="M29" s="87" t="s">
        <v>864</v>
      </c>
      <c r="N29" s="87" t="s">
        <v>856</v>
      </c>
      <c r="O29" s="225" t="s">
        <v>648</v>
      </c>
      <c r="P29" s="87" t="s">
        <v>649</v>
      </c>
      <c r="Q29" s="87"/>
      <c r="R29" s="87" t="s">
        <v>655</v>
      </c>
      <c r="S29" s="2" t="s">
        <v>378</v>
      </c>
      <c r="T29" s="2" t="s">
        <v>383</v>
      </c>
      <c r="U29" s="2" t="s">
        <v>382</v>
      </c>
      <c r="V29" s="278" t="s">
        <v>852</v>
      </c>
      <c r="W29" s="486"/>
      <c r="X29" s="486"/>
      <c r="Y29" s="486"/>
      <c r="Z29" s="2"/>
    </row>
    <row r="30" spans="2:26" ht="15.9" customHeight="1" x14ac:dyDescent="0.2">
      <c r="B30" s="271"/>
      <c r="C30" s="541" t="s">
        <v>872</v>
      </c>
      <c r="D30" s="542"/>
      <c r="E30" s="52">
        <v>1</v>
      </c>
      <c r="F30" s="94">
        <v>10.4</v>
      </c>
      <c r="G30" s="87" t="s">
        <v>561</v>
      </c>
      <c r="H30" s="87" t="s">
        <v>357</v>
      </c>
      <c r="I30" s="87" t="s">
        <v>352</v>
      </c>
      <c r="J30" s="278" t="s">
        <v>540</v>
      </c>
      <c r="K30" s="278"/>
      <c r="L30" s="278"/>
      <c r="M30" s="87" t="s">
        <v>873</v>
      </c>
      <c r="N30" s="87" t="s">
        <v>850</v>
      </c>
      <c r="O30" s="225" t="s">
        <v>851</v>
      </c>
      <c r="P30" s="87" t="s">
        <v>655</v>
      </c>
      <c r="Q30" s="87"/>
      <c r="R30" s="87" t="s">
        <v>648</v>
      </c>
      <c r="S30" s="2" t="s">
        <v>378</v>
      </c>
      <c r="T30" s="2" t="s">
        <v>383</v>
      </c>
      <c r="U30" s="2" t="s">
        <v>382</v>
      </c>
      <c r="V30" s="278" t="s">
        <v>852</v>
      </c>
      <c r="W30" s="486"/>
      <c r="X30" s="486"/>
      <c r="Y30" s="486"/>
      <c r="Z30" s="2" t="s">
        <v>874</v>
      </c>
    </row>
    <row r="31" spans="2:26" ht="15.9" customHeight="1" x14ac:dyDescent="0.2">
      <c r="B31" s="271"/>
      <c r="C31" s="541" t="s">
        <v>694</v>
      </c>
      <c r="D31" s="542"/>
      <c r="E31" s="52">
        <v>2</v>
      </c>
      <c r="F31" s="94">
        <v>10.4</v>
      </c>
      <c r="G31" s="87" t="s">
        <v>350</v>
      </c>
      <c r="H31" s="87" t="s">
        <v>376</v>
      </c>
      <c r="I31" s="87" t="s">
        <v>651</v>
      </c>
      <c r="J31" s="278" t="s">
        <v>357</v>
      </c>
      <c r="K31" s="278"/>
      <c r="L31" s="278"/>
      <c r="M31" s="87" t="s">
        <v>676</v>
      </c>
      <c r="N31" s="87" t="s">
        <v>861</v>
      </c>
      <c r="O31" s="225" t="s">
        <v>542</v>
      </c>
      <c r="P31" s="87" t="s">
        <v>655</v>
      </c>
      <c r="Q31" s="87"/>
      <c r="R31" s="87" t="s">
        <v>655</v>
      </c>
      <c r="S31" s="2" t="s">
        <v>378</v>
      </c>
      <c r="T31" s="2" t="s">
        <v>383</v>
      </c>
      <c r="U31" s="2" t="s">
        <v>382</v>
      </c>
      <c r="V31" s="278" t="s">
        <v>853</v>
      </c>
      <c r="W31" s="555"/>
      <c r="X31" s="555"/>
      <c r="Y31" s="555"/>
      <c r="Z31" s="2" t="s">
        <v>932</v>
      </c>
    </row>
    <row r="32" spans="2:26" ht="15.9" customHeight="1" x14ac:dyDescent="0.2">
      <c r="B32" s="271"/>
      <c r="C32" s="541" t="s">
        <v>832</v>
      </c>
      <c r="D32" s="542"/>
      <c r="E32" s="52">
        <v>3</v>
      </c>
      <c r="F32" s="94">
        <v>10.4</v>
      </c>
      <c r="G32" s="87" t="s">
        <v>350</v>
      </c>
      <c r="H32" s="87" t="s">
        <v>373</v>
      </c>
      <c r="I32" s="87" t="s">
        <v>351</v>
      </c>
      <c r="J32" s="278" t="s">
        <v>355</v>
      </c>
      <c r="K32" s="278"/>
      <c r="L32" s="278"/>
      <c r="M32" s="87" t="s">
        <v>870</v>
      </c>
      <c r="N32" s="87" t="s">
        <v>861</v>
      </c>
      <c r="O32" s="87" t="s">
        <v>648</v>
      </c>
      <c r="P32" s="87" t="s">
        <v>649</v>
      </c>
      <c r="Q32" s="87"/>
      <c r="R32" s="87" t="s">
        <v>655</v>
      </c>
      <c r="S32" s="2" t="s">
        <v>378</v>
      </c>
      <c r="T32" s="2" t="s">
        <v>383</v>
      </c>
      <c r="U32" s="2" t="s">
        <v>382</v>
      </c>
      <c r="V32" s="278" t="s">
        <v>852</v>
      </c>
      <c r="W32" s="486"/>
      <c r="X32" s="486"/>
      <c r="Y32" s="486"/>
      <c r="Z32" s="2"/>
    </row>
    <row r="33" spans="2:26" ht="15.9" customHeight="1" x14ac:dyDescent="0.2">
      <c r="B33" s="271"/>
      <c r="C33" s="541" t="s">
        <v>694</v>
      </c>
      <c r="D33" s="542"/>
      <c r="E33" s="52">
        <v>4</v>
      </c>
      <c r="F33" s="94">
        <v>10.4</v>
      </c>
      <c r="G33" s="87" t="s">
        <v>350</v>
      </c>
      <c r="H33" s="87" t="s">
        <v>376</v>
      </c>
      <c r="I33" s="87" t="s">
        <v>651</v>
      </c>
      <c r="J33" s="278" t="s">
        <v>357</v>
      </c>
      <c r="K33" s="278"/>
      <c r="L33" s="278"/>
      <c r="M33" s="87" t="s">
        <v>676</v>
      </c>
      <c r="N33" s="87" t="s">
        <v>861</v>
      </c>
      <c r="O33" s="225" t="s">
        <v>542</v>
      </c>
      <c r="P33" s="87" t="s">
        <v>655</v>
      </c>
      <c r="Q33" s="87"/>
      <c r="R33" s="87" t="s">
        <v>655</v>
      </c>
      <c r="S33" s="2" t="s">
        <v>378</v>
      </c>
      <c r="T33" s="2" t="s">
        <v>383</v>
      </c>
      <c r="U33" s="2" t="s">
        <v>382</v>
      </c>
      <c r="V33" s="278" t="s">
        <v>853</v>
      </c>
      <c r="W33" s="555"/>
      <c r="X33" s="555"/>
      <c r="Y33" s="555"/>
      <c r="Z33" s="2" t="s">
        <v>932</v>
      </c>
    </row>
    <row r="34" spans="2:26" ht="15.9" customHeight="1" x14ac:dyDescent="0.2">
      <c r="B34" s="271"/>
      <c r="C34" s="541" t="s">
        <v>694</v>
      </c>
      <c r="D34" s="542"/>
      <c r="E34" s="52">
        <v>5</v>
      </c>
      <c r="F34" s="94">
        <v>10.4</v>
      </c>
      <c r="G34" s="87" t="s">
        <v>350</v>
      </c>
      <c r="H34" s="87" t="s">
        <v>374</v>
      </c>
      <c r="I34" s="87" t="s">
        <v>351</v>
      </c>
      <c r="J34" s="278" t="s">
        <v>355</v>
      </c>
      <c r="K34" s="278"/>
      <c r="L34" s="278"/>
      <c r="M34" s="87" t="s">
        <v>698</v>
      </c>
      <c r="N34" s="87" t="s">
        <v>861</v>
      </c>
      <c r="O34" s="225" t="s">
        <v>362</v>
      </c>
      <c r="P34" s="87" t="s">
        <v>662</v>
      </c>
      <c r="Q34" s="87"/>
      <c r="R34" s="87" t="s">
        <v>655</v>
      </c>
      <c r="S34" s="2" t="s">
        <v>378</v>
      </c>
      <c r="T34" s="2" t="s">
        <v>383</v>
      </c>
      <c r="U34" s="2" t="s">
        <v>382</v>
      </c>
      <c r="V34" s="278" t="s">
        <v>853</v>
      </c>
      <c r="W34" s="555"/>
      <c r="X34" s="555"/>
      <c r="Y34" s="555"/>
      <c r="Z34" s="2"/>
    </row>
    <row r="35" spans="2:26" ht="15.9" customHeight="1" x14ac:dyDescent="0.2">
      <c r="B35" s="271"/>
      <c r="C35" s="541" t="s">
        <v>875</v>
      </c>
      <c r="D35" s="542"/>
      <c r="E35" s="52">
        <v>1</v>
      </c>
      <c r="F35" s="94">
        <v>10.4</v>
      </c>
      <c r="G35" s="87" t="s">
        <v>561</v>
      </c>
      <c r="H35" s="87" t="s">
        <v>512</v>
      </c>
      <c r="I35" s="87" t="s">
        <v>351</v>
      </c>
      <c r="J35" s="278" t="s">
        <v>559</v>
      </c>
      <c r="K35" s="278"/>
      <c r="L35" s="278"/>
      <c r="M35" s="87" t="s">
        <v>876</v>
      </c>
      <c r="N35" s="87" t="s">
        <v>861</v>
      </c>
      <c r="O35" s="87" t="s">
        <v>648</v>
      </c>
      <c r="P35" s="87" t="s">
        <v>649</v>
      </c>
      <c r="Q35" s="87"/>
      <c r="R35" s="87" t="s">
        <v>648</v>
      </c>
      <c r="S35" s="2" t="s">
        <v>378</v>
      </c>
      <c r="T35" s="2" t="s">
        <v>383</v>
      </c>
      <c r="U35" s="2" t="s">
        <v>382</v>
      </c>
      <c r="V35" s="278" t="s">
        <v>852</v>
      </c>
      <c r="W35" s="486"/>
      <c r="X35" s="486"/>
      <c r="Y35" s="486"/>
      <c r="Z35" s="2" t="s">
        <v>815</v>
      </c>
    </row>
    <row r="36" spans="2:26" ht="15.9" customHeight="1" x14ac:dyDescent="0.2">
      <c r="B36" s="271"/>
      <c r="C36" s="541" t="s">
        <v>701</v>
      </c>
      <c r="D36" s="542"/>
      <c r="E36" s="52">
        <v>2</v>
      </c>
      <c r="F36" s="94">
        <v>10.4</v>
      </c>
      <c r="G36" s="87" t="s">
        <v>350</v>
      </c>
      <c r="H36" s="87" t="s">
        <v>376</v>
      </c>
      <c r="I36" s="87" t="s">
        <v>651</v>
      </c>
      <c r="J36" s="278" t="s">
        <v>357</v>
      </c>
      <c r="K36" s="278"/>
      <c r="L36" s="278"/>
      <c r="M36" s="87" t="s">
        <v>676</v>
      </c>
      <c r="N36" s="87" t="s">
        <v>861</v>
      </c>
      <c r="O36" s="225" t="s">
        <v>542</v>
      </c>
      <c r="P36" s="87" t="s">
        <v>655</v>
      </c>
      <c r="Q36" s="87"/>
      <c r="R36" s="87" t="s">
        <v>655</v>
      </c>
      <c r="S36" s="2" t="s">
        <v>378</v>
      </c>
      <c r="T36" s="2" t="s">
        <v>383</v>
      </c>
      <c r="U36" s="2" t="s">
        <v>382</v>
      </c>
      <c r="V36" s="278" t="s">
        <v>853</v>
      </c>
      <c r="W36" s="555"/>
      <c r="X36" s="555"/>
      <c r="Y36" s="555"/>
      <c r="Z36" s="2" t="s">
        <v>932</v>
      </c>
    </row>
    <row r="37" spans="2:26" ht="15.9" customHeight="1" x14ac:dyDescent="0.2">
      <c r="B37" s="271"/>
      <c r="C37" s="541" t="s">
        <v>701</v>
      </c>
      <c r="D37" s="542"/>
      <c r="E37" s="52">
        <v>3</v>
      </c>
      <c r="F37" s="94">
        <v>10.4</v>
      </c>
      <c r="G37" s="87" t="s">
        <v>350</v>
      </c>
      <c r="H37" s="87" t="s">
        <v>376</v>
      </c>
      <c r="I37" s="87" t="s">
        <v>651</v>
      </c>
      <c r="J37" s="278" t="s">
        <v>357</v>
      </c>
      <c r="K37" s="278"/>
      <c r="L37" s="278"/>
      <c r="M37" s="87" t="s">
        <v>676</v>
      </c>
      <c r="N37" s="87" t="s">
        <v>861</v>
      </c>
      <c r="O37" s="225" t="s">
        <v>542</v>
      </c>
      <c r="P37" s="87" t="s">
        <v>655</v>
      </c>
      <c r="Q37" s="87"/>
      <c r="R37" s="87" t="s">
        <v>655</v>
      </c>
      <c r="S37" s="2" t="s">
        <v>378</v>
      </c>
      <c r="T37" s="2" t="s">
        <v>383</v>
      </c>
      <c r="U37" s="2" t="s">
        <v>382</v>
      </c>
      <c r="V37" s="278" t="s">
        <v>853</v>
      </c>
      <c r="W37" s="555"/>
      <c r="X37" s="555"/>
      <c r="Y37" s="555"/>
      <c r="Z37" s="2" t="s">
        <v>932</v>
      </c>
    </row>
    <row r="38" spans="2:26" ht="15.9" customHeight="1" x14ac:dyDescent="0.2">
      <c r="B38" s="271"/>
      <c r="C38" s="541" t="s">
        <v>702</v>
      </c>
      <c r="D38" s="542"/>
      <c r="E38" s="52">
        <v>1</v>
      </c>
      <c r="F38" s="94">
        <v>10.4</v>
      </c>
      <c r="G38" s="87" t="s">
        <v>350</v>
      </c>
      <c r="H38" s="87" t="s">
        <v>376</v>
      </c>
      <c r="I38" s="87" t="s">
        <v>651</v>
      </c>
      <c r="J38" s="278" t="s">
        <v>357</v>
      </c>
      <c r="K38" s="278"/>
      <c r="L38" s="278"/>
      <c r="M38" s="87" t="s">
        <v>676</v>
      </c>
      <c r="N38" s="87" t="s">
        <v>861</v>
      </c>
      <c r="O38" s="225" t="s">
        <v>542</v>
      </c>
      <c r="P38" s="87" t="s">
        <v>655</v>
      </c>
      <c r="Q38" s="87"/>
      <c r="R38" s="87" t="s">
        <v>655</v>
      </c>
      <c r="S38" s="2" t="s">
        <v>378</v>
      </c>
      <c r="T38" s="2" t="s">
        <v>383</v>
      </c>
      <c r="U38" s="2" t="s">
        <v>382</v>
      </c>
      <c r="V38" s="278" t="s">
        <v>853</v>
      </c>
      <c r="W38" s="555"/>
      <c r="X38" s="555"/>
      <c r="Y38" s="555"/>
      <c r="Z38" s="2" t="s">
        <v>932</v>
      </c>
    </row>
    <row r="39" spans="2:26" ht="15.9" customHeight="1" x14ac:dyDescent="0.2">
      <c r="B39" s="271"/>
      <c r="C39" s="541" t="s">
        <v>702</v>
      </c>
      <c r="D39" s="542"/>
      <c r="E39" s="52">
        <v>2</v>
      </c>
      <c r="F39" s="94">
        <v>10.4</v>
      </c>
      <c r="G39" s="87" t="s">
        <v>350</v>
      </c>
      <c r="H39" s="87" t="s">
        <v>376</v>
      </c>
      <c r="I39" s="87" t="s">
        <v>651</v>
      </c>
      <c r="J39" s="278" t="s">
        <v>357</v>
      </c>
      <c r="K39" s="278"/>
      <c r="L39" s="278"/>
      <c r="M39" s="87" t="s">
        <v>676</v>
      </c>
      <c r="N39" s="87" t="s">
        <v>861</v>
      </c>
      <c r="O39" s="225" t="s">
        <v>542</v>
      </c>
      <c r="P39" s="87" t="s">
        <v>655</v>
      </c>
      <c r="Q39" s="87"/>
      <c r="R39" s="87" t="s">
        <v>655</v>
      </c>
      <c r="S39" s="2" t="s">
        <v>378</v>
      </c>
      <c r="T39" s="2" t="s">
        <v>383</v>
      </c>
      <c r="U39" s="2" t="s">
        <v>382</v>
      </c>
      <c r="V39" s="278" t="s">
        <v>853</v>
      </c>
      <c r="W39" s="555"/>
      <c r="X39" s="555"/>
      <c r="Y39" s="555"/>
      <c r="Z39" s="2" t="s">
        <v>932</v>
      </c>
    </row>
    <row r="40" spans="2:26" ht="15.9" customHeight="1" x14ac:dyDescent="0.2">
      <c r="B40" s="271"/>
      <c r="C40" s="541" t="s">
        <v>877</v>
      </c>
      <c r="D40" s="542"/>
      <c r="E40" s="52">
        <v>3</v>
      </c>
      <c r="F40" s="94">
        <v>10.4</v>
      </c>
      <c r="G40" s="87" t="s">
        <v>350</v>
      </c>
      <c r="H40" s="87" t="s">
        <v>373</v>
      </c>
      <c r="I40" s="87" t="s">
        <v>351</v>
      </c>
      <c r="J40" s="278" t="s">
        <v>355</v>
      </c>
      <c r="K40" s="278"/>
      <c r="L40" s="278"/>
      <c r="M40" s="87" t="s">
        <v>878</v>
      </c>
      <c r="N40" s="87" t="s">
        <v>856</v>
      </c>
      <c r="O40" s="87" t="s">
        <v>648</v>
      </c>
      <c r="P40" s="87" t="s">
        <v>649</v>
      </c>
      <c r="Q40" s="87"/>
      <c r="R40" s="87" t="s">
        <v>655</v>
      </c>
      <c r="S40" s="2" t="s">
        <v>378</v>
      </c>
      <c r="T40" s="2" t="s">
        <v>383</v>
      </c>
      <c r="U40" s="2" t="s">
        <v>382</v>
      </c>
      <c r="V40" s="278" t="s">
        <v>852</v>
      </c>
      <c r="W40" s="486"/>
      <c r="X40" s="486"/>
      <c r="Y40" s="486"/>
      <c r="Z40" s="2"/>
    </row>
    <row r="41" spans="2:26" ht="15.9" customHeight="1" x14ac:dyDescent="0.2">
      <c r="B41" s="271"/>
      <c r="C41" s="541" t="s">
        <v>702</v>
      </c>
      <c r="D41" s="542"/>
      <c r="E41" s="52">
        <v>4</v>
      </c>
      <c r="F41" s="94">
        <v>10.4</v>
      </c>
      <c r="G41" s="87" t="s">
        <v>350</v>
      </c>
      <c r="H41" s="87" t="s">
        <v>374</v>
      </c>
      <c r="I41" s="87" t="s">
        <v>351</v>
      </c>
      <c r="J41" s="278" t="s">
        <v>355</v>
      </c>
      <c r="K41" s="278"/>
      <c r="L41" s="278"/>
      <c r="M41" s="87" t="s">
        <v>698</v>
      </c>
      <c r="N41" s="87" t="s">
        <v>861</v>
      </c>
      <c r="O41" s="225" t="s">
        <v>362</v>
      </c>
      <c r="P41" s="87" t="s">
        <v>662</v>
      </c>
      <c r="Q41" s="87"/>
      <c r="R41" s="87" t="s">
        <v>655</v>
      </c>
      <c r="S41" s="2" t="s">
        <v>378</v>
      </c>
      <c r="T41" s="2" t="s">
        <v>383</v>
      </c>
      <c r="U41" s="2" t="s">
        <v>382</v>
      </c>
      <c r="V41" s="278" t="s">
        <v>853</v>
      </c>
      <c r="W41" s="555"/>
      <c r="X41" s="555"/>
      <c r="Y41" s="555"/>
      <c r="Z41" s="2"/>
    </row>
    <row r="42" spans="2:26" ht="15.9" customHeight="1" x14ac:dyDescent="0.2">
      <c r="B42" s="271"/>
      <c r="C42" s="541" t="s">
        <v>835</v>
      </c>
      <c r="D42" s="542"/>
      <c r="E42" s="52">
        <v>1</v>
      </c>
      <c r="F42" s="94">
        <v>10.4</v>
      </c>
      <c r="G42" s="87" t="s">
        <v>561</v>
      </c>
      <c r="H42" s="87" t="s">
        <v>513</v>
      </c>
      <c r="I42" s="87" t="s">
        <v>351</v>
      </c>
      <c r="J42" s="278" t="s">
        <v>559</v>
      </c>
      <c r="K42" s="278"/>
      <c r="L42" s="278"/>
      <c r="M42" s="87" t="s">
        <v>731</v>
      </c>
      <c r="N42" s="87" t="s">
        <v>861</v>
      </c>
      <c r="O42" s="225" t="s">
        <v>362</v>
      </c>
      <c r="P42" s="87" t="s">
        <v>662</v>
      </c>
      <c r="Q42" s="87"/>
      <c r="R42" s="87" t="s">
        <v>662</v>
      </c>
      <c r="S42" s="2" t="s">
        <v>378</v>
      </c>
      <c r="T42" s="2" t="s">
        <v>383</v>
      </c>
      <c r="U42" s="2" t="s">
        <v>382</v>
      </c>
      <c r="V42" s="278" t="s">
        <v>853</v>
      </c>
      <c r="W42" s="555"/>
      <c r="X42" s="555"/>
      <c r="Y42" s="555"/>
      <c r="Z42" s="87" t="s">
        <v>666</v>
      </c>
    </row>
    <row r="43" spans="2:26" ht="15.9" customHeight="1" x14ac:dyDescent="0.2">
      <c r="B43" s="271"/>
      <c r="C43" s="541" t="s">
        <v>879</v>
      </c>
      <c r="D43" s="542"/>
      <c r="E43" s="52">
        <v>2</v>
      </c>
      <c r="F43" s="94">
        <v>10.4</v>
      </c>
      <c r="G43" s="87" t="s">
        <v>561</v>
      </c>
      <c r="H43" s="87" t="s">
        <v>513</v>
      </c>
      <c r="I43" s="87" t="s">
        <v>351</v>
      </c>
      <c r="J43" s="278" t="s">
        <v>559</v>
      </c>
      <c r="K43" s="278"/>
      <c r="L43" s="278"/>
      <c r="M43" s="87" t="s">
        <v>880</v>
      </c>
      <c r="N43" s="87" t="s">
        <v>850</v>
      </c>
      <c r="O43" s="225" t="s">
        <v>851</v>
      </c>
      <c r="P43" s="87" t="s">
        <v>655</v>
      </c>
      <c r="Q43" s="87" t="s">
        <v>654</v>
      </c>
      <c r="R43" s="87" t="s">
        <v>662</v>
      </c>
      <c r="S43" s="2" t="s">
        <v>379</v>
      </c>
      <c r="T43" s="2" t="s">
        <v>379</v>
      </c>
      <c r="U43" s="2" t="s">
        <v>380</v>
      </c>
      <c r="V43" s="278" t="s">
        <v>851</v>
      </c>
      <c r="W43" s="486"/>
      <c r="X43" s="486"/>
      <c r="Y43" s="486"/>
      <c r="Z43" s="87" t="s">
        <v>881</v>
      </c>
    </row>
    <row r="44" spans="2:26" ht="15.9" customHeight="1" x14ac:dyDescent="0.2">
      <c r="B44" s="271"/>
      <c r="C44" s="541" t="s">
        <v>835</v>
      </c>
      <c r="D44" s="542"/>
      <c r="E44" s="52">
        <v>3</v>
      </c>
      <c r="F44" s="94">
        <v>10.4</v>
      </c>
      <c r="G44" s="87" t="s">
        <v>561</v>
      </c>
      <c r="H44" s="87" t="s">
        <v>357</v>
      </c>
      <c r="I44" s="87" t="s">
        <v>352</v>
      </c>
      <c r="J44" s="278" t="s">
        <v>540</v>
      </c>
      <c r="K44" s="278"/>
      <c r="L44" s="278"/>
      <c r="M44" s="87" t="s">
        <v>882</v>
      </c>
      <c r="N44" s="87" t="s">
        <v>850</v>
      </c>
      <c r="O44" s="225" t="s">
        <v>851</v>
      </c>
      <c r="P44" s="87" t="s">
        <v>655</v>
      </c>
      <c r="Q44" s="87"/>
      <c r="R44" s="87" t="s">
        <v>648</v>
      </c>
      <c r="S44" s="2" t="s">
        <v>378</v>
      </c>
      <c r="T44" s="2" t="s">
        <v>383</v>
      </c>
      <c r="U44" s="2" t="s">
        <v>382</v>
      </c>
      <c r="V44" s="278" t="s">
        <v>852</v>
      </c>
      <c r="W44" s="486"/>
      <c r="X44" s="486"/>
      <c r="Y44" s="486"/>
      <c r="Z44" s="2" t="s">
        <v>874</v>
      </c>
    </row>
    <row r="45" spans="2:26" ht="15.9" customHeight="1" x14ac:dyDescent="0.2">
      <c r="B45" s="271"/>
      <c r="C45" s="541" t="s">
        <v>835</v>
      </c>
      <c r="D45" s="542"/>
      <c r="E45" s="52">
        <v>4</v>
      </c>
      <c r="F45" s="94">
        <v>10.4</v>
      </c>
      <c r="G45" s="87" t="s">
        <v>350</v>
      </c>
      <c r="H45" s="87" t="s">
        <v>376</v>
      </c>
      <c r="I45" s="87" t="s">
        <v>651</v>
      </c>
      <c r="J45" s="278" t="s">
        <v>357</v>
      </c>
      <c r="K45" s="278"/>
      <c r="L45" s="278"/>
      <c r="M45" s="87" t="s">
        <v>676</v>
      </c>
      <c r="N45" s="87" t="s">
        <v>861</v>
      </c>
      <c r="O45" s="225" t="s">
        <v>542</v>
      </c>
      <c r="P45" s="87" t="s">
        <v>655</v>
      </c>
      <c r="Q45" s="87"/>
      <c r="R45" s="87" t="s">
        <v>655</v>
      </c>
      <c r="S45" s="2" t="s">
        <v>378</v>
      </c>
      <c r="T45" s="2" t="s">
        <v>383</v>
      </c>
      <c r="U45" s="2" t="s">
        <v>382</v>
      </c>
      <c r="V45" s="278" t="s">
        <v>853</v>
      </c>
      <c r="W45" s="555"/>
      <c r="X45" s="555"/>
      <c r="Y45" s="555"/>
      <c r="Z45" s="2" t="s">
        <v>932</v>
      </c>
    </row>
    <row r="46" spans="2:26" ht="15.9" customHeight="1" x14ac:dyDescent="0.2">
      <c r="B46" s="271"/>
      <c r="C46" s="541" t="s">
        <v>835</v>
      </c>
      <c r="D46" s="542"/>
      <c r="E46" s="52">
        <v>5</v>
      </c>
      <c r="F46" s="94">
        <v>10.4</v>
      </c>
      <c r="G46" s="87" t="s">
        <v>350</v>
      </c>
      <c r="H46" s="87" t="s">
        <v>376</v>
      </c>
      <c r="I46" s="87" t="s">
        <v>651</v>
      </c>
      <c r="J46" s="278" t="s">
        <v>357</v>
      </c>
      <c r="K46" s="278"/>
      <c r="L46" s="278"/>
      <c r="M46" s="87" t="s">
        <v>676</v>
      </c>
      <c r="N46" s="87" t="s">
        <v>861</v>
      </c>
      <c r="O46" s="225" t="s">
        <v>542</v>
      </c>
      <c r="P46" s="87" t="s">
        <v>655</v>
      </c>
      <c r="Q46" s="87"/>
      <c r="R46" s="87" t="s">
        <v>655</v>
      </c>
      <c r="S46" s="2" t="s">
        <v>378</v>
      </c>
      <c r="T46" s="2" t="s">
        <v>383</v>
      </c>
      <c r="U46" s="2" t="s">
        <v>382</v>
      </c>
      <c r="V46" s="278" t="s">
        <v>853</v>
      </c>
      <c r="W46" s="555"/>
      <c r="X46" s="555"/>
      <c r="Y46" s="555"/>
      <c r="Z46" s="2" t="s">
        <v>932</v>
      </c>
    </row>
    <row r="47" spans="2:26" ht="15.9" customHeight="1" x14ac:dyDescent="0.2">
      <c r="B47" s="271"/>
      <c r="C47" s="541" t="s">
        <v>883</v>
      </c>
      <c r="D47" s="542"/>
      <c r="E47" s="52">
        <v>1</v>
      </c>
      <c r="F47" s="94">
        <v>10.5</v>
      </c>
      <c r="G47" s="87" t="s">
        <v>350</v>
      </c>
      <c r="H47" s="87" t="s">
        <v>373</v>
      </c>
      <c r="I47" s="87" t="s">
        <v>351</v>
      </c>
      <c r="J47" s="278" t="s">
        <v>559</v>
      </c>
      <c r="K47" s="278"/>
      <c r="L47" s="278"/>
      <c r="M47" s="87" t="s">
        <v>884</v>
      </c>
      <c r="N47" s="87" t="s">
        <v>850</v>
      </c>
      <c r="O47" s="87" t="s">
        <v>655</v>
      </c>
      <c r="P47" s="87" t="s">
        <v>655</v>
      </c>
      <c r="Q47" s="87"/>
      <c r="R47" s="87" t="s">
        <v>655</v>
      </c>
      <c r="S47" s="2" t="s">
        <v>378</v>
      </c>
      <c r="T47" s="2" t="s">
        <v>383</v>
      </c>
      <c r="U47" s="2" t="s">
        <v>382</v>
      </c>
      <c r="V47" s="278" t="s">
        <v>852</v>
      </c>
      <c r="W47" s="486"/>
      <c r="X47" s="486"/>
      <c r="Y47" s="486"/>
      <c r="Z47" s="2" t="s">
        <v>885</v>
      </c>
    </row>
    <row r="48" spans="2:26" ht="15.9" customHeight="1" x14ac:dyDescent="0.2">
      <c r="B48" s="271"/>
      <c r="C48" s="541" t="s">
        <v>704</v>
      </c>
      <c r="D48" s="542"/>
      <c r="E48" s="52">
        <v>2</v>
      </c>
      <c r="F48" s="94">
        <v>10.5</v>
      </c>
      <c r="G48" s="87" t="s">
        <v>350</v>
      </c>
      <c r="H48" s="87" t="s">
        <v>376</v>
      </c>
      <c r="I48" s="87" t="s">
        <v>651</v>
      </c>
      <c r="J48" s="278" t="s">
        <v>357</v>
      </c>
      <c r="K48" s="278"/>
      <c r="L48" s="278"/>
      <c r="M48" s="87" t="s">
        <v>737</v>
      </c>
      <c r="N48" s="87" t="s">
        <v>861</v>
      </c>
      <c r="O48" s="225" t="s">
        <v>542</v>
      </c>
      <c r="P48" s="87" t="s">
        <v>655</v>
      </c>
      <c r="Q48" s="87"/>
      <c r="R48" s="87" t="s">
        <v>655</v>
      </c>
      <c r="S48" s="2" t="s">
        <v>378</v>
      </c>
      <c r="T48" s="2" t="s">
        <v>383</v>
      </c>
      <c r="U48" s="2" t="s">
        <v>382</v>
      </c>
      <c r="V48" s="278" t="s">
        <v>853</v>
      </c>
      <c r="W48" s="555"/>
      <c r="X48" s="555"/>
      <c r="Y48" s="555"/>
      <c r="Z48" s="2" t="s">
        <v>932</v>
      </c>
    </row>
    <row r="49" spans="2:26" ht="15.9" customHeight="1" x14ac:dyDescent="0.2">
      <c r="B49" s="271"/>
      <c r="C49" s="541" t="s">
        <v>704</v>
      </c>
      <c r="D49" s="542"/>
      <c r="E49" s="52">
        <v>3</v>
      </c>
      <c r="F49" s="94">
        <v>10.5</v>
      </c>
      <c r="G49" s="87" t="s">
        <v>350</v>
      </c>
      <c r="H49" s="87" t="s">
        <v>376</v>
      </c>
      <c r="I49" s="87" t="s">
        <v>651</v>
      </c>
      <c r="J49" s="278" t="s">
        <v>357</v>
      </c>
      <c r="K49" s="278"/>
      <c r="L49" s="278"/>
      <c r="M49" s="87" t="s">
        <v>737</v>
      </c>
      <c r="N49" s="87" t="s">
        <v>861</v>
      </c>
      <c r="O49" s="225" t="s">
        <v>542</v>
      </c>
      <c r="P49" s="87" t="s">
        <v>655</v>
      </c>
      <c r="Q49" s="87"/>
      <c r="R49" s="87" t="s">
        <v>655</v>
      </c>
      <c r="S49" s="2" t="s">
        <v>378</v>
      </c>
      <c r="T49" s="2" t="s">
        <v>383</v>
      </c>
      <c r="U49" s="2" t="s">
        <v>382</v>
      </c>
      <c r="V49" s="278" t="s">
        <v>853</v>
      </c>
      <c r="W49" s="555"/>
      <c r="X49" s="555"/>
      <c r="Y49" s="555"/>
      <c r="Z49" s="2" t="s">
        <v>932</v>
      </c>
    </row>
    <row r="50" spans="2:26" ht="15.9" customHeight="1" x14ac:dyDescent="0.2">
      <c r="B50" s="271"/>
      <c r="C50" s="541" t="s">
        <v>704</v>
      </c>
      <c r="D50" s="542"/>
      <c r="E50" s="52">
        <v>4</v>
      </c>
      <c r="F50" s="94">
        <v>10.5</v>
      </c>
      <c r="G50" s="87" t="s">
        <v>350</v>
      </c>
      <c r="H50" s="87" t="s">
        <v>374</v>
      </c>
      <c r="I50" s="87" t="s">
        <v>351</v>
      </c>
      <c r="J50" s="278" t="s">
        <v>355</v>
      </c>
      <c r="K50" s="278"/>
      <c r="L50" s="278"/>
      <c r="M50" s="87" t="s">
        <v>741</v>
      </c>
      <c r="N50" s="87" t="s">
        <v>861</v>
      </c>
      <c r="O50" s="225" t="s">
        <v>362</v>
      </c>
      <c r="P50" s="87" t="s">
        <v>662</v>
      </c>
      <c r="Q50" s="87"/>
      <c r="R50" s="87" t="s">
        <v>655</v>
      </c>
      <c r="S50" s="2" t="s">
        <v>378</v>
      </c>
      <c r="T50" s="2" t="s">
        <v>383</v>
      </c>
      <c r="U50" s="2" t="s">
        <v>382</v>
      </c>
      <c r="V50" s="278" t="s">
        <v>853</v>
      </c>
      <c r="W50" s="555"/>
      <c r="X50" s="555"/>
      <c r="Y50" s="555"/>
      <c r="Z50" s="2"/>
    </row>
    <row r="51" spans="2:26" ht="15.9" customHeight="1" x14ac:dyDescent="0.2">
      <c r="B51" s="271"/>
      <c r="C51" s="541" t="s">
        <v>705</v>
      </c>
      <c r="D51" s="542"/>
      <c r="E51" s="52">
        <v>1</v>
      </c>
      <c r="F51" s="94">
        <v>10.5</v>
      </c>
      <c r="G51" s="87" t="s">
        <v>561</v>
      </c>
      <c r="H51" s="87" t="s">
        <v>513</v>
      </c>
      <c r="I51" s="87" t="s">
        <v>351</v>
      </c>
      <c r="J51" s="278" t="s">
        <v>559</v>
      </c>
      <c r="K51" s="278"/>
      <c r="L51" s="278"/>
      <c r="M51" s="87" t="s">
        <v>742</v>
      </c>
      <c r="N51" s="87" t="s">
        <v>861</v>
      </c>
      <c r="O51" s="225" t="s">
        <v>362</v>
      </c>
      <c r="P51" s="87" t="s">
        <v>662</v>
      </c>
      <c r="Q51" s="87"/>
      <c r="R51" s="87" t="s">
        <v>662</v>
      </c>
      <c r="S51" s="2" t="s">
        <v>378</v>
      </c>
      <c r="T51" s="2" t="s">
        <v>383</v>
      </c>
      <c r="U51" s="2" t="s">
        <v>382</v>
      </c>
      <c r="V51" s="278" t="s">
        <v>853</v>
      </c>
      <c r="W51" s="555"/>
      <c r="X51" s="555"/>
      <c r="Y51" s="555"/>
      <c r="Z51" s="87" t="s">
        <v>666</v>
      </c>
    </row>
    <row r="52" spans="2:26" ht="15.9" customHeight="1" x14ac:dyDescent="0.2">
      <c r="B52" s="271"/>
      <c r="C52" s="541" t="s">
        <v>886</v>
      </c>
      <c r="D52" s="542"/>
      <c r="E52" s="52">
        <v>2</v>
      </c>
      <c r="F52" s="94">
        <v>10.5</v>
      </c>
      <c r="G52" s="87" t="s">
        <v>350</v>
      </c>
      <c r="H52" s="87" t="s">
        <v>373</v>
      </c>
      <c r="I52" s="87" t="s">
        <v>351</v>
      </c>
      <c r="J52" s="278" t="s">
        <v>355</v>
      </c>
      <c r="K52" s="278"/>
      <c r="L52" s="278"/>
      <c r="M52" s="87" t="s">
        <v>887</v>
      </c>
      <c r="N52" s="87" t="s">
        <v>856</v>
      </c>
      <c r="O52" s="87" t="s">
        <v>648</v>
      </c>
      <c r="P52" s="87" t="s">
        <v>649</v>
      </c>
      <c r="Q52" s="87"/>
      <c r="R52" s="87" t="s">
        <v>655</v>
      </c>
      <c r="S52" s="2" t="s">
        <v>378</v>
      </c>
      <c r="T52" s="2" t="s">
        <v>383</v>
      </c>
      <c r="U52" s="2" t="s">
        <v>382</v>
      </c>
      <c r="V52" s="278" t="s">
        <v>852</v>
      </c>
      <c r="W52" s="486"/>
      <c r="X52" s="486"/>
      <c r="Y52" s="486"/>
      <c r="Z52" s="2"/>
    </row>
    <row r="53" spans="2:26" ht="15.9" customHeight="1" x14ac:dyDescent="0.2">
      <c r="B53" s="271"/>
      <c r="C53" s="541" t="s">
        <v>705</v>
      </c>
      <c r="D53" s="542"/>
      <c r="E53" s="52">
        <v>3</v>
      </c>
      <c r="F53" s="94">
        <v>10.5</v>
      </c>
      <c r="G53" s="87" t="s">
        <v>350</v>
      </c>
      <c r="H53" s="87" t="s">
        <v>376</v>
      </c>
      <c r="I53" s="87" t="s">
        <v>651</v>
      </c>
      <c r="J53" s="278" t="s">
        <v>357</v>
      </c>
      <c r="K53" s="278"/>
      <c r="L53" s="278"/>
      <c r="M53" s="87" t="s">
        <v>737</v>
      </c>
      <c r="N53" s="87" t="s">
        <v>861</v>
      </c>
      <c r="O53" s="225" t="s">
        <v>542</v>
      </c>
      <c r="P53" s="87" t="s">
        <v>655</v>
      </c>
      <c r="Q53" s="87"/>
      <c r="R53" s="87" t="s">
        <v>655</v>
      </c>
      <c r="S53" s="2" t="s">
        <v>378</v>
      </c>
      <c r="T53" s="2" t="s">
        <v>383</v>
      </c>
      <c r="U53" s="2" t="s">
        <v>382</v>
      </c>
      <c r="V53" s="278" t="s">
        <v>853</v>
      </c>
      <c r="W53" s="555"/>
      <c r="X53" s="555"/>
      <c r="Y53" s="555"/>
      <c r="Z53" s="2" t="s">
        <v>932</v>
      </c>
    </row>
    <row r="54" spans="2:26" ht="15.9" customHeight="1" x14ac:dyDescent="0.2">
      <c r="B54" s="271"/>
      <c r="C54" s="541" t="s">
        <v>886</v>
      </c>
      <c r="D54" s="542"/>
      <c r="E54" s="52">
        <v>4</v>
      </c>
      <c r="F54" s="94">
        <v>10.5</v>
      </c>
      <c r="G54" s="87" t="s">
        <v>350</v>
      </c>
      <c r="H54" s="87" t="s">
        <v>373</v>
      </c>
      <c r="I54" s="87" t="s">
        <v>351</v>
      </c>
      <c r="J54" s="278" t="s">
        <v>355</v>
      </c>
      <c r="K54" s="278"/>
      <c r="L54" s="278"/>
      <c r="M54" s="87" t="s">
        <v>888</v>
      </c>
      <c r="N54" s="87" t="s">
        <v>856</v>
      </c>
      <c r="O54" s="87" t="s">
        <v>648</v>
      </c>
      <c r="P54" s="87" t="s">
        <v>649</v>
      </c>
      <c r="Q54" s="87"/>
      <c r="R54" s="87" t="s">
        <v>655</v>
      </c>
      <c r="S54" s="2" t="s">
        <v>378</v>
      </c>
      <c r="T54" s="2" t="s">
        <v>383</v>
      </c>
      <c r="U54" s="2" t="s">
        <v>382</v>
      </c>
      <c r="V54" s="278" t="s">
        <v>852</v>
      </c>
      <c r="W54" s="486"/>
      <c r="X54" s="486"/>
      <c r="Y54" s="486"/>
      <c r="Z54" s="2"/>
    </row>
    <row r="55" spans="2:26" ht="15.9" customHeight="1" x14ac:dyDescent="0.2">
      <c r="B55" s="271"/>
      <c r="C55" s="541" t="s">
        <v>705</v>
      </c>
      <c r="D55" s="542"/>
      <c r="E55" s="52">
        <v>5</v>
      </c>
      <c r="F55" s="94">
        <v>10.5</v>
      </c>
      <c r="G55" s="87" t="s">
        <v>350</v>
      </c>
      <c r="H55" s="87" t="s">
        <v>376</v>
      </c>
      <c r="I55" s="87" t="s">
        <v>651</v>
      </c>
      <c r="J55" s="278" t="s">
        <v>357</v>
      </c>
      <c r="K55" s="278"/>
      <c r="L55" s="278"/>
      <c r="M55" s="87" t="s">
        <v>737</v>
      </c>
      <c r="N55" s="87" t="s">
        <v>861</v>
      </c>
      <c r="O55" s="225" t="s">
        <v>542</v>
      </c>
      <c r="P55" s="87" t="s">
        <v>655</v>
      </c>
      <c r="Q55" s="87"/>
      <c r="R55" s="87" t="s">
        <v>655</v>
      </c>
      <c r="S55" s="2" t="s">
        <v>378</v>
      </c>
      <c r="T55" s="2" t="s">
        <v>383</v>
      </c>
      <c r="U55" s="2" t="s">
        <v>382</v>
      </c>
      <c r="V55" s="278" t="s">
        <v>853</v>
      </c>
      <c r="W55" s="555"/>
      <c r="X55" s="555"/>
      <c r="Y55" s="555"/>
      <c r="Z55" s="2" t="s">
        <v>932</v>
      </c>
    </row>
    <row r="56" spans="2:26" ht="15.9" customHeight="1" x14ac:dyDescent="0.2">
      <c r="B56" s="271"/>
      <c r="C56" s="541" t="s">
        <v>706</v>
      </c>
      <c r="D56" s="542"/>
      <c r="E56" s="52">
        <v>1</v>
      </c>
      <c r="F56" s="94">
        <v>10.5</v>
      </c>
      <c r="G56" s="87" t="s">
        <v>561</v>
      </c>
      <c r="H56" s="87" t="s">
        <v>513</v>
      </c>
      <c r="I56" s="87" t="s">
        <v>351</v>
      </c>
      <c r="J56" s="278" t="s">
        <v>559</v>
      </c>
      <c r="K56" s="278"/>
      <c r="L56" s="278"/>
      <c r="M56" s="87" t="s">
        <v>748</v>
      </c>
      <c r="N56" s="87" t="s">
        <v>861</v>
      </c>
      <c r="O56" s="225" t="s">
        <v>362</v>
      </c>
      <c r="P56" s="87" t="s">
        <v>662</v>
      </c>
      <c r="Q56" s="87"/>
      <c r="R56" s="87" t="s">
        <v>662</v>
      </c>
      <c r="S56" s="2" t="s">
        <v>378</v>
      </c>
      <c r="T56" s="2" t="s">
        <v>383</v>
      </c>
      <c r="U56" s="2" t="s">
        <v>382</v>
      </c>
      <c r="V56" s="278" t="s">
        <v>853</v>
      </c>
      <c r="W56" s="555"/>
      <c r="X56" s="555"/>
      <c r="Y56" s="555"/>
      <c r="Z56" s="87" t="s">
        <v>666</v>
      </c>
    </row>
    <row r="57" spans="2:26" ht="15.9" customHeight="1" x14ac:dyDescent="0.2">
      <c r="B57" s="271"/>
      <c r="C57" s="541" t="s">
        <v>706</v>
      </c>
      <c r="D57" s="542"/>
      <c r="E57" s="52">
        <v>2</v>
      </c>
      <c r="F57" s="94">
        <v>10.5</v>
      </c>
      <c r="G57" s="87" t="s">
        <v>350</v>
      </c>
      <c r="H57" s="87" t="s">
        <v>376</v>
      </c>
      <c r="I57" s="87" t="s">
        <v>651</v>
      </c>
      <c r="J57" s="278" t="s">
        <v>357</v>
      </c>
      <c r="K57" s="278"/>
      <c r="L57" s="278"/>
      <c r="M57" s="87" t="s">
        <v>737</v>
      </c>
      <c r="N57" s="87" t="s">
        <v>861</v>
      </c>
      <c r="O57" s="225" t="s">
        <v>542</v>
      </c>
      <c r="P57" s="87" t="s">
        <v>655</v>
      </c>
      <c r="Q57" s="87"/>
      <c r="R57" s="87" t="s">
        <v>655</v>
      </c>
      <c r="S57" s="2" t="s">
        <v>378</v>
      </c>
      <c r="T57" s="2" t="s">
        <v>383</v>
      </c>
      <c r="U57" s="2" t="s">
        <v>382</v>
      </c>
      <c r="V57" s="278" t="s">
        <v>853</v>
      </c>
      <c r="W57" s="555"/>
      <c r="X57" s="555"/>
      <c r="Y57" s="555"/>
      <c r="Z57" s="2" t="s">
        <v>932</v>
      </c>
    </row>
    <row r="58" spans="2:26" ht="15.9" customHeight="1" x14ac:dyDescent="0.2">
      <c r="B58" s="271"/>
      <c r="C58" s="541" t="s">
        <v>889</v>
      </c>
      <c r="D58" s="542"/>
      <c r="E58" s="52">
        <v>3</v>
      </c>
      <c r="F58" s="94">
        <v>10.5</v>
      </c>
      <c r="G58" s="87" t="s">
        <v>350</v>
      </c>
      <c r="H58" s="87" t="s">
        <v>373</v>
      </c>
      <c r="I58" s="87" t="s">
        <v>351</v>
      </c>
      <c r="J58" s="278" t="s">
        <v>559</v>
      </c>
      <c r="K58" s="278"/>
      <c r="L58" s="278"/>
      <c r="M58" s="87" t="s">
        <v>890</v>
      </c>
      <c r="N58" s="87" t="s">
        <v>861</v>
      </c>
      <c r="O58" s="87" t="s">
        <v>648</v>
      </c>
      <c r="P58" s="87" t="s">
        <v>649</v>
      </c>
      <c r="Q58" s="87"/>
      <c r="R58" s="87" t="s">
        <v>655</v>
      </c>
      <c r="S58" s="2" t="s">
        <v>378</v>
      </c>
      <c r="T58" s="2" t="s">
        <v>383</v>
      </c>
      <c r="U58" s="2" t="s">
        <v>382</v>
      </c>
      <c r="V58" s="278" t="s">
        <v>852</v>
      </c>
      <c r="W58" s="486"/>
      <c r="X58" s="486"/>
      <c r="Y58" s="486"/>
      <c r="Z58" s="2" t="s">
        <v>885</v>
      </c>
    </row>
    <row r="59" spans="2:26" ht="15.9" customHeight="1" x14ac:dyDescent="0.2">
      <c r="B59" s="271"/>
      <c r="C59" s="541" t="s">
        <v>706</v>
      </c>
      <c r="D59" s="542"/>
      <c r="E59" s="52">
        <v>4</v>
      </c>
      <c r="F59" s="94">
        <v>10.5</v>
      </c>
      <c r="G59" s="87" t="s">
        <v>350</v>
      </c>
      <c r="H59" s="87" t="s">
        <v>376</v>
      </c>
      <c r="I59" s="87" t="s">
        <v>651</v>
      </c>
      <c r="J59" s="278" t="s">
        <v>357</v>
      </c>
      <c r="K59" s="278"/>
      <c r="L59" s="278"/>
      <c r="M59" s="87" t="s">
        <v>737</v>
      </c>
      <c r="N59" s="87" t="s">
        <v>861</v>
      </c>
      <c r="O59" s="225" t="s">
        <v>542</v>
      </c>
      <c r="P59" s="87" t="s">
        <v>655</v>
      </c>
      <c r="Q59" s="87"/>
      <c r="R59" s="87" t="s">
        <v>655</v>
      </c>
      <c r="S59" s="2" t="s">
        <v>378</v>
      </c>
      <c r="T59" s="2" t="s">
        <v>383</v>
      </c>
      <c r="U59" s="2" t="s">
        <v>382</v>
      </c>
      <c r="V59" s="278" t="s">
        <v>853</v>
      </c>
      <c r="W59" s="555"/>
      <c r="X59" s="555"/>
      <c r="Y59" s="555"/>
      <c r="Z59" s="2" t="s">
        <v>932</v>
      </c>
    </row>
    <row r="60" spans="2:26" ht="15.9" customHeight="1" x14ac:dyDescent="0.2">
      <c r="B60" s="271"/>
      <c r="C60" s="541" t="s">
        <v>707</v>
      </c>
      <c r="D60" s="542"/>
      <c r="E60" s="52">
        <v>1</v>
      </c>
      <c r="F60" s="94">
        <v>10.5</v>
      </c>
      <c r="G60" s="87" t="s">
        <v>350</v>
      </c>
      <c r="H60" s="87" t="s">
        <v>376</v>
      </c>
      <c r="I60" s="87" t="s">
        <v>651</v>
      </c>
      <c r="J60" s="278" t="s">
        <v>357</v>
      </c>
      <c r="K60" s="278"/>
      <c r="L60" s="278"/>
      <c r="M60" s="87" t="s">
        <v>737</v>
      </c>
      <c r="N60" s="87" t="s">
        <v>861</v>
      </c>
      <c r="O60" s="225" t="s">
        <v>542</v>
      </c>
      <c r="P60" s="87" t="s">
        <v>655</v>
      </c>
      <c r="Q60" s="87"/>
      <c r="R60" s="87" t="s">
        <v>655</v>
      </c>
      <c r="S60" s="2" t="s">
        <v>378</v>
      </c>
      <c r="T60" s="2" t="s">
        <v>383</v>
      </c>
      <c r="U60" s="2" t="s">
        <v>382</v>
      </c>
      <c r="V60" s="278" t="s">
        <v>853</v>
      </c>
      <c r="W60" s="555"/>
      <c r="X60" s="555"/>
      <c r="Y60" s="555"/>
      <c r="Z60" s="2" t="s">
        <v>932</v>
      </c>
    </row>
    <row r="61" spans="2:26" ht="15.9" customHeight="1" x14ac:dyDescent="0.2">
      <c r="B61" s="271"/>
      <c r="C61" s="541" t="s">
        <v>707</v>
      </c>
      <c r="D61" s="542"/>
      <c r="E61" s="52">
        <v>2</v>
      </c>
      <c r="F61" s="94">
        <v>10.5</v>
      </c>
      <c r="G61" s="87" t="s">
        <v>350</v>
      </c>
      <c r="H61" s="87" t="s">
        <v>376</v>
      </c>
      <c r="I61" s="87" t="s">
        <v>651</v>
      </c>
      <c r="J61" s="278" t="s">
        <v>357</v>
      </c>
      <c r="K61" s="278"/>
      <c r="L61" s="278"/>
      <c r="M61" s="87" t="s">
        <v>737</v>
      </c>
      <c r="N61" s="87" t="s">
        <v>861</v>
      </c>
      <c r="O61" s="225" t="s">
        <v>542</v>
      </c>
      <c r="P61" s="87" t="s">
        <v>655</v>
      </c>
      <c r="Q61" s="87"/>
      <c r="R61" s="87" t="s">
        <v>655</v>
      </c>
      <c r="S61" s="2" t="s">
        <v>378</v>
      </c>
      <c r="T61" s="2" t="s">
        <v>383</v>
      </c>
      <c r="U61" s="2" t="s">
        <v>382</v>
      </c>
      <c r="V61" s="278" t="s">
        <v>853</v>
      </c>
      <c r="W61" s="555"/>
      <c r="X61" s="555"/>
      <c r="Y61" s="555"/>
      <c r="Z61" s="2" t="s">
        <v>932</v>
      </c>
    </row>
    <row r="62" spans="2:26" ht="15.9" customHeight="1" x14ac:dyDescent="0.2">
      <c r="B62" s="271"/>
      <c r="C62" s="541" t="s">
        <v>707</v>
      </c>
      <c r="D62" s="542"/>
      <c r="E62" s="52">
        <v>3</v>
      </c>
      <c r="F62" s="94">
        <v>10.5</v>
      </c>
      <c r="G62" s="87" t="s">
        <v>350</v>
      </c>
      <c r="H62" s="87" t="s">
        <v>374</v>
      </c>
      <c r="I62" s="87" t="s">
        <v>351</v>
      </c>
      <c r="J62" s="278" t="s">
        <v>355</v>
      </c>
      <c r="K62" s="278"/>
      <c r="L62" s="278"/>
      <c r="M62" s="87" t="s">
        <v>741</v>
      </c>
      <c r="N62" s="87" t="s">
        <v>861</v>
      </c>
      <c r="O62" s="225" t="s">
        <v>362</v>
      </c>
      <c r="P62" s="87" t="s">
        <v>662</v>
      </c>
      <c r="Q62" s="87"/>
      <c r="R62" s="87" t="s">
        <v>655</v>
      </c>
      <c r="S62" s="2" t="s">
        <v>378</v>
      </c>
      <c r="T62" s="2" t="s">
        <v>383</v>
      </c>
      <c r="U62" s="2" t="s">
        <v>382</v>
      </c>
      <c r="V62" s="278" t="s">
        <v>853</v>
      </c>
      <c r="W62" s="555"/>
      <c r="X62" s="555"/>
      <c r="Y62" s="555"/>
      <c r="Z62" s="2"/>
    </row>
    <row r="63" spans="2:26" ht="15.9" customHeight="1" x14ac:dyDescent="0.2">
      <c r="B63" s="271"/>
      <c r="C63" s="541" t="s">
        <v>708</v>
      </c>
      <c r="D63" s="542"/>
      <c r="E63" s="52">
        <v>1</v>
      </c>
      <c r="F63" s="94">
        <v>10.5</v>
      </c>
      <c r="G63" s="87" t="s">
        <v>561</v>
      </c>
      <c r="H63" s="87" t="s">
        <v>513</v>
      </c>
      <c r="I63" s="87" t="s">
        <v>351</v>
      </c>
      <c r="J63" s="278" t="s">
        <v>559</v>
      </c>
      <c r="K63" s="278"/>
      <c r="L63" s="278"/>
      <c r="M63" s="87" t="s">
        <v>752</v>
      </c>
      <c r="N63" s="87" t="s">
        <v>861</v>
      </c>
      <c r="O63" s="225" t="s">
        <v>362</v>
      </c>
      <c r="P63" s="87" t="s">
        <v>662</v>
      </c>
      <c r="Q63" s="87"/>
      <c r="R63" s="87" t="s">
        <v>662</v>
      </c>
      <c r="S63" s="2" t="s">
        <v>378</v>
      </c>
      <c r="T63" s="2" t="s">
        <v>383</v>
      </c>
      <c r="U63" s="2" t="s">
        <v>382</v>
      </c>
      <c r="V63" s="278" t="s">
        <v>853</v>
      </c>
      <c r="W63" s="555"/>
      <c r="X63" s="555"/>
      <c r="Y63" s="555"/>
      <c r="Z63" s="87" t="s">
        <v>666</v>
      </c>
    </row>
    <row r="64" spans="2:26" ht="15.9" customHeight="1" x14ac:dyDescent="0.2">
      <c r="B64" s="271"/>
      <c r="C64" s="541" t="s">
        <v>891</v>
      </c>
      <c r="D64" s="542"/>
      <c r="E64" s="52">
        <v>2</v>
      </c>
      <c r="F64" s="94">
        <v>10.5</v>
      </c>
      <c r="G64" s="87" t="s">
        <v>350</v>
      </c>
      <c r="H64" s="87" t="s">
        <v>373</v>
      </c>
      <c r="I64" s="87" t="s">
        <v>351</v>
      </c>
      <c r="J64" s="278" t="s">
        <v>355</v>
      </c>
      <c r="K64" s="278"/>
      <c r="L64" s="278"/>
      <c r="M64" s="87" t="s">
        <v>892</v>
      </c>
      <c r="N64" s="87" t="s">
        <v>856</v>
      </c>
      <c r="O64" s="87" t="s">
        <v>648</v>
      </c>
      <c r="P64" s="87" t="s">
        <v>649</v>
      </c>
      <c r="Q64" s="87"/>
      <c r="R64" s="87" t="s">
        <v>655</v>
      </c>
      <c r="S64" s="2" t="s">
        <v>378</v>
      </c>
      <c r="T64" s="2" t="s">
        <v>383</v>
      </c>
      <c r="U64" s="2" t="s">
        <v>382</v>
      </c>
      <c r="V64" s="278" t="s">
        <v>852</v>
      </c>
      <c r="W64" s="486"/>
      <c r="X64" s="486"/>
      <c r="Y64" s="486"/>
      <c r="Z64" s="2"/>
    </row>
    <row r="65" spans="2:26" ht="15.9" customHeight="1" x14ac:dyDescent="0.2">
      <c r="B65" s="271"/>
      <c r="C65" s="541" t="s">
        <v>708</v>
      </c>
      <c r="D65" s="542"/>
      <c r="E65" s="52">
        <v>3</v>
      </c>
      <c r="F65" s="94">
        <v>10.5</v>
      </c>
      <c r="G65" s="87" t="s">
        <v>350</v>
      </c>
      <c r="H65" s="87" t="s">
        <v>376</v>
      </c>
      <c r="I65" s="87" t="s">
        <v>651</v>
      </c>
      <c r="J65" s="278" t="s">
        <v>357</v>
      </c>
      <c r="K65" s="278"/>
      <c r="L65" s="278"/>
      <c r="M65" s="87" t="s">
        <v>737</v>
      </c>
      <c r="N65" s="87" t="s">
        <v>861</v>
      </c>
      <c r="O65" s="225" t="s">
        <v>542</v>
      </c>
      <c r="P65" s="87" t="s">
        <v>655</v>
      </c>
      <c r="Q65" s="87"/>
      <c r="R65" s="87" t="s">
        <v>655</v>
      </c>
      <c r="S65" s="2" t="s">
        <v>378</v>
      </c>
      <c r="T65" s="2" t="s">
        <v>383</v>
      </c>
      <c r="U65" s="2" t="s">
        <v>382</v>
      </c>
      <c r="V65" s="278" t="s">
        <v>853</v>
      </c>
      <c r="W65" s="555"/>
      <c r="X65" s="555"/>
      <c r="Y65" s="555"/>
      <c r="Z65" s="2" t="s">
        <v>932</v>
      </c>
    </row>
    <row r="66" spans="2:26" ht="15.9" customHeight="1" x14ac:dyDescent="0.2">
      <c r="B66" s="271"/>
      <c r="C66" s="541" t="s">
        <v>840</v>
      </c>
      <c r="D66" s="542"/>
      <c r="E66" s="52">
        <v>4</v>
      </c>
      <c r="F66" s="94">
        <v>10.5</v>
      </c>
      <c r="G66" s="87" t="s">
        <v>350</v>
      </c>
      <c r="H66" s="87" t="s">
        <v>373</v>
      </c>
      <c r="I66" s="87" t="s">
        <v>351</v>
      </c>
      <c r="J66" s="278" t="s">
        <v>559</v>
      </c>
      <c r="K66" s="278"/>
      <c r="L66" s="278"/>
      <c r="M66" s="87" t="s">
        <v>893</v>
      </c>
      <c r="N66" s="87" t="s">
        <v>861</v>
      </c>
      <c r="O66" s="87" t="s">
        <v>648</v>
      </c>
      <c r="P66" s="87" t="s">
        <v>649</v>
      </c>
      <c r="Q66" s="87"/>
      <c r="R66" s="87" t="s">
        <v>655</v>
      </c>
      <c r="S66" s="2" t="s">
        <v>378</v>
      </c>
      <c r="T66" s="2" t="s">
        <v>383</v>
      </c>
      <c r="U66" s="2" t="s">
        <v>382</v>
      </c>
      <c r="V66" s="278" t="s">
        <v>852</v>
      </c>
      <c r="W66" s="486"/>
      <c r="X66" s="486"/>
      <c r="Y66" s="486"/>
      <c r="Z66" s="2" t="s">
        <v>854</v>
      </c>
    </row>
    <row r="67" spans="2:26" ht="15.9" customHeight="1" x14ac:dyDescent="0.2">
      <c r="B67" s="271"/>
      <c r="C67" s="541" t="s">
        <v>708</v>
      </c>
      <c r="D67" s="542"/>
      <c r="E67" s="52">
        <v>5</v>
      </c>
      <c r="F67" s="94">
        <v>10.5</v>
      </c>
      <c r="G67" s="87" t="s">
        <v>350</v>
      </c>
      <c r="H67" s="87" t="s">
        <v>376</v>
      </c>
      <c r="I67" s="87" t="s">
        <v>651</v>
      </c>
      <c r="J67" s="278" t="s">
        <v>357</v>
      </c>
      <c r="K67" s="278"/>
      <c r="L67" s="278"/>
      <c r="M67" s="87" t="s">
        <v>737</v>
      </c>
      <c r="N67" s="87" t="s">
        <v>861</v>
      </c>
      <c r="O67" s="225" t="s">
        <v>542</v>
      </c>
      <c r="P67" s="87" t="s">
        <v>655</v>
      </c>
      <c r="Q67" s="87"/>
      <c r="R67" s="87" t="s">
        <v>655</v>
      </c>
      <c r="S67" s="2" t="s">
        <v>378</v>
      </c>
      <c r="T67" s="2" t="s">
        <v>383</v>
      </c>
      <c r="U67" s="2" t="s">
        <v>382</v>
      </c>
      <c r="V67" s="278" t="s">
        <v>853</v>
      </c>
      <c r="W67" s="555"/>
      <c r="X67" s="555"/>
      <c r="Y67" s="555"/>
      <c r="Z67" s="2" t="s">
        <v>932</v>
      </c>
    </row>
    <row r="68" spans="2:26" ht="15.9" customHeight="1" x14ac:dyDescent="0.2">
      <c r="B68" s="271"/>
      <c r="C68" s="541" t="s">
        <v>709</v>
      </c>
      <c r="D68" s="542"/>
      <c r="E68" s="52">
        <v>1</v>
      </c>
      <c r="F68" s="94">
        <v>10.5</v>
      </c>
      <c r="G68" s="87" t="s">
        <v>561</v>
      </c>
      <c r="H68" s="87" t="s">
        <v>513</v>
      </c>
      <c r="I68" s="87" t="s">
        <v>351</v>
      </c>
      <c r="J68" s="278" t="s">
        <v>559</v>
      </c>
      <c r="K68" s="278"/>
      <c r="L68" s="278"/>
      <c r="M68" s="87" t="s">
        <v>752</v>
      </c>
      <c r="N68" s="87" t="s">
        <v>861</v>
      </c>
      <c r="O68" s="225" t="s">
        <v>362</v>
      </c>
      <c r="P68" s="87" t="s">
        <v>662</v>
      </c>
      <c r="Q68" s="87"/>
      <c r="R68" s="87" t="s">
        <v>662</v>
      </c>
      <c r="S68" s="2" t="s">
        <v>378</v>
      </c>
      <c r="T68" s="2" t="s">
        <v>383</v>
      </c>
      <c r="U68" s="2" t="s">
        <v>382</v>
      </c>
      <c r="V68" s="278" t="s">
        <v>853</v>
      </c>
      <c r="W68" s="555"/>
      <c r="X68" s="555"/>
      <c r="Y68" s="555"/>
      <c r="Z68" s="87" t="s">
        <v>666</v>
      </c>
    </row>
    <row r="69" spans="2:26" ht="15.9" customHeight="1" x14ac:dyDescent="0.2">
      <c r="B69" s="271"/>
      <c r="C69" s="541" t="s">
        <v>894</v>
      </c>
      <c r="D69" s="542"/>
      <c r="E69" s="52">
        <v>2</v>
      </c>
      <c r="F69" s="94">
        <v>10.5</v>
      </c>
      <c r="G69" s="87" t="s">
        <v>561</v>
      </c>
      <c r="H69" s="87" t="s">
        <v>513</v>
      </c>
      <c r="I69" s="87" t="s">
        <v>351</v>
      </c>
      <c r="J69" s="278" t="s">
        <v>559</v>
      </c>
      <c r="K69" s="278"/>
      <c r="L69" s="278"/>
      <c r="M69" s="87" t="s">
        <v>895</v>
      </c>
      <c r="N69" s="87" t="s">
        <v>861</v>
      </c>
      <c r="O69" s="87" t="s">
        <v>648</v>
      </c>
      <c r="P69" s="87" t="s">
        <v>649</v>
      </c>
      <c r="Q69" s="87"/>
      <c r="R69" s="87" t="s">
        <v>648</v>
      </c>
      <c r="S69" s="2" t="s">
        <v>378</v>
      </c>
      <c r="T69" s="2" t="s">
        <v>383</v>
      </c>
      <c r="U69" s="2" t="s">
        <v>382</v>
      </c>
      <c r="V69" s="278" t="s">
        <v>852</v>
      </c>
      <c r="W69" s="486"/>
      <c r="X69" s="486"/>
      <c r="Y69" s="486"/>
      <c r="Z69" s="2" t="s">
        <v>862</v>
      </c>
    </row>
    <row r="70" spans="2:26" ht="15.9" customHeight="1" x14ac:dyDescent="0.2">
      <c r="B70" s="271"/>
      <c r="C70" s="541" t="s">
        <v>709</v>
      </c>
      <c r="D70" s="542"/>
      <c r="E70" s="52">
        <v>3</v>
      </c>
      <c r="F70" s="94">
        <v>10.5</v>
      </c>
      <c r="G70" s="87" t="s">
        <v>350</v>
      </c>
      <c r="H70" s="87" t="s">
        <v>376</v>
      </c>
      <c r="I70" s="87" t="s">
        <v>651</v>
      </c>
      <c r="J70" s="278" t="s">
        <v>357</v>
      </c>
      <c r="K70" s="278"/>
      <c r="L70" s="278"/>
      <c r="M70" s="87" t="s">
        <v>737</v>
      </c>
      <c r="N70" s="87" t="s">
        <v>861</v>
      </c>
      <c r="O70" s="225" t="s">
        <v>542</v>
      </c>
      <c r="P70" s="87" t="s">
        <v>655</v>
      </c>
      <c r="Q70" s="87"/>
      <c r="R70" s="87" t="s">
        <v>655</v>
      </c>
      <c r="S70" s="2" t="s">
        <v>378</v>
      </c>
      <c r="T70" s="2" t="s">
        <v>383</v>
      </c>
      <c r="U70" s="2" t="s">
        <v>382</v>
      </c>
      <c r="V70" s="278" t="s">
        <v>853</v>
      </c>
      <c r="W70" s="555"/>
      <c r="X70" s="555"/>
      <c r="Y70" s="555"/>
      <c r="Z70" s="2" t="s">
        <v>932</v>
      </c>
    </row>
    <row r="71" spans="2:26" ht="15.9" customHeight="1" x14ac:dyDescent="0.2">
      <c r="B71" s="271"/>
      <c r="C71" s="541" t="s">
        <v>709</v>
      </c>
      <c r="D71" s="542"/>
      <c r="E71" s="52">
        <v>4</v>
      </c>
      <c r="F71" s="94">
        <v>10.5</v>
      </c>
      <c r="G71" s="87" t="s">
        <v>350</v>
      </c>
      <c r="H71" s="87" t="s">
        <v>376</v>
      </c>
      <c r="I71" s="87" t="s">
        <v>651</v>
      </c>
      <c r="J71" s="278" t="s">
        <v>357</v>
      </c>
      <c r="K71" s="278"/>
      <c r="L71" s="278"/>
      <c r="M71" s="87" t="s">
        <v>737</v>
      </c>
      <c r="N71" s="87" t="s">
        <v>861</v>
      </c>
      <c r="O71" s="225" t="s">
        <v>542</v>
      </c>
      <c r="P71" s="87" t="s">
        <v>655</v>
      </c>
      <c r="Q71" s="87"/>
      <c r="R71" s="87" t="s">
        <v>655</v>
      </c>
      <c r="S71" s="2" t="s">
        <v>378</v>
      </c>
      <c r="T71" s="2" t="s">
        <v>383</v>
      </c>
      <c r="U71" s="2" t="s">
        <v>382</v>
      </c>
      <c r="V71" s="278" t="s">
        <v>853</v>
      </c>
      <c r="W71" s="555"/>
      <c r="X71" s="555"/>
      <c r="Y71" s="555"/>
      <c r="Z71" s="2" t="s">
        <v>932</v>
      </c>
    </row>
    <row r="72" spans="2:26" ht="15.9" customHeight="1" x14ac:dyDescent="0.2">
      <c r="B72" s="271"/>
      <c r="C72" s="541" t="s">
        <v>710</v>
      </c>
      <c r="D72" s="542"/>
      <c r="E72" s="52">
        <v>1</v>
      </c>
      <c r="F72" s="94">
        <v>10.5</v>
      </c>
      <c r="G72" s="87" t="s">
        <v>350</v>
      </c>
      <c r="H72" s="87" t="s">
        <v>376</v>
      </c>
      <c r="I72" s="87" t="s">
        <v>651</v>
      </c>
      <c r="J72" s="278" t="s">
        <v>357</v>
      </c>
      <c r="K72" s="278"/>
      <c r="L72" s="278"/>
      <c r="M72" s="87" t="s">
        <v>737</v>
      </c>
      <c r="N72" s="87" t="s">
        <v>861</v>
      </c>
      <c r="O72" s="225" t="s">
        <v>542</v>
      </c>
      <c r="P72" s="87" t="s">
        <v>655</v>
      </c>
      <c r="Q72" s="87"/>
      <c r="R72" s="87" t="s">
        <v>655</v>
      </c>
      <c r="S72" s="2" t="s">
        <v>378</v>
      </c>
      <c r="T72" s="2" t="s">
        <v>383</v>
      </c>
      <c r="U72" s="2" t="s">
        <v>382</v>
      </c>
      <c r="V72" s="278" t="s">
        <v>853</v>
      </c>
      <c r="W72" s="555"/>
      <c r="X72" s="555"/>
      <c r="Y72" s="555"/>
      <c r="Z72" s="2" t="s">
        <v>932</v>
      </c>
    </row>
    <row r="73" spans="2:26" ht="15.9" customHeight="1" x14ac:dyDescent="0.2">
      <c r="B73" s="271"/>
      <c r="C73" s="541" t="s">
        <v>710</v>
      </c>
      <c r="D73" s="542"/>
      <c r="E73" s="52">
        <v>2</v>
      </c>
      <c r="F73" s="94">
        <v>10.5</v>
      </c>
      <c r="G73" s="87" t="s">
        <v>350</v>
      </c>
      <c r="H73" s="87" t="s">
        <v>376</v>
      </c>
      <c r="I73" s="87" t="s">
        <v>651</v>
      </c>
      <c r="J73" s="278" t="s">
        <v>357</v>
      </c>
      <c r="K73" s="278"/>
      <c r="L73" s="278"/>
      <c r="M73" s="87" t="s">
        <v>737</v>
      </c>
      <c r="N73" s="87" t="s">
        <v>861</v>
      </c>
      <c r="O73" s="225" t="s">
        <v>542</v>
      </c>
      <c r="P73" s="87" t="s">
        <v>655</v>
      </c>
      <c r="Q73" s="87"/>
      <c r="R73" s="87" t="s">
        <v>655</v>
      </c>
      <c r="S73" s="2" t="s">
        <v>378</v>
      </c>
      <c r="T73" s="2" t="s">
        <v>383</v>
      </c>
      <c r="U73" s="2" t="s">
        <v>382</v>
      </c>
      <c r="V73" s="278" t="s">
        <v>853</v>
      </c>
      <c r="W73" s="555"/>
      <c r="X73" s="555"/>
      <c r="Y73" s="555"/>
      <c r="Z73" s="2" t="s">
        <v>932</v>
      </c>
    </row>
    <row r="74" spans="2:26" ht="15.9" customHeight="1" x14ac:dyDescent="0.2">
      <c r="B74" s="271"/>
      <c r="C74" s="541" t="s">
        <v>710</v>
      </c>
      <c r="D74" s="542"/>
      <c r="E74" s="52">
        <v>3</v>
      </c>
      <c r="F74" s="94">
        <v>10.5</v>
      </c>
      <c r="G74" s="87" t="s">
        <v>350</v>
      </c>
      <c r="H74" s="87" t="s">
        <v>374</v>
      </c>
      <c r="I74" s="87" t="s">
        <v>351</v>
      </c>
      <c r="J74" s="278" t="s">
        <v>355</v>
      </c>
      <c r="K74" s="278"/>
      <c r="L74" s="278"/>
      <c r="M74" s="87" t="s">
        <v>698</v>
      </c>
      <c r="N74" s="87" t="s">
        <v>861</v>
      </c>
      <c r="O74" s="225" t="s">
        <v>362</v>
      </c>
      <c r="P74" s="87" t="s">
        <v>662</v>
      </c>
      <c r="Q74" s="87"/>
      <c r="R74" s="87" t="s">
        <v>655</v>
      </c>
      <c r="S74" s="2" t="s">
        <v>378</v>
      </c>
      <c r="T74" s="2" t="s">
        <v>383</v>
      </c>
      <c r="U74" s="2" t="s">
        <v>382</v>
      </c>
      <c r="V74" s="278" t="s">
        <v>853</v>
      </c>
      <c r="W74" s="555"/>
      <c r="X74" s="555"/>
      <c r="Y74" s="555"/>
      <c r="Z74" s="2"/>
    </row>
    <row r="75" spans="2:26" ht="15.9" customHeight="1" x14ac:dyDescent="0.2">
      <c r="B75" s="271"/>
      <c r="C75" s="541" t="s">
        <v>711</v>
      </c>
      <c r="D75" s="542"/>
      <c r="E75" s="52">
        <v>1</v>
      </c>
      <c r="F75" s="94">
        <v>10.5</v>
      </c>
      <c r="G75" s="87" t="s">
        <v>350</v>
      </c>
      <c r="H75" s="87" t="s">
        <v>376</v>
      </c>
      <c r="I75" s="87" t="s">
        <v>651</v>
      </c>
      <c r="J75" s="278" t="s">
        <v>357</v>
      </c>
      <c r="K75" s="278"/>
      <c r="L75" s="278"/>
      <c r="M75" s="87" t="s">
        <v>737</v>
      </c>
      <c r="N75" s="87" t="s">
        <v>861</v>
      </c>
      <c r="O75" s="225" t="s">
        <v>542</v>
      </c>
      <c r="P75" s="87" t="s">
        <v>655</v>
      </c>
      <c r="Q75" s="87"/>
      <c r="R75" s="87" t="s">
        <v>655</v>
      </c>
      <c r="S75" s="2" t="s">
        <v>378</v>
      </c>
      <c r="T75" s="2" t="s">
        <v>383</v>
      </c>
      <c r="U75" s="2" t="s">
        <v>382</v>
      </c>
      <c r="V75" s="278" t="s">
        <v>853</v>
      </c>
      <c r="W75" s="555"/>
      <c r="X75" s="555"/>
      <c r="Y75" s="555"/>
      <c r="Z75" s="2" t="s">
        <v>932</v>
      </c>
    </row>
    <row r="76" spans="2:26" ht="15.9" customHeight="1" x14ac:dyDescent="0.2">
      <c r="B76" s="271"/>
      <c r="C76" s="541" t="s">
        <v>711</v>
      </c>
      <c r="D76" s="542"/>
      <c r="E76" s="52">
        <v>2</v>
      </c>
      <c r="F76" s="94">
        <v>10.5</v>
      </c>
      <c r="G76" s="87" t="s">
        <v>350</v>
      </c>
      <c r="H76" s="87" t="s">
        <v>376</v>
      </c>
      <c r="I76" s="87" t="s">
        <v>651</v>
      </c>
      <c r="J76" s="278" t="s">
        <v>357</v>
      </c>
      <c r="K76" s="278"/>
      <c r="L76" s="278"/>
      <c r="M76" s="87" t="s">
        <v>737</v>
      </c>
      <c r="N76" s="87" t="s">
        <v>861</v>
      </c>
      <c r="O76" s="225" t="s">
        <v>542</v>
      </c>
      <c r="P76" s="87" t="s">
        <v>655</v>
      </c>
      <c r="Q76" s="87"/>
      <c r="R76" s="87" t="s">
        <v>655</v>
      </c>
      <c r="S76" s="2" t="s">
        <v>378</v>
      </c>
      <c r="T76" s="2" t="s">
        <v>383</v>
      </c>
      <c r="U76" s="2" t="s">
        <v>382</v>
      </c>
      <c r="V76" s="278" t="s">
        <v>853</v>
      </c>
      <c r="W76" s="555"/>
      <c r="X76" s="555"/>
      <c r="Y76" s="555"/>
      <c r="Z76" s="2" t="s">
        <v>932</v>
      </c>
    </row>
    <row r="77" spans="2:26" ht="15.9" customHeight="1" x14ac:dyDescent="0.2">
      <c r="B77" s="271"/>
      <c r="C77" s="541" t="s">
        <v>711</v>
      </c>
      <c r="D77" s="542"/>
      <c r="E77" s="52">
        <v>3</v>
      </c>
      <c r="F77" s="94">
        <v>10.5</v>
      </c>
      <c r="G77" s="87" t="s">
        <v>350</v>
      </c>
      <c r="H77" s="87" t="s">
        <v>374</v>
      </c>
      <c r="I77" s="87" t="s">
        <v>351</v>
      </c>
      <c r="J77" s="278" t="s">
        <v>355</v>
      </c>
      <c r="K77" s="278"/>
      <c r="L77" s="278"/>
      <c r="M77" s="87" t="s">
        <v>698</v>
      </c>
      <c r="N77" s="87" t="s">
        <v>861</v>
      </c>
      <c r="O77" s="225" t="s">
        <v>362</v>
      </c>
      <c r="P77" s="87" t="s">
        <v>662</v>
      </c>
      <c r="Q77" s="87"/>
      <c r="R77" s="87" t="s">
        <v>655</v>
      </c>
      <c r="S77" s="2" t="s">
        <v>378</v>
      </c>
      <c r="T77" s="2" t="s">
        <v>383</v>
      </c>
      <c r="U77" s="2" t="s">
        <v>382</v>
      </c>
      <c r="V77" s="278" t="s">
        <v>853</v>
      </c>
      <c r="W77" s="555"/>
      <c r="X77" s="555"/>
      <c r="Y77" s="555"/>
      <c r="Z77" s="2"/>
    </row>
    <row r="78" spans="2:26" ht="15.9" customHeight="1" x14ac:dyDescent="0.2">
      <c r="B78" s="271"/>
      <c r="C78" s="541" t="s">
        <v>712</v>
      </c>
      <c r="D78" s="542"/>
      <c r="E78" s="52">
        <v>1</v>
      </c>
      <c r="F78" s="94">
        <v>10.5</v>
      </c>
      <c r="G78" s="87" t="s">
        <v>561</v>
      </c>
      <c r="H78" s="87" t="s">
        <v>513</v>
      </c>
      <c r="I78" s="87" t="s">
        <v>351</v>
      </c>
      <c r="J78" s="278" t="s">
        <v>559</v>
      </c>
      <c r="K78" s="278"/>
      <c r="L78" s="278"/>
      <c r="M78" s="87" t="s">
        <v>761</v>
      </c>
      <c r="N78" s="87" t="s">
        <v>861</v>
      </c>
      <c r="O78" s="225" t="s">
        <v>362</v>
      </c>
      <c r="P78" s="87" t="s">
        <v>662</v>
      </c>
      <c r="Q78" s="87"/>
      <c r="R78" s="87" t="s">
        <v>662</v>
      </c>
      <c r="S78" s="2" t="s">
        <v>378</v>
      </c>
      <c r="T78" s="2" t="s">
        <v>383</v>
      </c>
      <c r="U78" s="2" t="s">
        <v>382</v>
      </c>
      <c r="V78" s="278" t="s">
        <v>853</v>
      </c>
      <c r="W78" s="555"/>
      <c r="X78" s="555"/>
      <c r="Y78" s="555"/>
      <c r="Z78" s="87" t="s">
        <v>666</v>
      </c>
    </row>
    <row r="79" spans="2:26" ht="15.9" customHeight="1" x14ac:dyDescent="0.2">
      <c r="B79" s="271"/>
      <c r="C79" s="541" t="s">
        <v>712</v>
      </c>
      <c r="D79" s="542"/>
      <c r="E79" s="52">
        <v>2</v>
      </c>
      <c r="F79" s="94">
        <v>10.5</v>
      </c>
      <c r="G79" s="87" t="s">
        <v>350</v>
      </c>
      <c r="H79" s="87" t="s">
        <v>376</v>
      </c>
      <c r="I79" s="87" t="s">
        <v>651</v>
      </c>
      <c r="J79" s="278" t="s">
        <v>357</v>
      </c>
      <c r="K79" s="278"/>
      <c r="L79" s="278"/>
      <c r="M79" s="87" t="s">
        <v>737</v>
      </c>
      <c r="N79" s="87" t="s">
        <v>861</v>
      </c>
      <c r="O79" s="225" t="s">
        <v>542</v>
      </c>
      <c r="P79" s="87" t="s">
        <v>655</v>
      </c>
      <c r="Q79" s="87"/>
      <c r="R79" s="87" t="s">
        <v>655</v>
      </c>
      <c r="S79" s="2" t="s">
        <v>378</v>
      </c>
      <c r="T79" s="2" t="s">
        <v>383</v>
      </c>
      <c r="U79" s="2" t="s">
        <v>382</v>
      </c>
      <c r="V79" s="278" t="s">
        <v>853</v>
      </c>
      <c r="W79" s="555"/>
      <c r="X79" s="555"/>
      <c r="Y79" s="555"/>
      <c r="Z79" s="2" t="s">
        <v>932</v>
      </c>
    </row>
    <row r="80" spans="2:26" ht="15.9" customHeight="1" x14ac:dyDescent="0.2">
      <c r="B80" s="271"/>
      <c r="C80" s="541" t="s">
        <v>896</v>
      </c>
      <c r="D80" s="542"/>
      <c r="E80" s="52">
        <v>3</v>
      </c>
      <c r="F80" s="94">
        <v>10.5</v>
      </c>
      <c r="G80" s="87" t="s">
        <v>350</v>
      </c>
      <c r="H80" s="87" t="s">
        <v>373</v>
      </c>
      <c r="I80" s="87" t="s">
        <v>351</v>
      </c>
      <c r="J80" s="278" t="s">
        <v>559</v>
      </c>
      <c r="K80" s="278"/>
      <c r="L80" s="278"/>
      <c r="M80" s="87" t="s">
        <v>897</v>
      </c>
      <c r="N80" s="87" t="s">
        <v>861</v>
      </c>
      <c r="O80" s="87" t="s">
        <v>648</v>
      </c>
      <c r="P80" s="87" t="s">
        <v>649</v>
      </c>
      <c r="Q80" s="87"/>
      <c r="R80" s="87" t="s">
        <v>655</v>
      </c>
      <c r="S80" s="2" t="s">
        <v>378</v>
      </c>
      <c r="T80" s="2" t="s">
        <v>383</v>
      </c>
      <c r="U80" s="2" t="s">
        <v>382</v>
      </c>
      <c r="V80" s="278" t="s">
        <v>852</v>
      </c>
      <c r="W80" s="486"/>
      <c r="X80" s="486"/>
      <c r="Y80" s="486"/>
      <c r="Z80" s="2" t="s">
        <v>885</v>
      </c>
    </row>
    <row r="81" spans="2:26" ht="15.9" customHeight="1" x14ac:dyDescent="0.2">
      <c r="B81" s="271"/>
      <c r="C81" s="541" t="s">
        <v>712</v>
      </c>
      <c r="D81" s="542"/>
      <c r="E81" s="52">
        <v>4</v>
      </c>
      <c r="F81" s="94">
        <v>10.5</v>
      </c>
      <c r="G81" s="87" t="s">
        <v>350</v>
      </c>
      <c r="H81" s="87" t="s">
        <v>376</v>
      </c>
      <c r="I81" s="87" t="s">
        <v>651</v>
      </c>
      <c r="J81" s="278" t="s">
        <v>357</v>
      </c>
      <c r="K81" s="278"/>
      <c r="L81" s="278"/>
      <c r="M81" s="87" t="s">
        <v>737</v>
      </c>
      <c r="N81" s="87" t="s">
        <v>861</v>
      </c>
      <c r="O81" s="225" t="s">
        <v>542</v>
      </c>
      <c r="P81" s="87" t="s">
        <v>655</v>
      </c>
      <c r="Q81" s="87"/>
      <c r="R81" s="87" t="s">
        <v>655</v>
      </c>
      <c r="S81" s="2" t="s">
        <v>378</v>
      </c>
      <c r="T81" s="2" t="s">
        <v>383</v>
      </c>
      <c r="U81" s="2" t="s">
        <v>382</v>
      </c>
      <c r="V81" s="278" t="s">
        <v>853</v>
      </c>
      <c r="W81" s="555"/>
      <c r="X81" s="555"/>
      <c r="Y81" s="555"/>
      <c r="Z81" s="2" t="s">
        <v>932</v>
      </c>
    </row>
    <row r="82" spans="2:26" ht="15.9" customHeight="1" x14ac:dyDescent="0.2">
      <c r="B82" s="271"/>
      <c r="C82" s="541" t="s">
        <v>712</v>
      </c>
      <c r="D82" s="542"/>
      <c r="E82" s="52">
        <v>5</v>
      </c>
      <c r="F82" s="94">
        <v>10.5</v>
      </c>
      <c r="G82" s="87" t="s">
        <v>350</v>
      </c>
      <c r="H82" s="87" t="s">
        <v>374</v>
      </c>
      <c r="I82" s="87" t="s">
        <v>351</v>
      </c>
      <c r="J82" s="278" t="s">
        <v>355</v>
      </c>
      <c r="K82" s="278"/>
      <c r="L82" s="278"/>
      <c r="M82" s="87" t="s">
        <v>764</v>
      </c>
      <c r="N82" s="87" t="s">
        <v>861</v>
      </c>
      <c r="O82" s="225" t="s">
        <v>362</v>
      </c>
      <c r="P82" s="87" t="s">
        <v>662</v>
      </c>
      <c r="Q82" s="87"/>
      <c r="R82" s="87" t="s">
        <v>655</v>
      </c>
      <c r="S82" s="2" t="s">
        <v>378</v>
      </c>
      <c r="T82" s="2" t="s">
        <v>383</v>
      </c>
      <c r="U82" s="2" t="s">
        <v>382</v>
      </c>
      <c r="V82" s="278" t="s">
        <v>853</v>
      </c>
      <c r="W82" s="555"/>
      <c r="X82" s="555"/>
      <c r="Y82" s="555"/>
      <c r="Z82" s="2"/>
    </row>
    <row r="83" spans="2:26" ht="15.9" customHeight="1" x14ac:dyDescent="0.2">
      <c r="B83" s="271"/>
      <c r="C83" s="541" t="s">
        <v>713</v>
      </c>
      <c r="D83" s="542"/>
      <c r="E83" s="52">
        <v>1</v>
      </c>
      <c r="F83" s="94">
        <v>10.5</v>
      </c>
      <c r="G83" s="87" t="s">
        <v>350</v>
      </c>
      <c r="H83" s="87" t="s">
        <v>376</v>
      </c>
      <c r="I83" s="87" t="s">
        <v>651</v>
      </c>
      <c r="J83" s="278" t="s">
        <v>357</v>
      </c>
      <c r="K83" s="278"/>
      <c r="L83" s="278"/>
      <c r="M83" s="87" t="s">
        <v>737</v>
      </c>
      <c r="N83" s="87" t="s">
        <v>861</v>
      </c>
      <c r="O83" s="225" t="s">
        <v>542</v>
      </c>
      <c r="P83" s="87" t="s">
        <v>655</v>
      </c>
      <c r="Q83" s="87"/>
      <c r="R83" s="87" t="s">
        <v>655</v>
      </c>
      <c r="S83" s="2" t="s">
        <v>378</v>
      </c>
      <c r="T83" s="2" t="s">
        <v>383</v>
      </c>
      <c r="U83" s="2" t="s">
        <v>382</v>
      </c>
      <c r="V83" s="278" t="s">
        <v>853</v>
      </c>
      <c r="W83" s="555"/>
      <c r="X83" s="555"/>
      <c r="Y83" s="555"/>
      <c r="Z83" s="2" t="s">
        <v>932</v>
      </c>
    </row>
    <row r="84" spans="2:26" ht="15.9" customHeight="1" x14ac:dyDescent="0.2">
      <c r="B84" s="271"/>
      <c r="C84" s="541" t="s">
        <v>898</v>
      </c>
      <c r="D84" s="542"/>
      <c r="E84" s="52">
        <v>2</v>
      </c>
      <c r="F84" s="94">
        <v>10.5</v>
      </c>
      <c r="G84" s="87" t="s">
        <v>350</v>
      </c>
      <c r="H84" s="87" t="s">
        <v>373</v>
      </c>
      <c r="I84" s="87" t="s">
        <v>351</v>
      </c>
      <c r="J84" s="278" t="s">
        <v>559</v>
      </c>
      <c r="K84" s="278"/>
      <c r="L84" s="278"/>
      <c r="M84" s="87" t="s">
        <v>890</v>
      </c>
      <c r="N84" s="87" t="s">
        <v>861</v>
      </c>
      <c r="O84" s="87" t="s">
        <v>648</v>
      </c>
      <c r="P84" s="87" t="s">
        <v>649</v>
      </c>
      <c r="Q84" s="87"/>
      <c r="R84" s="87" t="s">
        <v>655</v>
      </c>
      <c r="S84" s="2" t="s">
        <v>378</v>
      </c>
      <c r="T84" s="2" t="s">
        <v>383</v>
      </c>
      <c r="U84" s="2" t="s">
        <v>382</v>
      </c>
      <c r="V84" s="278" t="s">
        <v>852</v>
      </c>
      <c r="W84" s="486"/>
      <c r="X84" s="486"/>
      <c r="Y84" s="486"/>
      <c r="Z84" s="2" t="s">
        <v>885</v>
      </c>
    </row>
    <row r="85" spans="2:26" ht="15.9" customHeight="1" x14ac:dyDescent="0.2">
      <c r="B85" s="271"/>
      <c r="C85" s="541" t="s">
        <v>713</v>
      </c>
      <c r="D85" s="542"/>
      <c r="E85" s="52">
        <v>3</v>
      </c>
      <c r="F85" s="94">
        <v>10.5</v>
      </c>
      <c r="G85" s="87" t="s">
        <v>350</v>
      </c>
      <c r="H85" s="87" t="s">
        <v>376</v>
      </c>
      <c r="I85" s="87" t="s">
        <v>651</v>
      </c>
      <c r="J85" s="278" t="s">
        <v>357</v>
      </c>
      <c r="K85" s="278"/>
      <c r="L85" s="278"/>
      <c r="M85" s="87" t="s">
        <v>737</v>
      </c>
      <c r="N85" s="87" t="s">
        <v>861</v>
      </c>
      <c r="O85" s="225" t="s">
        <v>542</v>
      </c>
      <c r="P85" s="87" t="s">
        <v>655</v>
      </c>
      <c r="Q85" s="87"/>
      <c r="R85" s="87" t="s">
        <v>655</v>
      </c>
      <c r="S85" s="2" t="s">
        <v>378</v>
      </c>
      <c r="T85" s="2" t="s">
        <v>383</v>
      </c>
      <c r="U85" s="2" t="s">
        <v>382</v>
      </c>
      <c r="V85" s="278" t="s">
        <v>853</v>
      </c>
      <c r="W85" s="555"/>
      <c r="X85" s="555"/>
      <c r="Y85" s="555"/>
      <c r="Z85" s="2" t="s">
        <v>932</v>
      </c>
    </row>
    <row r="86" spans="2:26" ht="15.9" customHeight="1" x14ac:dyDescent="0.2">
      <c r="B86" s="271"/>
      <c r="C86" s="541" t="s">
        <v>714</v>
      </c>
      <c r="D86" s="542"/>
      <c r="E86" s="52">
        <v>1</v>
      </c>
      <c r="F86" s="94">
        <v>10.5</v>
      </c>
      <c r="G86" s="87" t="s">
        <v>561</v>
      </c>
      <c r="H86" s="87" t="s">
        <v>513</v>
      </c>
      <c r="I86" s="87" t="s">
        <v>351</v>
      </c>
      <c r="J86" s="278" t="s">
        <v>559</v>
      </c>
      <c r="K86" s="278"/>
      <c r="L86" s="278"/>
      <c r="M86" s="87" t="s">
        <v>770</v>
      </c>
      <c r="N86" s="87" t="s">
        <v>861</v>
      </c>
      <c r="O86" s="225" t="s">
        <v>362</v>
      </c>
      <c r="P86" s="87" t="s">
        <v>662</v>
      </c>
      <c r="Q86" s="87"/>
      <c r="R86" s="87" t="s">
        <v>662</v>
      </c>
      <c r="S86" s="2" t="s">
        <v>378</v>
      </c>
      <c r="T86" s="2" t="s">
        <v>383</v>
      </c>
      <c r="U86" s="2" t="s">
        <v>382</v>
      </c>
      <c r="V86" s="278" t="s">
        <v>853</v>
      </c>
      <c r="W86" s="555"/>
      <c r="X86" s="555"/>
      <c r="Y86" s="555"/>
      <c r="Z86" s="87" t="s">
        <v>666</v>
      </c>
    </row>
    <row r="87" spans="2:26" ht="15.9" customHeight="1" x14ac:dyDescent="0.2">
      <c r="B87" s="271"/>
      <c r="C87" s="541" t="s">
        <v>714</v>
      </c>
      <c r="D87" s="542"/>
      <c r="E87" s="52">
        <v>2</v>
      </c>
      <c r="F87" s="94">
        <v>10.5</v>
      </c>
      <c r="G87" s="87" t="s">
        <v>350</v>
      </c>
      <c r="H87" s="87" t="s">
        <v>376</v>
      </c>
      <c r="I87" s="87" t="s">
        <v>651</v>
      </c>
      <c r="J87" s="278" t="s">
        <v>357</v>
      </c>
      <c r="K87" s="278"/>
      <c r="L87" s="278"/>
      <c r="M87" s="87" t="s">
        <v>737</v>
      </c>
      <c r="N87" s="87" t="s">
        <v>861</v>
      </c>
      <c r="O87" s="225" t="s">
        <v>542</v>
      </c>
      <c r="P87" s="87" t="s">
        <v>655</v>
      </c>
      <c r="Q87" s="87"/>
      <c r="R87" s="87" t="s">
        <v>655</v>
      </c>
      <c r="S87" s="2" t="s">
        <v>378</v>
      </c>
      <c r="T87" s="2" t="s">
        <v>383</v>
      </c>
      <c r="U87" s="2" t="s">
        <v>382</v>
      </c>
      <c r="V87" s="278" t="s">
        <v>853</v>
      </c>
      <c r="W87" s="555"/>
      <c r="X87" s="555"/>
      <c r="Y87" s="555"/>
      <c r="Z87" s="2" t="s">
        <v>932</v>
      </c>
    </row>
    <row r="88" spans="2:26" ht="15.9" customHeight="1" x14ac:dyDescent="0.2">
      <c r="B88" s="271"/>
      <c r="C88" s="541" t="s">
        <v>714</v>
      </c>
      <c r="D88" s="542"/>
      <c r="E88" s="52">
        <v>3</v>
      </c>
      <c r="F88" s="94">
        <v>10.5</v>
      </c>
      <c r="G88" s="87" t="s">
        <v>350</v>
      </c>
      <c r="H88" s="87" t="s">
        <v>376</v>
      </c>
      <c r="I88" s="87" t="s">
        <v>651</v>
      </c>
      <c r="J88" s="278" t="s">
        <v>357</v>
      </c>
      <c r="K88" s="278"/>
      <c r="L88" s="278"/>
      <c r="M88" s="87" t="s">
        <v>737</v>
      </c>
      <c r="N88" s="87" t="s">
        <v>861</v>
      </c>
      <c r="O88" s="225" t="s">
        <v>542</v>
      </c>
      <c r="P88" s="87" t="s">
        <v>655</v>
      </c>
      <c r="Q88" s="87"/>
      <c r="R88" s="87" t="s">
        <v>655</v>
      </c>
      <c r="S88" s="2" t="s">
        <v>378</v>
      </c>
      <c r="T88" s="2" t="s">
        <v>383</v>
      </c>
      <c r="U88" s="2" t="s">
        <v>382</v>
      </c>
      <c r="V88" s="278" t="s">
        <v>853</v>
      </c>
      <c r="W88" s="555"/>
      <c r="X88" s="555"/>
      <c r="Y88" s="555"/>
      <c r="Z88" s="2" t="s">
        <v>932</v>
      </c>
    </row>
    <row r="89" spans="2:26" ht="15.9" customHeight="1" x14ac:dyDescent="0.2">
      <c r="B89" s="271"/>
      <c r="C89" s="541" t="s">
        <v>714</v>
      </c>
      <c r="D89" s="542"/>
      <c r="E89" s="52">
        <v>4</v>
      </c>
      <c r="F89" s="94">
        <v>10.5</v>
      </c>
      <c r="G89" s="87" t="s">
        <v>350</v>
      </c>
      <c r="H89" s="87" t="s">
        <v>374</v>
      </c>
      <c r="I89" s="87" t="s">
        <v>351</v>
      </c>
      <c r="J89" s="278" t="s">
        <v>355</v>
      </c>
      <c r="K89" s="278"/>
      <c r="L89" s="278"/>
      <c r="M89" s="87" t="s">
        <v>698</v>
      </c>
      <c r="N89" s="87" t="s">
        <v>861</v>
      </c>
      <c r="O89" s="225" t="s">
        <v>362</v>
      </c>
      <c r="P89" s="87" t="s">
        <v>662</v>
      </c>
      <c r="Q89" s="87"/>
      <c r="R89" s="87" t="s">
        <v>655</v>
      </c>
      <c r="S89" s="2" t="s">
        <v>378</v>
      </c>
      <c r="T89" s="2" t="s">
        <v>383</v>
      </c>
      <c r="U89" s="2" t="s">
        <v>382</v>
      </c>
      <c r="V89" s="278" t="s">
        <v>853</v>
      </c>
      <c r="W89" s="555"/>
      <c r="X89" s="555"/>
      <c r="Y89" s="555"/>
      <c r="Z89" s="2"/>
    </row>
    <row r="90" spans="2:26" ht="15.9" customHeight="1" x14ac:dyDescent="0.2">
      <c r="B90" s="271"/>
      <c r="C90" s="541" t="s">
        <v>715</v>
      </c>
      <c r="D90" s="542"/>
      <c r="E90" s="52">
        <v>1</v>
      </c>
      <c r="F90" s="94">
        <v>10.5</v>
      </c>
      <c r="G90" s="87" t="s">
        <v>350</v>
      </c>
      <c r="H90" s="87" t="s">
        <v>376</v>
      </c>
      <c r="I90" s="87" t="s">
        <v>651</v>
      </c>
      <c r="J90" s="278" t="s">
        <v>357</v>
      </c>
      <c r="K90" s="278"/>
      <c r="L90" s="278"/>
      <c r="M90" s="87" t="s">
        <v>737</v>
      </c>
      <c r="N90" s="87" t="s">
        <v>861</v>
      </c>
      <c r="O90" s="225" t="s">
        <v>542</v>
      </c>
      <c r="P90" s="87" t="s">
        <v>655</v>
      </c>
      <c r="Q90" s="87"/>
      <c r="R90" s="87" t="s">
        <v>655</v>
      </c>
      <c r="S90" s="2" t="s">
        <v>378</v>
      </c>
      <c r="T90" s="2" t="s">
        <v>383</v>
      </c>
      <c r="U90" s="2" t="s">
        <v>382</v>
      </c>
      <c r="V90" s="278" t="s">
        <v>853</v>
      </c>
      <c r="W90" s="555"/>
      <c r="X90" s="555"/>
      <c r="Y90" s="555"/>
      <c r="Z90" s="2" t="s">
        <v>932</v>
      </c>
    </row>
    <row r="91" spans="2:26" ht="15.9" customHeight="1" x14ac:dyDescent="0.2">
      <c r="B91" s="271"/>
      <c r="C91" s="541" t="s">
        <v>715</v>
      </c>
      <c r="D91" s="542"/>
      <c r="E91" s="52">
        <v>2</v>
      </c>
      <c r="F91" s="94">
        <v>10.5</v>
      </c>
      <c r="G91" s="87" t="s">
        <v>350</v>
      </c>
      <c r="H91" s="87" t="s">
        <v>376</v>
      </c>
      <c r="I91" s="87" t="s">
        <v>651</v>
      </c>
      <c r="J91" s="278" t="s">
        <v>357</v>
      </c>
      <c r="K91" s="278"/>
      <c r="L91" s="278"/>
      <c r="M91" s="87" t="s">
        <v>737</v>
      </c>
      <c r="N91" s="87" t="s">
        <v>861</v>
      </c>
      <c r="O91" s="225" t="s">
        <v>542</v>
      </c>
      <c r="P91" s="87" t="s">
        <v>655</v>
      </c>
      <c r="Q91" s="87"/>
      <c r="R91" s="87" t="s">
        <v>655</v>
      </c>
      <c r="S91" s="2" t="s">
        <v>378</v>
      </c>
      <c r="T91" s="2" t="s">
        <v>383</v>
      </c>
      <c r="U91" s="2" t="s">
        <v>382</v>
      </c>
      <c r="V91" s="278" t="s">
        <v>853</v>
      </c>
      <c r="W91" s="555"/>
      <c r="X91" s="555"/>
      <c r="Y91" s="555"/>
      <c r="Z91" s="2" t="s">
        <v>932</v>
      </c>
    </row>
    <row r="92" spans="2:26" ht="15.9" customHeight="1" x14ac:dyDescent="0.2">
      <c r="B92" s="271"/>
      <c r="C92" s="541" t="s">
        <v>715</v>
      </c>
      <c r="D92" s="542"/>
      <c r="E92" s="52">
        <v>3</v>
      </c>
      <c r="F92" s="94">
        <v>10.5</v>
      </c>
      <c r="G92" s="87" t="s">
        <v>350</v>
      </c>
      <c r="H92" s="87" t="s">
        <v>374</v>
      </c>
      <c r="I92" s="87" t="s">
        <v>351</v>
      </c>
      <c r="J92" s="278" t="s">
        <v>355</v>
      </c>
      <c r="K92" s="278"/>
      <c r="L92" s="278"/>
      <c r="M92" s="87" t="s">
        <v>698</v>
      </c>
      <c r="N92" s="87" t="s">
        <v>861</v>
      </c>
      <c r="O92" s="225" t="s">
        <v>362</v>
      </c>
      <c r="P92" s="87" t="s">
        <v>662</v>
      </c>
      <c r="Q92" s="87"/>
      <c r="R92" s="87" t="s">
        <v>655</v>
      </c>
      <c r="S92" s="2" t="s">
        <v>378</v>
      </c>
      <c r="T92" s="2" t="s">
        <v>383</v>
      </c>
      <c r="U92" s="2" t="s">
        <v>382</v>
      </c>
      <c r="V92" s="278" t="s">
        <v>853</v>
      </c>
      <c r="W92" s="555"/>
      <c r="X92" s="555"/>
      <c r="Y92" s="555"/>
      <c r="Z92" s="2"/>
    </row>
    <row r="93" spans="2:26" ht="15.9" customHeight="1" x14ac:dyDescent="0.2">
      <c r="B93" s="271"/>
      <c r="C93" s="541" t="s">
        <v>715</v>
      </c>
      <c r="D93" s="542"/>
      <c r="E93" s="52">
        <v>4</v>
      </c>
      <c r="F93" s="94">
        <v>10.5</v>
      </c>
      <c r="G93" s="87" t="s">
        <v>350</v>
      </c>
      <c r="H93" s="87" t="s">
        <v>374</v>
      </c>
      <c r="I93" s="87" t="s">
        <v>351</v>
      </c>
      <c r="J93" s="278" t="s">
        <v>355</v>
      </c>
      <c r="K93" s="278"/>
      <c r="L93" s="278"/>
      <c r="M93" s="87" t="s">
        <v>698</v>
      </c>
      <c r="N93" s="87" t="s">
        <v>861</v>
      </c>
      <c r="O93" s="225" t="s">
        <v>362</v>
      </c>
      <c r="P93" s="87" t="s">
        <v>662</v>
      </c>
      <c r="Q93" s="87"/>
      <c r="R93" s="87" t="s">
        <v>655</v>
      </c>
      <c r="S93" s="2" t="s">
        <v>378</v>
      </c>
      <c r="T93" s="2" t="s">
        <v>383</v>
      </c>
      <c r="U93" s="2" t="s">
        <v>382</v>
      </c>
      <c r="V93" s="278" t="s">
        <v>853</v>
      </c>
      <c r="W93" s="555"/>
      <c r="X93" s="555"/>
      <c r="Y93" s="555"/>
      <c r="Z93" s="2"/>
    </row>
    <row r="94" spans="2:26" ht="15.9" customHeight="1" x14ac:dyDescent="0.2">
      <c r="B94" s="271"/>
      <c r="C94" s="541" t="s">
        <v>716</v>
      </c>
      <c r="D94" s="542"/>
      <c r="E94" s="52">
        <v>1</v>
      </c>
      <c r="F94" s="94">
        <v>10.5</v>
      </c>
      <c r="G94" s="87" t="s">
        <v>561</v>
      </c>
      <c r="H94" s="87" t="s">
        <v>513</v>
      </c>
      <c r="I94" s="87" t="s">
        <v>351</v>
      </c>
      <c r="J94" s="278" t="s">
        <v>559</v>
      </c>
      <c r="K94" s="278"/>
      <c r="L94" s="278"/>
      <c r="M94" s="87" t="s">
        <v>772</v>
      </c>
      <c r="N94" s="87" t="s">
        <v>861</v>
      </c>
      <c r="O94" s="225" t="s">
        <v>362</v>
      </c>
      <c r="P94" s="87" t="s">
        <v>662</v>
      </c>
      <c r="Q94" s="87"/>
      <c r="R94" s="87" t="s">
        <v>662</v>
      </c>
      <c r="S94" s="2" t="s">
        <v>378</v>
      </c>
      <c r="T94" s="2" t="s">
        <v>383</v>
      </c>
      <c r="U94" s="2" t="s">
        <v>382</v>
      </c>
      <c r="V94" s="278" t="s">
        <v>853</v>
      </c>
      <c r="W94" s="555"/>
      <c r="X94" s="555"/>
      <c r="Y94" s="555"/>
      <c r="Z94" s="87" t="s">
        <v>666</v>
      </c>
    </row>
    <row r="95" spans="2:26" ht="15.9" customHeight="1" x14ac:dyDescent="0.2">
      <c r="B95" s="271"/>
      <c r="C95" s="541" t="s">
        <v>899</v>
      </c>
      <c r="D95" s="542"/>
      <c r="E95" s="52">
        <v>2</v>
      </c>
      <c r="F95" s="94">
        <v>10.5</v>
      </c>
      <c r="G95" s="87" t="s">
        <v>561</v>
      </c>
      <c r="H95" s="87" t="s">
        <v>511</v>
      </c>
      <c r="I95" s="87" t="s">
        <v>351</v>
      </c>
      <c r="J95" s="278" t="s">
        <v>559</v>
      </c>
      <c r="K95" s="278"/>
      <c r="L95" s="278"/>
      <c r="M95" s="87" t="s">
        <v>873</v>
      </c>
      <c r="N95" s="87" t="s">
        <v>861</v>
      </c>
      <c r="O95" s="87" t="s">
        <v>648</v>
      </c>
      <c r="P95" s="87" t="s">
        <v>649</v>
      </c>
      <c r="Q95" s="87"/>
      <c r="R95" s="87" t="s">
        <v>648</v>
      </c>
      <c r="S95" s="2" t="s">
        <v>378</v>
      </c>
      <c r="T95" s="2" t="s">
        <v>383</v>
      </c>
      <c r="U95" s="2" t="s">
        <v>382</v>
      </c>
      <c r="V95" s="278" t="s">
        <v>852</v>
      </c>
      <c r="W95" s="486"/>
      <c r="X95" s="486"/>
      <c r="Y95" s="486"/>
      <c r="Z95" s="2" t="s">
        <v>854</v>
      </c>
    </row>
    <row r="96" spans="2:26" ht="15.9" customHeight="1" x14ac:dyDescent="0.2">
      <c r="B96" s="271"/>
      <c r="C96" s="541" t="s">
        <v>716</v>
      </c>
      <c r="D96" s="542"/>
      <c r="E96" s="52">
        <v>3</v>
      </c>
      <c r="F96" s="94">
        <v>10.5</v>
      </c>
      <c r="G96" s="87" t="s">
        <v>350</v>
      </c>
      <c r="H96" s="87" t="s">
        <v>376</v>
      </c>
      <c r="I96" s="87" t="s">
        <v>651</v>
      </c>
      <c r="J96" s="278" t="s">
        <v>357</v>
      </c>
      <c r="K96" s="278"/>
      <c r="L96" s="278"/>
      <c r="M96" s="87" t="s">
        <v>737</v>
      </c>
      <c r="N96" s="87" t="s">
        <v>861</v>
      </c>
      <c r="O96" s="225" t="s">
        <v>542</v>
      </c>
      <c r="P96" s="87" t="s">
        <v>655</v>
      </c>
      <c r="Q96" s="87"/>
      <c r="R96" s="87" t="s">
        <v>655</v>
      </c>
      <c r="S96" s="2" t="s">
        <v>378</v>
      </c>
      <c r="T96" s="2" t="s">
        <v>383</v>
      </c>
      <c r="U96" s="2" t="s">
        <v>382</v>
      </c>
      <c r="V96" s="278" t="s">
        <v>853</v>
      </c>
      <c r="W96" s="555"/>
      <c r="X96" s="555"/>
      <c r="Y96" s="555"/>
      <c r="Z96" s="2" t="s">
        <v>932</v>
      </c>
    </row>
    <row r="97" spans="2:26" ht="15.9" customHeight="1" x14ac:dyDescent="0.2">
      <c r="B97" s="271"/>
      <c r="C97" s="541" t="s">
        <v>899</v>
      </c>
      <c r="D97" s="542"/>
      <c r="E97" s="52">
        <v>4</v>
      </c>
      <c r="F97" s="94">
        <v>10.5</v>
      </c>
      <c r="G97" s="87" t="s">
        <v>350</v>
      </c>
      <c r="H97" s="87" t="s">
        <v>373</v>
      </c>
      <c r="I97" s="87" t="s">
        <v>351</v>
      </c>
      <c r="J97" s="278" t="s">
        <v>559</v>
      </c>
      <c r="K97" s="278"/>
      <c r="L97" s="278"/>
      <c r="M97" s="87" t="s">
        <v>900</v>
      </c>
      <c r="N97" s="87" t="s">
        <v>861</v>
      </c>
      <c r="O97" s="87" t="s">
        <v>648</v>
      </c>
      <c r="P97" s="87" t="s">
        <v>649</v>
      </c>
      <c r="Q97" s="87"/>
      <c r="R97" s="87" t="s">
        <v>655</v>
      </c>
      <c r="S97" s="2" t="s">
        <v>378</v>
      </c>
      <c r="T97" s="2" t="s">
        <v>383</v>
      </c>
      <c r="U97" s="2" t="s">
        <v>382</v>
      </c>
      <c r="V97" s="278" t="s">
        <v>852</v>
      </c>
      <c r="W97" s="486"/>
      <c r="X97" s="486"/>
      <c r="Y97" s="486"/>
      <c r="Z97" s="2" t="s">
        <v>854</v>
      </c>
    </row>
    <row r="98" spans="2:26" ht="15.9" customHeight="1" x14ac:dyDescent="0.2">
      <c r="B98" s="271"/>
      <c r="C98" s="541" t="s">
        <v>716</v>
      </c>
      <c r="D98" s="542"/>
      <c r="E98" s="52">
        <v>5</v>
      </c>
      <c r="F98" s="94">
        <v>10.5</v>
      </c>
      <c r="G98" s="87" t="s">
        <v>350</v>
      </c>
      <c r="H98" s="87" t="s">
        <v>376</v>
      </c>
      <c r="I98" s="87" t="s">
        <v>651</v>
      </c>
      <c r="J98" s="278" t="s">
        <v>357</v>
      </c>
      <c r="K98" s="278"/>
      <c r="L98" s="278"/>
      <c r="M98" s="87" t="s">
        <v>737</v>
      </c>
      <c r="N98" s="87" t="s">
        <v>861</v>
      </c>
      <c r="O98" s="225" t="s">
        <v>542</v>
      </c>
      <c r="P98" s="87" t="s">
        <v>655</v>
      </c>
      <c r="Q98" s="87"/>
      <c r="R98" s="87" t="s">
        <v>655</v>
      </c>
      <c r="S98" s="2" t="s">
        <v>378</v>
      </c>
      <c r="T98" s="2" t="s">
        <v>383</v>
      </c>
      <c r="U98" s="2" t="s">
        <v>382</v>
      </c>
      <c r="V98" s="278" t="s">
        <v>853</v>
      </c>
      <c r="W98" s="555"/>
      <c r="X98" s="555"/>
      <c r="Y98" s="555"/>
      <c r="Z98" s="2" t="s">
        <v>932</v>
      </c>
    </row>
    <row r="99" spans="2:26" ht="15.9" customHeight="1" x14ac:dyDescent="0.2">
      <c r="B99" s="271"/>
      <c r="C99" s="541" t="s">
        <v>816</v>
      </c>
      <c r="D99" s="542"/>
      <c r="E99" s="52">
        <v>1</v>
      </c>
      <c r="F99" s="94">
        <v>10.4</v>
      </c>
      <c r="G99" s="87" t="s">
        <v>561</v>
      </c>
      <c r="H99" s="87" t="s">
        <v>513</v>
      </c>
      <c r="I99" s="87" t="s">
        <v>351</v>
      </c>
      <c r="J99" s="278" t="s">
        <v>559</v>
      </c>
      <c r="K99" s="278"/>
      <c r="L99" s="278"/>
      <c r="M99" s="87" t="s">
        <v>777</v>
      </c>
      <c r="N99" s="87" t="s">
        <v>861</v>
      </c>
      <c r="O99" s="225" t="s">
        <v>362</v>
      </c>
      <c r="P99" s="87" t="s">
        <v>662</v>
      </c>
      <c r="Q99" s="87"/>
      <c r="R99" s="87" t="s">
        <v>662</v>
      </c>
      <c r="S99" s="2" t="s">
        <v>378</v>
      </c>
      <c r="T99" s="2" t="s">
        <v>383</v>
      </c>
      <c r="U99" s="2" t="s">
        <v>382</v>
      </c>
      <c r="V99" s="278" t="s">
        <v>853</v>
      </c>
      <c r="W99" s="555"/>
      <c r="X99" s="555"/>
      <c r="Y99" s="555"/>
      <c r="Z99" s="87" t="s">
        <v>666</v>
      </c>
    </row>
    <row r="100" spans="2:26" ht="15.9" customHeight="1" x14ac:dyDescent="0.2">
      <c r="B100" s="271"/>
      <c r="C100" s="541" t="s">
        <v>816</v>
      </c>
      <c r="D100" s="542"/>
      <c r="E100" s="52">
        <v>2</v>
      </c>
      <c r="F100" s="94">
        <v>10.4</v>
      </c>
      <c r="G100" s="87" t="s">
        <v>561</v>
      </c>
      <c r="H100" s="87" t="s">
        <v>513</v>
      </c>
      <c r="I100" s="87" t="s">
        <v>351</v>
      </c>
      <c r="J100" s="278" t="s">
        <v>559</v>
      </c>
      <c r="K100" s="278"/>
      <c r="L100" s="278"/>
      <c r="M100" s="87" t="s">
        <v>901</v>
      </c>
      <c r="N100" s="87" t="s">
        <v>850</v>
      </c>
      <c r="O100" s="87" t="s">
        <v>655</v>
      </c>
      <c r="P100" s="87" t="s">
        <v>655</v>
      </c>
      <c r="Q100" s="87" t="s">
        <v>654</v>
      </c>
      <c r="R100" s="87" t="s">
        <v>662</v>
      </c>
      <c r="S100" s="2" t="s">
        <v>379</v>
      </c>
      <c r="T100" s="2" t="s">
        <v>379</v>
      </c>
      <c r="U100" s="2" t="s">
        <v>380</v>
      </c>
      <c r="V100" s="278" t="s">
        <v>851</v>
      </c>
      <c r="W100" s="486"/>
      <c r="X100" s="486"/>
      <c r="Y100" s="486"/>
      <c r="Z100" s="87" t="s">
        <v>881</v>
      </c>
    </row>
    <row r="101" spans="2:26" ht="15.9" customHeight="1" x14ac:dyDescent="0.2">
      <c r="B101" s="271"/>
      <c r="C101" s="541" t="s">
        <v>816</v>
      </c>
      <c r="D101" s="542"/>
      <c r="E101" s="52">
        <v>3</v>
      </c>
      <c r="F101" s="94">
        <v>10.4</v>
      </c>
      <c r="G101" s="87" t="s">
        <v>350</v>
      </c>
      <c r="H101" s="87" t="s">
        <v>376</v>
      </c>
      <c r="I101" s="87" t="s">
        <v>651</v>
      </c>
      <c r="J101" s="278" t="s">
        <v>357</v>
      </c>
      <c r="K101" s="278"/>
      <c r="L101" s="278"/>
      <c r="M101" s="87" t="s">
        <v>676</v>
      </c>
      <c r="N101" s="87" t="s">
        <v>861</v>
      </c>
      <c r="O101" s="225" t="s">
        <v>542</v>
      </c>
      <c r="P101" s="87" t="s">
        <v>655</v>
      </c>
      <c r="Q101" s="87"/>
      <c r="R101" s="87" t="s">
        <v>655</v>
      </c>
      <c r="S101" s="2" t="s">
        <v>378</v>
      </c>
      <c r="T101" s="2" t="s">
        <v>383</v>
      </c>
      <c r="U101" s="2" t="s">
        <v>382</v>
      </c>
      <c r="V101" s="278" t="s">
        <v>853</v>
      </c>
      <c r="W101" s="555"/>
      <c r="X101" s="555"/>
      <c r="Y101" s="555"/>
      <c r="Z101" s="2" t="s">
        <v>932</v>
      </c>
    </row>
    <row r="102" spans="2:26" ht="15.9" customHeight="1" x14ac:dyDescent="0.2">
      <c r="B102" s="271"/>
      <c r="C102" s="541" t="s">
        <v>816</v>
      </c>
      <c r="D102" s="542"/>
      <c r="E102" s="52">
        <v>4</v>
      </c>
      <c r="F102" s="94">
        <v>10.4</v>
      </c>
      <c r="G102" s="87" t="s">
        <v>350</v>
      </c>
      <c r="H102" s="87" t="s">
        <v>376</v>
      </c>
      <c r="I102" s="87" t="s">
        <v>651</v>
      </c>
      <c r="J102" s="278" t="s">
        <v>357</v>
      </c>
      <c r="K102" s="278"/>
      <c r="L102" s="278"/>
      <c r="M102" s="87" t="s">
        <v>676</v>
      </c>
      <c r="N102" s="87" t="s">
        <v>861</v>
      </c>
      <c r="O102" s="225" t="s">
        <v>542</v>
      </c>
      <c r="P102" s="87" t="s">
        <v>655</v>
      </c>
      <c r="Q102" s="87"/>
      <c r="R102" s="87" t="s">
        <v>655</v>
      </c>
      <c r="S102" s="2" t="s">
        <v>378</v>
      </c>
      <c r="T102" s="2" t="s">
        <v>383</v>
      </c>
      <c r="U102" s="2" t="s">
        <v>382</v>
      </c>
      <c r="V102" s="278" t="s">
        <v>853</v>
      </c>
      <c r="W102" s="555"/>
      <c r="X102" s="555"/>
      <c r="Y102" s="555"/>
      <c r="Z102" s="2" t="s">
        <v>932</v>
      </c>
    </row>
    <row r="103" spans="2:26" ht="15.9" customHeight="1" x14ac:dyDescent="0.2">
      <c r="B103" s="271"/>
      <c r="C103" s="541" t="s">
        <v>817</v>
      </c>
      <c r="D103" s="542"/>
      <c r="E103" s="52">
        <v>1</v>
      </c>
      <c r="F103" s="94">
        <v>10.4</v>
      </c>
      <c r="G103" s="87" t="s">
        <v>561</v>
      </c>
      <c r="H103" s="87" t="s">
        <v>513</v>
      </c>
      <c r="I103" s="87" t="s">
        <v>351</v>
      </c>
      <c r="J103" s="278" t="s">
        <v>559</v>
      </c>
      <c r="K103" s="278"/>
      <c r="L103" s="278"/>
      <c r="M103" s="87" t="s">
        <v>880</v>
      </c>
      <c r="N103" s="87" t="s">
        <v>850</v>
      </c>
      <c r="O103" s="87" t="s">
        <v>655</v>
      </c>
      <c r="P103" s="87" t="s">
        <v>655</v>
      </c>
      <c r="Q103" s="87" t="s">
        <v>654</v>
      </c>
      <c r="R103" s="87" t="s">
        <v>662</v>
      </c>
      <c r="S103" s="2" t="s">
        <v>379</v>
      </c>
      <c r="T103" s="2" t="s">
        <v>379</v>
      </c>
      <c r="U103" s="2" t="s">
        <v>380</v>
      </c>
      <c r="V103" s="278" t="s">
        <v>851</v>
      </c>
      <c r="W103" s="486"/>
      <c r="X103" s="486"/>
      <c r="Y103" s="486"/>
      <c r="Z103" s="87" t="s">
        <v>881</v>
      </c>
    </row>
    <row r="104" spans="2:26" ht="15.9" customHeight="1" x14ac:dyDescent="0.2">
      <c r="B104" s="271"/>
      <c r="C104" s="541" t="s">
        <v>817</v>
      </c>
      <c r="D104" s="542"/>
      <c r="E104" s="52">
        <v>2</v>
      </c>
      <c r="F104" s="94">
        <v>10.4</v>
      </c>
      <c r="G104" s="87" t="s">
        <v>350</v>
      </c>
      <c r="H104" s="87" t="s">
        <v>376</v>
      </c>
      <c r="I104" s="87" t="s">
        <v>651</v>
      </c>
      <c r="J104" s="278" t="s">
        <v>357</v>
      </c>
      <c r="K104" s="278"/>
      <c r="L104" s="278"/>
      <c r="M104" s="87" t="s">
        <v>676</v>
      </c>
      <c r="N104" s="87" t="s">
        <v>861</v>
      </c>
      <c r="O104" s="225" t="s">
        <v>542</v>
      </c>
      <c r="P104" s="87" t="s">
        <v>655</v>
      </c>
      <c r="Q104" s="87"/>
      <c r="R104" s="87" t="s">
        <v>655</v>
      </c>
      <c r="S104" s="2" t="s">
        <v>378</v>
      </c>
      <c r="T104" s="2" t="s">
        <v>383</v>
      </c>
      <c r="U104" s="2" t="s">
        <v>382</v>
      </c>
      <c r="V104" s="278" t="s">
        <v>853</v>
      </c>
      <c r="W104" s="555"/>
      <c r="X104" s="555"/>
      <c r="Y104" s="555"/>
      <c r="Z104" s="2" t="s">
        <v>932</v>
      </c>
    </row>
    <row r="105" spans="2:26" ht="15.9" customHeight="1" x14ac:dyDescent="0.2">
      <c r="B105" s="271"/>
      <c r="C105" s="541" t="s">
        <v>817</v>
      </c>
      <c r="D105" s="542"/>
      <c r="E105" s="52">
        <v>3</v>
      </c>
      <c r="F105" s="94">
        <v>10.4</v>
      </c>
      <c r="G105" s="87" t="s">
        <v>350</v>
      </c>
      <c r="H105" s="87" t="s">
        <v>373</v>
      </c>
      <c r="I105" s="87" t="s">
        <v>351</v>
      </c>
      <c r="J105" s="278" t="s">
        <v>355</v>
      </c>
      <c r="K105" s="278"/>
      <c r="L105" s="278"/>
      <c r="M105" s="87" t="s">
        <v>892</v>
      </c>
      <c r="N105" s="87" t="s">
        <v>857</v>
      </c>
      <c r="O105" s="225" t="s">
        <v>858</v>
      </c>
      <c r="P105" s="87" t="s">
        <v>649</v>
      </c>
      <c r="Q105" s="87"/>
      <c r="R105" s="87" t="s">
        <v>655</v>
      </c>
      <c r="S105" s="2" t="s">
        <v>378</v>
      </c>
      <c r="T105" s="2" t="s">
        <v>383</v>
      </c>
      <c r="U105" s="2" t="s">
        <v>382</v>
      </c>
      <c r="V105" s="278" t="s">
        <v>853</v>
      </c>
      <c r="W105" s="555"/>
      <c r="X105" s="555"/>
      <c r="Y105" s="555"/>
      <c r="Z105" s="2"/>
    </row>
    <row r="106" spans="2:26" ht="15.9" customHeight="1" x14ac:dyDescent="0.2">
      <c r="B106" s="271"/>
      <c r="C106" s="541" t="s">
        <v>817</v>
      </c>
      <c r="D106" s="542"/>
      <c r="E106" s="52">
        <v>4</v>
      </c>
      <c r="F106" s="94">
        <v>10.4</v>
      </c>
      <c r="G106" s="87" t="s">
        <v>350</v>
      </c>
      <c r="H106" s="87" t="s">
        <v>376</v>
      </c>
      <c r="I106" s="87" t="s">
        <v>651</v>
      </c>
      <c r="J106" s="278" t="s">
        <v>357</v>
      </c>
      <c r="K106" s="278"/>
      <c r="L106" s="278"/>
      <c r="M106" s="87" t="s">
        <v>676</v>
      </c>
      <c r="N106" s="87" t="s">
        <v>861</v>
      </c>
      <c r="O106" s="225" t="s">
        <v>542</v>
      </c>
      <c r="P106" s="87" t="s">
        <v>655</v>
      </c>
      <c r="Q106" s="87"/>
      <c r="R106" s="87" t="s">
        <v>655</v>
      </c>
      <c r="S106" s="2" t="s">
        <v>378</v>
      </c>
      <c r="T106" s="2" t="s">
        <v>383</v>
      </c>
      <c r="U106" s="2" t="s">
        <v>382</v>
      </c>
      <c r="V106" s="278" t="s">
        <v>853</v>
      </c>
      <c r="W106" s="555"/>
      <c r="X106" s="555"/>
      <c r="Y106" s="555"/>
      <c r="Z106" s="2" t="s">
        <v>932</v>
      </c>
    </row>
    <row r="107" spans="2:26" ht="15.9" customHeight="1" x14ac:dyDescent="0.2">
      <c r="B107" s="271"/>
      <c r="C107" s="541" t="s">
        <v>817</v>
      </c>
      <c r="D107" s="542"/>
      <c r="E107" s="52">
        <v>5</v>
      </c>
      <c r="F107" s="94">
        <v>10.4</v>
      </c>
      <c r="G107" s="87" t="s">
        <v>350</v>
      </c>
      <c r="H107" s="87" t="s">
        <v>374</v>
      </c>
      <c r="I107" s="87" t="s">
        <v>351</v>
      </c>
      <c r="J107" s="278" t="s">
        <v>355</v>
      </c>
      <c r="K107" s="278"/>
      <c r="L107" s="278"/>
      <c r="M107" s="87" t="s">
        <v>741</v>
      </c>
      <c r="N107" s="87" t="s">
        <v>861</v>
      </c>
      <c r="O107" s="225" t="s">
        <v>362</v>
      </c>
      <c r="P107" s="87" t="s">
        <v>662</v>
      </c>
      <c r="Q107" s="87"/>
      <c r="R107" s="87" t="s">
        <v>655</v>
      </c>
      <c r="S107" s="2" t="s">
        <v>378</v>
      </c>
      <c r="T107" s="2" t="s">
        <v>383</v>
      </c>
      <c r="U107" s="2" t="s">
        <v>382</v>
      </c>
      <c r="V107" s="278" t="s">
        <v>853</v>
      </c>
      <c r="W107" s="555"/>
      <c r="X107" s="555"/>
      <c r="Y107" s="555"/>
      <c r="Z107" s="2"/>
    </row>
    <row r="108" spans="2:26" ht="15.9" customHeight="1" x14ac:dyDescent="0.2">
      <c r="B108" s="271"/>
      <c r="C108" s="541" t="s">
        <v>818</v>
      </c>
      <c r="D108" s="542"/>
      <c r="E108" s="52">
        <v>1</v>
      </c>
      <c r="F108" s="94">
        <v>10.4</v>
      </c>
      <c r="G108" s="87" t="s">
        <v>561</v>
      </c>
      <c r="H108" s="87" t="s">
        <v>513</v>
      </c>
      <c r="I108" s="87" t="s">
        <v>351</v>
      </c>
      <c r="J108" s="336" t="s">
        <v>559</v>
      </c>
      <c r="K108" s="556"/>
      <c r="L108" s="319"/>
      <c r="M108" s="87" t="s">
        <v>783</v>
      </c>
      <c r="N108" s="87" t="s">
        <v>861</v>
      </c>
      <c r="O108" s="225" t="s">
        <v>364</v>
      </c>
      <c r="P108" s="87" t="s">
        <v>649</v>
      </c>
      <c r="Q108" s="87"/>
      <c r="R108" s="87" t="s">
        <v>662</v>
      </c>
      <c r="S108" s="2" t="s">
        <v>378</v>
      </c>
      <c r="T108" s="2" t="s">
        <v>383</v>
      </c>
      <c r="U108" s="2" t="s">
        <v>382</v>
      </c>
      <c r="V108" s="278" t="s">
        <v>853</v>
      </c>
      <c r="W108" s="555"/>
      <c r="X108" s="555"/>
      <c r="Y108" s="555"/>
      <c r="Z108" s="2" t="s">
        <v>904</v>
      </c>
    </row>
    <row r="109" spans="2:26" ht="15.9" customHeight="1" x14ac:dyDescent="0.2">
      <c r="B109" s="271"/>
      <c r="C109" s="541" t="s">
        <v>818</v>
      </c>
      <c r="D109" s="542"/>
      <c r="E109" s="52">
        <v>2</v>
      </c>
      <c r="F109" s="94">
        <v>10.4</v>
      </c>
      <c r="G109" s="87" t="s">
        <v>561</v>
      </c>
      <c r="H109" s="87" t="s">
        <v>513</v>
      </c>
      <c r="I109" s="87" t="s">
        <v>351</v>
      </c>
      <c r="J109" s="336" t="s">
        <v>559</v>
      </c>
      <c r="K109" s="556"/>
      <c r="L109" s="319"/>
      <c r="M109" s="87" t="s">
        <v>902</v>
      </c>
      <c r="N109" s="87" t="s">
        <v>861</v>
      </c>
      <c r="O109" s="225" t="s">
        <v>858</v>
      </c>
      <c r="P109" s="87" t="s">
        <v>649</v>
      </c>
      <c r="Q109" s="87"/>
      <c r="R109" s="87" t="s">
        <v>648</v>
      </c>
      <c r="S109" s="2" t="s">
        <v>378</v>
      </c>
      <c r="T109" s="2" t="s">
        <v>383</v>
      </c>
      <c r="U109" s="2" t="s">
        <v>382</v>
      </c>
      <c r="V109" s="278" t="s">
        <v>853</v>
      </c>
      <c r="W109" s="555"/>
      <c r="X109" s="555"/>
      <c r="Y109" s="555"/>
      <c r="Z109" s="2" t="s">
        <v>669</v>
      </c>
    </row>
    <row r="110" spans="2:26" ht="15.9" customHeight="1" x14ac:dyDescent="0.2">
      <c r="B110" s="271"/>
      <c r="C110" s="541" t="s">
        <v>818</v>
      </c>
      <c r="D110" s="542"/>
      <c r="E110" s="52">
        <v>3</v>
      </c>
      <c r="F110" s="94">
        <v>10.4</v>
      </c>
      <c r="G110" s="87" t="s">
        <v>350</v>
      </c>
      <c r="H110" s="87" t="s">
        <v>376</v>
      </c>
      <c r="I110" s="87" t="s">
        <v>651</v>
      </c>
      <c r="J110" s="278" t="s">
        <v>357</v>
      </c>
      <c r="K110" s="278"/>
      <c r="L110" s="278"/>
      <c r="M110" s="87" t="s">
        <v>676</v>
      </c>
      <c r="N110" s="87" t="s">
        <v>861</v>
      </c>
      <c r="O110" s="225" t="s">
        <v>542</v>
      </c>
      <c r="P110" s="87" t="s">
        <v>655</v>
      </c>
      <c r="Q110" s="87"/>
      <c r="R110" s="87" t="s">
        <v>655</v>
      </c>
      <c r="S110" s="2" t="s">
        <v>378</v>
      </c>
      <c r="T110" s="2" t="s">
        <v>383</v>
      </c>
      <c r="U110" s="2" t="s">
        <v>382</v>
      </c>
      <c r="V110" s="278" t="s">
        <v>853</v>
      </c>
      <c r="W110" s="555"/>
      <c r="X110" s="555"/>
      <c r="Y110" s="555"/>
      <c r="Z110" s="2" t="s">
        <v>932</v>
      </c>
    </row>
    <row r="111" spans="2:26" ht="15.9" customHeight="1" x14ac:dyDescent="0.2">
      <c r="B111" s="271"/>
      <c r="C111" s="541" t="s">
        <v>818</v>
      </c>
      <c r="D111" s="542"/>
      <c r="E111" s="52">
        <v>4</v>
      </c>
      <c r="F111" s="94">
        <v>10.4</v>
      </c>
      <c r="G111" s="87" t="s">
        <v>350</v>
      </c>
      <c r="H111" s="87" t="s">
        <v>376</v>
      </c>
      <c r="I111" s="87" t="s">
        <v>651</v>
      </c>
      <c r="J111" s="278" t="s">
        <v>357</v>
      </c>
      <c r="K111" s="278"/>
      <c r="L111" s="278"/>
      <c r="M111" s="87" t="s">
        <v>676</v>
      </c>
      <c r="N111" s="87" t="s">
        <v>861</v>
      </c>
      <c r="O111" s="225" t="s">
        <v>542</v>
      </c>
      <c r="P111" s="87" t="s">
        <v>655</v>
      </c>
      <c r="Q111" s="87"/>
      <c r="R111" s="87" t="s">
        <v>655</v>
      </c>
      <c r="S111" s="2" t="s">
        <v>378</v>
      </c>
      <c r="T111" s="2" t="s">
        <v>383</v>
      </c>
      <c r="U111" s="2" t="s">
        <v>382</v>
      </c>
      <c r="V111" s="278" t="s">
        <v>853</v>
      </c>
      <c r="W111" s="555"/>
      <c r="X111" s="555"/>
      <c r="Y111" s="555"/>
      <c r="Z111" s="2" t="s">
        <v>932</v>
      </c>
    </row>
    <row r="112" spans="2:26" ht="15.9" customHeight="1" x14ac:dyDescent="0.2">
      <c r="B112" s="271"/>
      <c r="C112" s="541" t="s">
        <v>820</v>
      </c>
      <c r="D112" s="542"/>
      <c r="E112" s="52">
        <v>1</v>
      </c>
      <c r="F112" s="94">
        <v>10.4</v>
      </c>
      <c r="G112" s="87" t="s">
        <v>350</v>
      </c>
      <c r="H112" s="87" t="s">
        <v>376</v>
      </c>
      <c r="I112" s="87" t="s">
        <v>651</v>
      </c>
      <c r="J112" s="278" t="s">
        <v>357</v>
      </c>
      <c r="K112" s="278"/>
      <c r="L112" s="278"/>
      <c r="M112" s="87" t="s">
        <v>676</v>
      </c>
      <c r="N112" s="87" t="s">
        <v>861</v>
      </c>
      <c r="O112" s="225" t="s">
        <v>542</v>
      </c>
      <c r="P112" s="87" t="s">
        <v>655</v>
      </c>
      <c r="Q112" s="87"/>
      <c r="R112" s="87" t="s">
        <v>655</v>
      </c>
      <c r="S112" s="2" t="s">
        <v>378</v>
      </c>
      <c r="T112" s="2" t="s">
        <v>383</v>
      </c>
      <c r="U112" s="2" t="s">
        <v>382</v>
      </c>
      <c r="V112" s="278" t="s">
        <v>853</v>
      </c>
      <c r="W112" s="555"/>
      <c r="X112" s="555"/>
      <c r="Y112" s="555"/>
      <c r="Z112" s="2" t="s">
        <v>932</v>
      </c>
    </row>
    <row r="113" spans="2:26" ht="15.9" customHeight="1" x14ac:dyDescent="0.2">
      <c r="B113" s="271"/>
      <c r="C113" s="541" t="s">
        <v>820</v>
      </c>
      <c r="D113" s="542"/>
      <c r="E113" s="52">
        <v>2</v>
      </c>
      <c r="F113" s="94">
        <v>10.4</v>
      </c>
      <c r="G113" s="87" t="s">
        <v>350</v>
      </c>
      <c r="H113" s="87" t="s">
        <v>373</v>
      </c>
      <c r="I113" s="87" t="s">
        <v>351</v>
      </c>
      <c r="J113" s="278" t="s">
        <v>355</v>
      </c>
      <c r="K113" s="278"/>
      <c r="L113" s="278"/>
      <c r="M113" s="87" t="s">
        <v>887</v>
      </c>
      <c r="N113" s="87" t="s">
        <v>857</v>
      </c>
      <c r="O113" s="225" t="s">
        <v>858</v>
      </c>
      <c r="P113" s="87" t="s">
        <v>649</v>
      </c>
      <c r="Q113" s="87"/>
      <c r="R113" s="87" t="s">
        <v>655</v>
      </c>
      <c r="S113" s="2" t="s">
        <v>378</v>
      </c>
      <c r="T113" s="2" t="s">
        <v>383</v>
      </c>
      <c r="U113" s="2" t="s">
        <v>382</v>
      </c>
      <c r="V113" s="278" t="s">
        <v>853</v>
      </c>
      <c r="W113" s="555"/>
      <c r="X113" s="555"/>
      <c r="Y113" s="555"/>
      <c r="Z113" s="2"/>
    </row>
    <row r="114" spans="2:26" ht="15.9" customHeight="1" x14ac:dyDescent="0.2">
      <c r="B114" s="271"/>
      <c r="C114" s="541" t="s">
        <v>820</v>
      </c>
      <c r="D114" s="542"/>
      <c r="E114" s="52">
        <v>3</v>
      </c>
      <c r="F114" s="94">
        <v>10.4</v>
      </c>
      <c r="G114" s="87" t="s">
        <v>350</v>
      </c>
      <c r="H114" s="87" t="s">
        <v>376</v>
      </c>
      <c r="I114" s="87" t="s">
        <v>651</v>
      </c>
      <c r="J114" s="278" t="s">
        <v>357</v>
      </c>
      <c r="K114" s="278"/>
      <c r="L114" s="278"/>
      <c r="M114" s="87" t="s">
        <v>676</v>
      </c>
      <c r="N114" s="87" t="s">
        <v>861</v>
      </c>
      <c r="O114" s="225" t="s">
        <v>542</v>
      </c>
      <c r="P114" s="87" t="s">
        <v>655</v>
      </c>
      <c r="Q114" s="87"/>
      <c r="R114" s="87" t="s">
        <v>655</v>
      </c>
      <c r="S114" s="2" t="s">
        <v>378</v>
      </c>
      <c r="T114" s="2" t="s">
        <v>383</v>
      </c>
      <c r="U114" s="2" t="s">
        <v>382</v>
      </c>
      <c r="V114" s="278" t="s">
        <v>853</v>
      </c>
      <c r="W114" s="555"/>
      <c r="X114" s="555"/>
      <c r="Y114" s="555"/>
      <c r="Z114" s="2" t="s">
        <v>932</v>
      </c>
    </row>
    <row r="115" spans="2:26" ht="15.9" customHeight="1" x14ac:dyDescent="0.2">
      <c r="B115" s="271"/>
      <c r="C115" s="541" t="s">
        <v>820</v>
      </c>
      <c r="D115" s="542"/>
      <c r="E115" s="52">
        <v>4</v>
      </c>
      <c r="F115" s="94">
        <v>10.4</v>
      </c>
      <c r="G115" s="87" t="s">
        <v>350</v>
      </c>
      <c r="H115" s="87" t="s">
        <v>374</v>
      </c>
      <c r="I115" s="87" t="s">
        <v>351</v>
      </c>
      <c r="J115" s="278" t="s">
        <v>355</v>
      </c>
      <c r="K115" s="278"/>
      <c r="L115" s="278"/>
      <c r="M115" s="87" t="s">
        <v>698</v>
      </c>
      <c r="N115" s="87" t="s">
        <v>861</v>
      </c>
      <c r="O115" s="225" t="s">
        <v>362</v>
      </c>
      <c r="P115" s="87" t="s">
        <v>662</v>
      </c>
      <c r="Q115" s="87"/>
      <c r="R115" s="87" t="s">
        <v>655</v>
      </c>
      <c r="S115" s="2" t="s">
        <v>378</v>
      </c>
      <c r="T115" s="2" t="s">
        <v>383</v>
      </c>
      <c r="U115" s="2" t="s">
        <v>382</v>
      </c>
      <c r="V115" s="278" t="s">
        <v>853</v>
      </c>
      <c r="W115" s="555"/>
      <c r="X115" s="555"/>
      <c r="Y115" s="555"/>
      <c r="Z115" s="2"/>
    </row>
    <row r="116" spans="2:26" ht="15.9" customHeight="1" x14ac:dyDescent="0.2">
      <c r="B116" s="271"/>
      <c r="C116" s="541" t="s">
        <v>821</v>
      </c>
      <c r="D116" s="542"/>
      <c r="E116" s="52">
        <v>1</v>
      </c>
      <c r="F116" s="94">
        <v>10.4</v>
      </c>
      <c r="G116" s="87" t="s">
        <v>561</v>
      </c>
      <c r="H116" s="87" t="s">
        <v>513</v>
      </c>
      <c r="I116" s="87" t="s">
        <v>351</v>
      </c>
      <c r="J116" s="278" t="s">
        <v>559</v>
      </c>
      <c r="K116" s="278"/>
      <c r="L116" s="278"/>
      <c r="M116" s="87" t="s">
        <v>903</v>
      </c>
      <c r="N116" s="87" t="s">
        <v>861</v>
      </c>
      <c r="O116" s="87" t="s">
        <v>648</v>
      </c>
      <c r="P116" s="87" t="s">
        <v>649</v>
      </c>
      <c r="Q116" s="87"/>
      <c r="R116" s="87" t="s">
        <v>648</v>
      </c>
      <c r="S116" s="2" t="s">
        <v>378</v>
      </c>
      <c r="T116" s="2" t="s">
        <v>383</v>
      </c>
      <c r="U116" s="2" t="s">
        <v>382</v>
      </c>
      <c r="V116" s="278" t="s">
        <v>852</v>
      </c>
      <c r="W116" s="486"/>
      <c r="X116" s="486"/>
      <c r="Y116" s="486"/>
      <c r="Z116" s="2" t="s">
        <v>904</v>
      </c>
    </row>
    <row r="117" spans="2:26" ht="15.9" customHeight="1" x14ac:dyDescent="0.2">
      <c r="B117" s="271"/>
      <c r="C117" s="541" t="s">
        <v>821</v>
      </c>
      <c r="D117" s="542"/>
      <c r="E117" s="52">
        <v>2</v>
      </c>
      <c r="F117" s="94">
        <v>10.4</v>
      </c>
      <c r="G117" s="87" t="s">
        <v>561</v>
      </c>
      <c r="H117" s="87" t="s">
        <v>357</v>
      </c>
      <c r="I117" s="87" t="s">
        <v>352</v>
      </c>
      <c r="J117" s="278" t="s">
        <v>540</v>
      </c>
      <c r="K117" s="278"/>
      <c r="L117" s="278"/>
      <c r="M117" s="87" t="s">
        <v>905</v>
      </c>
      <c r="N117" s="87" t="s">
        <v>850</v>
      </c>
      <c r="O117" s="87" t="s">
        <v>655</v>
      </c>
      <c r="P117" s="87" t="s">
        <v>655</v>
      </c>
      <c r="Q117" s="87"/>
      <c r="R117" s="87" t="s">
        <v>648</v>
      </c>
      <c r="S117" s="2" t="s">
        <v>378</v>
      </c>
      <c r="T117" s="2" t="s">
        <v>383</v>
      </c>
      <c r="U117" s="2" t="s">
        <v>382</v>
      </c>
      <c r="V117" s="278" t="s">
        <v>852</v>
      </c>
      <c r="W117" s="486"/>
      <c r="X117" s="486"/>
      <c r="Y117" s="486"/>
      <c r="Z117" s="2" t="s">
        <v>874</v>
      </c>
    </row>
    <row r="118" spans="2:26" ht="15.9" customHeight="1" x14ac:dyDescent="0.2">
      <c r="B118" s="271"/>
      <c r="C118" s="541" t="s">
        <v>821</v>
      </c>
      <c r="D118" s="542"/>
      <c r="E118" s="52">
        <v>3</v>
      </c>
      <c r="F118" s="94">
        <v>10.4</v>
      </c>
      <c r="G118" s="87" t="s">
        <v>350</v>
      </c>
      <c r="H118" s="87" t="s">
        <v>376</v>
      </c>
      <c r="I118" s="87" t="s">
        <v>651</v>
      </c>
      <c r="J118" s="278" t="s">
        <v>357</v>
      </c>
      <c r="K118" s="278"/>
      <c r="L118" s="278"/>
      <c r="M118" s="87" t="s">
        <v>676</v>
      </c>
      <c r="N118" s="87" t="s">
        <v>861</v>
      </c>
      <c r="O118" s="225" t="s">
        <v>542</v>
      </c>
      <c r="P118" s="87" t="s">
        <v>655</v>
      </c>
      <c r="Q118" s="87"/>
      <c r="R118" s="87" t="s">
        <v>655</v>
      </c>
      <c r="S118" s="2" t="s">
        <v>378</v>
      </c>
      <c r="T118" s="2" t="s">
        <v>383</v>
      </c>
      <c r="U118" s="2" t="s">
        <v>382</v>
      </c>
      <c r="V118" s="278" t="s">
        <v>853</v>
      </c>
      <c r="W118" s="555"/>
      <c r="X118" s="555"/>
      <c r="Y118" s="555"/>
      <c r="Z118" s="2" t="s">
        <v>932</v>
      </c>
    </row>
    <row r="119" spans="2:26" ht="15.9" customHeight="1" x14ac:dyDescent="0.2">
      <c r="B119" s="271"/>
      <c r="C119" s="541" t="s">
        <v>821</v>
      </c>
      <c r="D119" s="542"/>
      <c r="E119" s="52">
        <v>4</v>
      </c>
      <c r="F119" s="94">
        <v>10.4</v>
      </c>
      <c r="G119" s="87" t="s">
        <v>350</v>
      </c>
      <c r="H119" s="87" t="s">
        <v>373</v>
      </c>
      <c r="I119" s="87" t="s">
        <v>351</v>
      </c>
      <c r="J119" s="278" t="s">
        <v>559</v>
      </c>
      <c r="K119" s="278"/>
      <c r="L119" s="278"/>
      <c r="M119" s="87" t="s">
        <v>906</v>
      </c>
      <c r="N119" s="87" t="s">
        <v>861</v>
      </c>
      <c r="O119" s="87" t="s">
        <v>648</v>
      </c>
      <c r="P119" s="87" t="s">
        <v>649</v>
      </c>
      <c r="Q119" s="87"/>
      <c r="R119" s="87" t="s">
        <v>655</v>
      </c>
      <c r="S119" s="2" t="s">
        <v>378</v>
      </c>
      <c r="T119" s="2" t="s">
        <v>383</v>
      </c>
      <c r="U119" s="2" t="s">
        <v>382</v>
      </c>
      <c r="V119" s="278" t="s">
        <v>852</v>
      </c>
      <c r="W119" s="486"/>
      <c r="X119" s="486"/>
      <c r="Y119" s="486"/>
      <c r="Z119" s="2" t="s">
        <v>908</v>
      </c>
    </row>
    <row r="120" spans="2:26" ht="15.9" customHeight="1" x14ac:dyDescent="0.2">
      <c r="B120" s="271"/>
      <c r="C120" s="541" t="s">
        <v>821</v>
      </c>
      <c r="D120" s="542"/>
      <c r="E120" s="52">
        <v>5</v>
      </c>
      <c r="F120" s="94">
        <v>10.4</v>
      </c>
      <c r="G120" s="87" t="s">
        <v>350</v>
      </c>
      <c r="H120" s="87" t="s">
        <v>373</v>
      </c>
      <c r="I120" s="87" t="s">
        <v>351</v>
      </c>
      <c r="J120" s="278" t="s">
        <v>559</v>
      </c>
      <c r="K120" s="278"/>
      <c r="L120" s="278"/>
      <c r="M120" s="87" t="s">
        <v>907</v>
      </c>
      <c r="N120" s="87" t="s">
        <v>861</v>
      </c>
      <c r="O120" s="87" t="s">
        <v>648</v>
      </c>
      <c r="P120" s="87" t="s">
        <v>649</v>
      </c>
      <c r="Q120" s="87"/>
      <c r="R120" s="87" t="s">
        <v>655</v>
      </c>
      <c r="S120" s="2" t="s">
        <v>378</v>
      </c>
      <c r="T120" s="2" t="s">
        <v>383</v>
      </c>
      <c r="U120" s="2" t="s">
        <v>382</v>
      </c>
      <c r="V120" s="278" t="s">
        <v>852</v>
      </c>
      <c r="W120" s="486"/>
      <c r="X120" s="486"/>
      <c r="Y120" s="486"/>
      <c r="Z120" s="2" t="s">
        <v>908</v>
      </c>
    </row>
    <row r="121" spans="2:26" ht="15.9" customHeight="1" x14ac:dyDescent="0.2">
      <c r="B121" s="271"/>
      <c r="C121" s="541" t="s">
        <v>821</v>
      </c>
      <c r="D121" s="542"/>
      <c r="E121" s="52">
        <v>6</v>
      </c>
      <c r="F121" s="94">
        <v>10.4</v>
      </c>
      <c r="G121" s="87" t="s">
        <v>350</v>
      </c>
      <c r="H121" s="87" t="s">
        <v>376</v>
      </c>
      <c r="I121" s="87" t="s">
        <v>651</v>
      </c>
      <c r="J121" s="278" t="s">
        <v>357</v>
      </c>
      <c r="K121" s="278"/>
      <c r="L121" s="278"/>
      <c r="M121" s="87" t="s">
        <v>676</v>
      </c>
      <c r="N121" s="87" t="s">
        <v>861</v>
      </c>
      <c r="O121" s="225" t="s">
        <v>542</v>
      </c>
      <c r="P121" s="87" t="s">
        <v>655</v>
      </c>
      <c r="Q121" s="87"/>
      <c r="R121" s="87" t="s">
        <v>655</v>
      </c>
      <c r="S121" s="2" t="s">
        <v>378</v>
      </c>
      <c r="T121" s="2" t="s">
        <v>383</v>
      </c>
      <c r="U121" s="2" t="s">
        <v>382</v>
      </c>
      <c r="V121" s="278" t="s">
        <v>853</v>
      </c>
      <c r="W121" s="555"/>
      <c r="X121" s="555"/>
      <c r="Y121" s="555"/>
      <c r="Z121" s="2" t="s">
        <v>932</v>
      </c>
    </row>
    <row r="122" spans="2:26" ht="15.9" customHeight="1" x14ac:dyDescent="0.2">
      <c r="B122" s="271"/>
      <c r="C122" s="541" t="s">
        <v>822</v>
      </c>
      <c r="D122" s="542"/>
      <c r="E122" s="52">
        <v>1</v>
      </c>
      <c r="F122" s="94">
        <v>10.4</v>
      </c>
      <c r="G122" s="87" t="s">
        <v>561</v>
      </c>
      <c r="H122" s="87" t="s">
        <v>513</v>
      </c>
      <c r="I122" s="87" t="s">
        <v>351</v>
      </c>
      <c r="J122" s="278" t="s">
        <v>559</v>
      </c>
      <c r="K122" s="278"/>
      <c r="L122" s="278"/>
      <c r="M122" s="87" t="s">
        <v>909</v>
      </c>
      <c r="N122" s="87" t="s">
        <v>861</v>
      </c>
      <c r="O122" s="87" t="s">
        <v>868</v>
      </c>
      <c r="P122" s="87" t="s">
        <v>649</v>
      </c>
      <c r="Q122" s="87"/>
      <c r="R122" s="87" t="s">
        <v>654</v>
      </c>
      <c r="S122" s="2" t="s">
        <v>378</v>
      </c>
      <c r="T122" s="2" t="s">
        <v>383</v>
      </c>
      <c r="U122" s="2" t="s">
        <v>382</v>
      </c>
      <c r="V122" s="278" t="s">
        <v>852</v>
      </c>
      <c r="W122" s="486"/>
      <c r="X122" s="486"/>
      <c r="Y122" s="486"/>
      <c r="Z122" s="2" t="s">
        <v>854</v>
      </c>
    </row>
    <row r="123" spans="2:26" ht="15.9" customHeight="1" x14ac:dyDescent="0.2">
      <c r="B123" s="271"/>
      <c r="C123" s="541" t="s">
        <v>822</v>
      </c>
      <c r="D123" s="542"/>
      <c r="E123" s="52">
        <v>2</v>
      </c>
      <c r="F123" s="94">
        <v>10.4</v>
      </c>
      <c r="G123" s="87" t="s">
        <v>350</v>
      </c>
      <c r="H123" s="87" t="s">
        <v>376</v>
      </c>
      <c r="I123" s="87" t="s">
        <v>651</v>
      </c>
      <c r="J123" s="278" t="s">
        <v>357</v>
      </c>
      <c r="K123" s="278"/>
      <c r="L123" s="278"/>
      <c r="M123" s="87" t="s">
        <v>676</v>
      </c>
      <c r="N123" s="87" t="s">
        <v>861</v>
      </c>
      <c r="O123" s="225" t="s">
        <v>542</v>
      </c>
      <c r="P123" s="87" t="s">
        <v>655</v>
      </c>
      <c r="Q123" s="87"/>
      <c r="R123" s="87" t="s">
        <v>655</v>
      </c>
      <c r="S123" s="2" t="s">
        <v>378</v>
      </c>
      <c r="T123" s="2" t="s">
        <v>383</v>
      </c>
      <c r="U123" s="2" t="s">
        <v>382</v>
      </c>
      <c r="V123" s="278" t="s">
        <v>853</v>
      </c>
      <c r="W123" s="555"/>
      <c r="X123" s="555"/>
      <c r="Y123" s="555"/>
      <c r="Z123" s="2" t="s">
        <v>932</v>
      </c>
    </row>
    <row r="124" spans="2:26" ht="15.9" customHeight="1" x14ac:dyDescent="0.2">
      <c r="B124" s="271"/>
      <c r="C124" s="541" t="s">
        <v>822</v>
      </c>
      <c r="D124" s="542"/>
      <c r="E124" s="52">
        <v>3</v>
      </c>
      <c r="F124" s="94">
        <v>10.4</v>
      </c>
      <c r="G124" s="87" t="s">
        <v>350</v>
      </c>
      <c r="H124" s="87" t="s">
        <v>376</v>
      </c>
      <c r="I124" s="87" t="s">
        <v>651</v>
      </c>
      <c r="J124" s="278" t="s">
        <v>357</v>
      </c>
      <c r="K124" s="278"/>
      <c r="L124" s="278"/>
      <c r="M124" s="87" t="s">
        <v>676</v>
      </c>
      <c r="N124" s="87" t="s">
        <v>861</v>
      </c>
      <c r="O124" s="225" t="s">
        <v>542</v>
      </c>
      <c r="P124" s="87" t="s">
        <v>655</v>
      </c>
      <c r="Q124" s="87"/>
      <c r="R124" s="87" t="s">
        <v>655</v>
      </c>
      <c r="S124" s="2" t="s">
        <v>378</v>
      </c>
      <c r="T124" s="2" t="s">
        <v>383</v>
      </c>
      <c r="U124" s="2" t="s">
        <v>382</v>
      </c>
      <c r="V124" s="278" t="s">
        <v>853</v>
      </c>
      <c r="W124" s="555"/>
      <c r="X124" s="555"/>
      <c r="Y124" s="555"/>
      <c r="Z124" s="2" t="s">
        <v>932</v>
      </c>
    </row>
    <row r="125" spans="2:26" ht="15.9" customHeight="1" x14ac:dyDescent="0.2">
      <c r="B125" s="271"/>
      <c r="C125" s="541" t="s">
        <v>823</v>
      </c>
      <c r="D125" s="542"/>
      <c r="E125" s="52">
        <v>1</v>
      </c>
      <c r="F125" s="94">
        <v>7.7</v>
      </c>
      <c r="G125" s="87" t="s">
        <v>561</v>
      </c>
      <c r="H125" s="87" t="s">
        <v>513</v>
      </c>
      <c r="I125" s="87" t="s">
        <v>351</v>
      </c>
      <c r="J125" s="278" t="s">
        <v>559</v>
      </c>
      <c r="K125" s="278"/>
      <c r="L125" s="278"/>
      <c r="M125" s="87" t="s">
        <v>759</v>
      </c>
      <c r="N125" s="87" t="s">
        <v>861</v>
      </c>
      <c r="O125" s="87" t="s">
        <v>648</v>
      </c>
      <c r="P125" s="87" t="s">
        <v>649</v>
      </c>
      <c r="Q125" s="87"/>
      <c r="R125" s="87" t="s">
        <v>648</v>
      </c>
      <c r="S125" s="2" t="s">
        <v>378</v>
      </c>
      <c r="T125" s="2" t="s">
        <v>383</v>
      </c>
      <c r="U125" s="2" t="s">
        <v>382</v>
      </c>
      <c r="V125" s="278" t="s">
        <v>852</v>
      </c>
      <c r="W125" s="486"/>
      <c r="X125" s="486"/>
      <c r="Y125" s="486"/>
      <c r="Z125" s="2" t="s">
        <v>904</v>
      </c>
    </row>
    <row r="126" spans="2:26" ht="15.9" customHeight="1" x14ac:dyDescent="0.2">
      <c r="B126" s="271"/>
      <c r="C126" s="541" t="s">
        <v>823</v>
      </c>
      <c r="D126" s="542"/>
      <c r="E126" s="52">
        <v>2</v>
      </c>
      <c r="F126" s="94">
        <v>7.7</v>
      </c>
      <c r="G126" s="87" t="s">
        <v>350</v>
      </c>
      <c r="H126" s="87" t="s">
        <v>376</v>
      </c>
      <c r="I126" s="87" t="s">
        <v>651</v>
      </c>
      <c r="J126" s="278" t="s">
        <v>357</v>
      </c>
      <c r="K126" s="278"/>
      <c r="L126" s="278"/>
      <c r="M126" s="87" t="s">
        <v>799</v>
      </c>
      <c r="N126" s="87" t="s">
        <v>861</v>
      </c>
      <c r="O126" s="225" t="s">
        <v>542</v>
      </c>
      <c r="P126" s="87" t="s">
        <v>655</v>
      </c>
      <c r="Q126" s="87"/>
      <c r="R126" s="87" t="s">
        <v>655</v>
      </c>
      <c r="S126" s="2" t="s">
        <v>378</v>
      </c>
      <c r="T126" s="2" t="s">
        <v>383</v>
      </c>
      <c r="U126" s="2" t="s">
        <v>382</v>
      </c>
      <c r="V126" s="278" t="s">
        <v>853</v>
      </c>
      <c r="W126" s="555"/>
      <c r="X126" s="555"/>
      <c r="Y126" s="555"/>
      <c r="Z126" s="2" t="s">
        <v>932</v>
      </c>
    </row>
    <row r="127" spans="2:26" ht="15.9" customHeight="1" x14ac:dyDescent="0.2">
      <c r="B127" s="271"/>
      <c r="C127" s="541" t="s">
        <v>823</v>
      </c>
      <c r="D127" s="542"/>
      <c r="E127" s="52">
        <v>3</v>
      </c>
      <c r="F127" s="94">
        <v>7.7</v>
      </c>
      <c r="G127" s="87" t="s">
        <v>350</v>
      </c>
      <c r="H127" s="87" t="s">
        <v>376</v>
      </c>
      <c r="I127" s="87" t="s">
        <v>651</v>
      </c>
      <c r="J127" s="278" t="s">
        <v>357</v>
      </c>
      <c r="K127" s="278"/>
      <c r="L127" s="278"/>
      <c r="M127" s="87" t="s">
        <v>799</v>
      </c>
      <c r="N127" s="87" t="s">
        <v>861</v>
      </c>
      <c r="O127" s="225" t="s">
        <v>542</v>
      </c>
      <c r="P127" s="87" t="s">
        <v>655</v>
      </c>
      <c r="Q127" s="87"/>
      <c r="R127" s="87" t="s">
        <v>655</v>
      </c>
      <c r="S127" s="2" t="s">
        <v>378</v>
      </c>
      <c r="T127" s="2" t="s">
        <v>383</v>
      </c>
      <c r="U127" s="2" t="s">
        <v>382</v>
      </c>
      <c r="V127" s="278" t="s">
        <v>853</v>
      </c>
      <c r="W127" s="555"/>
      <c r="X127" s="555"/>
      <c r="Y127" s="555"/>
      <c r="Z127" s="2" t="s">
        <v>932</v>
      </c>
    </row>
    <row r="128" spans="2:26" ht="15.9" customHeight="1" x14ac:dyDescent="0.2">
      <c r="B128" s="271"/>
      <c r="C128" s="541" t="s">
        <v>724</v>
      </c>
      <c r="D128" s="542"/>
      <c r="E128" s="52">
        <v>1</v>
      </c>
      <c r="F128" s="94">
        <v>1.4</v>
      </c>
      <c r="G128" s="87" t="s">
        <v>350</v>
      </c>
      <c r="H128" s="87" t="s">
        <v>376</v>
      </c>
      <c r="I128" s="87" t="s">
        <v>651</v>
      </c>
      <c r="J128" s="278" t="s">
        <v>357</v>
      </c>
      <c r="K128" s="278"/>
      <c r="L128" s="278"/>
      <c r="M128" s="87" t="s">
        <v>801</v>
      </c>
      <c r="N128" s="87" t="s">
        <v>861</v>
      </c>
      <c r="O128" s="225" t="s">
        <v>542</v>
      </c>
      <c r="P128" s="87" t="s">
        <v>655</v>
      </c>
      <c r="Q128" s="87"/>
      <c r="R128" s="87" t="s">
        <v>655</v>
      </c>
      <c r="S128" s="2" t="s">
        <v>378</v>
      </c>
      <c r="T128" s="2" t="s">
        <v>383</v>
      </c>
      <c r="U128" s="2" t="s">
        <v>382</v>
      </c>
      <c r="V128" s="278" t="s">
        <v>853</v>
      </c>
      <c r="W128" s="555"/>
      <c r="X128" s="555"/>
      <c r="Y128" s="555"/>
      <c r="Z128" s="2" t="s">
        <v>932</v>
      </c>
    </row>
    <row r="129" spans="2:26" ht="15.9" customHeight="1" x14ac:dyDescent="0.2">
      <c r="B129" s="346"/>
      <c r="C129" s="541" t="s">
        <v>724</v>
      </c>
      <c r="D129" s="542"/>
      <c r="E129" s="52">
        <v>2</v>
      </c>
      <c r="F129" s="94">
        <v>1.4</v>
      </c>
      <c r="G129" s="87" t="s">
        <v>350</v>
      </c>
      <c r="H129" s="87" t="s">
        <v>376</v>
      </c>
      <c r="I129" s="87" t="s">
        <v>651</v>
      </c>
      <c r="J129" s="278" t="s">
        <v>357</v>
      </c>
      <c r="K129" s="278"/>
      <c r="L129" s="278"/>
      <c r="M129" s="87" t="s">
        <v>801</v>
      </c>
      <c r="N129" s="87" t="s">
        <v>861</v>
      </c>
      <c r="O129" s="225" t="s">
        <v>542</v>
      </c>
      <c r="P129" s="87" t="s">
        <v>655</v>
      </c>
      <c r="Q129" s="87"/>
      <c r="R129" s="87" t="s">
        <v>655</v>
      </c>
      <c r="S129" s="2" t="s">
        <v>378</v>
      </c>
      <c r="T129" s="2" t="s">
        <v>383</v>
      </c>
      <c r="U129" s="2" t="s">
        <v>382</v>
      </c>
      <c r="V129" s="278" t="s">
        <v>853</v>
      </c>
      <c r="W129" s="555"/>
      <c r="X129" s="555"/>
      <c r="Y129" s="555"/>
      <c r="Z129" s="2" t="s">
        <v>932</v>
      </c>
    </row>
    <row r="130" spans="2:26" ht="15.9" customHeight="1" x14ac:dyDescent="0.2">
      <c r="B130" s="92"/>
      <c r="C130" s="1" t="s">
        <v>289</v>
      </c>
      <c r="D130" s="36"/>
      <c r="F130" s="36"/>
      <c r="G130" s="89"/>
      <c r="H130" s="89"/>
      <c r="I130" s="89"/>
      <c r="J130" s="89"/>
      <c r="K130" s="89"/>
      <c r="L130" s="89"/>
      <c r="M130" s="89"/>
      <c r="N130" s="89"/>
      <c r="O130" s="89"/>
      <c r="P130" s="89"/>
      <c r="Q130" s="91"/>
      <c r="R130" s="107"/>
      <c r="S130" s="36"/>
      <c r="T130" s="36"/>
      <c r="U130" s="89"/>
      <c r="V130" s="108"/>
      <c r="W130" s="108"/>
      <c r="X130" s="108"/>
      <c r="Y130" s="108"/>
      <c r="Z130" s="36"/>
    </row>
    <row r="131" spans="2:26" ht="15.9" customHeight="1" x14ac:dyDescent="0.2">
      <c r="B131" s="92"/>
      <c r="C131" s="100" t="s">
        <v>290</v>
      </c>
      <c r="D131" s="36"/>
      <c r="F131" s="36"/>
      <c r="G131" s="89"/>
      <c r="H131" s="89"/>
      <c r="I131" s="89"/>
      <c r="J131" s="89"/>
      <c r="K131" s="89"/>
      <c r="L131" s="89"/>
      <c r="M131" s="89"/>
      <c r="N131" s="89"/>
      <c r="O131" s="89"/>
      <c r="P131" s="89"/>
      <c r="Q131" s="91"/>
      <c r="R131" s="107"/>
      <c r="S131" s="36"/>
      <c r="T131" s="36"/>
      <c r="U131" s="89"/>
      <c r="V131" s="108"/>
      <c r="W131" s="108"/>
      <c r="X131" s="108"/>
      <c r="Y131" s="108"/>
      <c r="Z131" s="36"/>
    </row>
    <row r="132" spans="2:26" ht="15.9" customHeight="1" x14ac:dyDescent="0.2">
      <c r="B132" s="93"/>
      <c r="C132" s="4" t="s">
        <v>259</v>
      </c>
      <c r="D132" s="4"/>
      <c r="E132" s="4"/>
      <c r="F132" s="4"/>
      <c r="G132" s="4"/>
      <c r="H132" s="4"/>
      <c r="I132" s="4"/>
      <c r="J132" s="4"/>
      <c r="K132" s="4"/>
      <c r="L132" s="4"/>
      <c r="M132" s="4"/>
      <c r="N132" s="4"/>
      <c r="O132" s="4"/>
      <c r="P132" s="4"/>
      <c r="Q132" s="4"/>
      <c r="R132" s="4"/>
      <c r="S132" s="4"/>
      <c r="T132" s="4"/>
      <c r="U132" s="4"/>
      <c r="V132" s="4"/>
      <c r="W132" s="4"/>
      <c r="X132" s="4"/>
      <c r="Y132" s="4"/>
    </row>
    <row r="133" spans="2:26" ht="15.9" customHeight="1" x14ac:dyDescent="0.2">
      <c r="B133" s="4"/>
      <c r="C133" s="4" t="s">
        <v>260</v>
      </c>
      <c r="D133" s="4"/>
      <c r="E133" s="4"/>
      <c r="F133" s="4"/>
      <c r="G133" s="4"/>
      <c r="H133" s="4"/>
      <c r="I133" s="4"/>
      <c r="J133" s="4"/>
      <c r="K133" s="4"/>
      <c r="L133" s="4"/>
      <c r="M133" s="4"/>
      <c r="N133" s="4"/>
      <c r="O133" s="4"/>
      <c r="P133" s="4"/>
      <c r="Q133" s="4"/>
      <c r="R133" s="4"/>
      <c r="S133" s="4"/>
      <c r="T133" s="4"/>
      <c r="U133" s="4"/>
      <c r="V133" s="4"/>
      <c r="W133" s="4"/>
      <c r="X133" s="4"/>
      <c r="Y133" s="4"/>
    </row>
    <row r="134" spans="2:26" ht="15.9" customHeight="1" x14ac:dyDescent="0.2">
      <c r="B134" s="4"/>
      <c r="C134" s="236" t="s">
        <v>469</v>
      </c>
      <c r="D134" s="236"/>
      <c r="E134" s="236"/>
      <c r="F134" s="236"/>
      <c r="G134" s="236"/>
      <c r="H134" s="236"/>
      <c r="I134" s="236"/>
      <c r="J134" s="236"/>
      <c r="K134" s="236"/>
      <c r="L134" s="236"/>
      <c r="M134" s="236"/>
      <c r="N134" s="236"/>
      <c r="O134" s="4"/>
      <c r="P134" s="4"/>
      <c r="Q134" s="4"/>
      <c r="R134" s="4"/>
      <c r="S134" s="4"/>
      <c r="T134" s="4"/>
      <c r="U134" s="4"/>
      <c r="V134" s="4"/>
      <c r="W134" s="4"/>
      <c r="X134" s="4"/>
      <c r="Y134" s="4"/>
    </row>
    <row r="135" spans="2:26" ht="15.9" customHeight="1" x14ac:dyDescent="0.2">
      <c r="C135" s="237" t="s">
        <v>570</v>
      </c>
      <c r="D135" s="238"/>
      <c r="E135" s="238"/>
      <c r="F135" s="238"/>
      <c r="G135" s="238"/>
      <c r="H135" s="238"/>
      <c r="I135" s="238"/>
      <c r="J135" s="238"/>
      <c r="K135" s="238"/>
      <c r="L135" s="238"/>
      <c r="M135" s="238"/>
      <c r="N135" s="238"/>
    </row>
  </sheetData>
  <autoFilter ref="A1:Z135" xr:uid="{00000000-0001-0000-0600-000000000000}"/>
  <dataConsolidate/>
  <mergeCells count="402">
    <mergeCell ref="C126:D126"/>
    <mergeCell ref="J126:L126"/>
    <mergeCell ref="V126:Y126"/>
    <mergeCell ref="C127:D127"/>
    <mergeCell ref="J127:L127"/>
    <mergeCell ref="V127:Y127"/>
    <mergeCell ref="C128:D128"/>
    <mergeCell ref="J128:L128"/>
    <mergeCell ref="V128:Y128"/>
    <mergeCell ref="C121:D121"/>
    <mergeCell ref="J121:L121"/>
    <mergeCell ref="V121:Y121"/>
    <mergeCell ref="C125:D125"/>
    <mergeCell ref="J125:L125"/>
    <mergeCell ref="V125:Y125"/>
    <mergeCell ref="C123:D123"/>
    <mergeCell ref="J123:L123"/>
    <mergeCell ref="V123:Y123"/>
    <mergeCell ref="C124:D124"/>
    <mergeCell ref="J124:L124"/>
    <mergeCell ref="V124:Y124"/>
    <mergeCell ref="C112:D112"/>
    <mergeCell ref="J112:L112"/>
    <mergeCell ref="V112:Y112"/>
    <mergeCell ref="C114:D114"/>
    <mergeCell ref="J114:L114"/>
    <mergeCell ref="V114:Y114"/>
    <mergeCell ref="C115:D115"/>
    <mergeCell ref="J115:L115"/>
    <mergeCell ref="V115:Y115"/>
    <mergeCell ref="C108:D108"/>
    <mergeCell ref="J108:L108"/>
    <mergeCell ref="V108:Y108"/>
    <mergeCell ref="C110:D110"/>
    <mergeCell ref="J110:L110"/>
    <mergeCell ref="V110:Y110"/>
    <mergeCell ref="C111:D111"/>
    <mergeCell ref="J111:L111"/>
    <mergeCell ref="V111:Y111"/>
    <mergeCell ref="C104:D104"/>
    <mergeCell ref="J104:L104"/>
    <mergeCell ref="V104:Y104"/>
    <mergeCell ref="C106:D106"/>
    <mergeCell ref="J106:L106"/>
    <mergeCell ref="V106:Y106"/>
    <mergeCell ref="C107:D107"/>
    <mergeCell ref="J107:L107"/>
    <mergeCell ref="V107:Y107"/>
    <mergeCell ref="C99:D99"/>
    <mergeCell ref="J99:L99"/>
    <mergeCell ref="V99:Y99"/>
    <mergeCell ref="C101:D101"/>
    <mergeCell ref="J101:L101"/>
    <mergeCell ref="V101:Y101"/>
    <mergeCell ref="C102:D102"/>
    <mergeCell ref="J102:L102"/>
    <mergeCell ref="V102:Y102"/>
    <mergeCell ref="C94:D94"/>
    <mergeCell ref="J94:L94"/>
    <mergeCell ref="V94:Y94"/>
    <mergeCell ref="C96:D96"/>
    <mergeCell ref="J96:L96"/>
    <mergeCell ref="V96:Y96"/>
    <mergeCell ref="C98:D98"/>
    <mergeCell ref="J98:L98"/>
    <mergeCell ref="V98:Y98"/>
    <mergeCell ref="C91:D91"/>
    <mergeCell ref="J91:L91"/>
    <mergeCell ref="V91:Y91"/>
    <mergeCell ref="C92:D92"/>
    <mergeCell ref="J92:L92"/>
    <mergeCell ref="V92:Y92"/>
    <mergeCell ref="C93:D93"/>
    <mergeCell ref="J93:L93"/>
    <mergeCell ref="V93:Y93"/>
    <mergeCell ref="C88:D88"/>
    <mergeCell ref="J88:L88"/>
    <mergeCell ref="V88:Y88"/>
    <mergeCell ref="C89:D89"/>
    <mergeCell ref="J89:L89"/>
    <mergeCell ref="V89:Y89"/>
    <mergeCell ref="C90:D90"/>
    <mergeCell ref="J90:L90"/>
    <mergeCell ref="V90:Y90"/>
    <mergeCell ref="C85:D85"/>
    <mergeCell ref="J85:L85"/>
    <mergeCell ref="V85:Y85"/>
    <mergeCell ref="C86:D86"/>
    <mergeCell ref="J86:L86"/>
    <mergeCell ref="V86:Y86"/>
    <mergeCell ref="C87:D87"/>
    <mergeCell ref="J87:L87"/>
    <mergeCell ref="V87:Y87"/>
    <mergeCell ref="C81:D81"/>
    <mergeCell ref="J81:L81"/>
    <mergeCell ref="V81:Y81"/>
    <mergeCell ref="C82:D82"/>
    <mergeCell ref="J82:L82"/>
    <mergeCell ref="V82:Y82"/>
    <mergeCell ref="C83:D83"/>
    <mergeCell ref="J83:L83"/>
    <mergeCell ref="V83:Y83"/>
    <mergeCell ref="C77:D77"/>
    <mergeCell ref="J77:L77"/>
    <mergeCell ref="V77:Y77"/>
    <mergeCell ref="C78:D78"/>
    <mergeCell ref="J78:L78"/>
    <mergeCell ref="V78:Y78"/>
    <mergeCell ref="C79:D79"/>
    <mergeCell ref="J79:L79"/>
    <mergeCell ref="V79:Y79"/>
    <mergeCell ref="C74:D74"/>
    <mergeCell ref="J74:L74"/>
    <mergeCell ref="V74:Y74"/>
    <mergeCell ref="C75:D75"/>
    <mergeCell ref="J75:L75"/>
    <mergeCell ref="V75:Y75"/>
    <mergeCell ref="C76:D76"/>
    <mergeCell ref="J76:L76"/>
    <mergeCell ref="V76:Y76"/>
    <mergeCell ref="C71:D71"/>
    <mergeCell ref="J71:L71"/>
    <mergeCell ref="V71:Y71"/>
    <mergeCell ref="C72:D72"/>
    <mergeCell ref="J72:L72"/>
    <mergeCell ref="V72:Y72"/>
    <mergeCell ref="C73:D73"/>
    <mergeCell ref="J73:L73"/>
    <mergeCell ref="V73:Y73"/>
    <mergeCell ref="C67:D67"/>
    <mergeCell ref="J67:L67"/>
    <mergeCell ref="V67:Y67"/>
    <mergeCell ref="C68:D68"/>
    <mergeCell ref="J68:L68"/>
    <mergeCell ref="V68:Y68"/>
    <mergeCell ref="C70:D70"/>
    <mergeCell ref="J70:L70"/>
    <mergeCell ref="V70:Y70"/>
    <mergeCell ref="C62:D62"/>
    <mergeCell ref="J62:L62"/>
    <mergeCell ref="V62:Y62"/>
    <mergeCell ref="C63:D63"/>
    <mergeCell ref="J63:L63"/>
    <mergeCell ref="V63:Y63"/>
    <mergeCell ref="C65:D65"/>
    <mergeCell ref="J65:L65"/>
    <mergeCell ref="V65:Y65"/>
    <mergeCell ref="C59:D59"/>
    <mergeCell ref="J59:L59"/>
    <mergeCell ref="V59:Y59"/>
    <mergeCell ref="C60:D60"/>
    <mergeCell ref="J60:L60"/>
    <mergeCell ref="V60:Y60"/>
    <mergeCell ref="C61:D61"/>
    <mergeCell ref="J61:L61"/>
    <mergeCell ref="V61:Y61"/>
    <mergeCell ref="V51:Y51"/>
    <mergeCell ref="C53:D53"/>
    <mergeCell ref="J53:L53"/>
    <mergeCell ref="V53:Y53"/>
    <mergeCell ref="C55:D55"/>
    <mergeCell ref="J55:L55"/>
    <mergeCell ref="V55:Y55"/>
    <mergeCell ref="C56:D56"/>
    <mergeCell ref="J56:L56"/>
    <mergeCell ref="V56:Y56"/>
    <mergeCell ref="V46:Y46"/>
    <mergeCell ref="C48:D48"/>
    <mergeCell ref="J48:L48"/>
    <mergeCell ref="V48:Y48"/>
    <mergeCell ref="C49:D49"/>
    <mergeCell ref="J49:L49"/>
    <mergeCell ref="V49:Y49"/>
    <mergeCell ref="C50:D50"/>
    <mergeCell ref="J50:L50"/>
    <mergeCell ref="V50:Y50"/>
    <mergeCell ref="V39:Y39"/>
    <mergeCell ref="C41:D41"/>
    <mergeCell ref="J41:L41"/>
    <mergeCell ref="V41:Y41"/>
    <mergeCell ref="C42:D42"/>
    <mergeCell ref="J42:L42"/>
    <mergeCell ref="V42:Y42"/>
    <mergeCell ref="C45:D45"/>
    <mergeCell ref="J45:L45"/>
    <mergeCell ref="V45:Y45"/>
    <mergeCell ref="V34:Y34"/>
    <mergeCell ref="C36:D36"/>
    <mergeCell ref="J36:L36"/>
    <mergeCell ref="V36:Y36"/>
    <mergeCell ref="C37:D37"/>
    <mergeCell ref="J37:L37"/>
    <mergeCell ref="V37:Y37"/>
    <mergeCell ref="C38:D38"/>
    <mergeCell ref="J38:L38"/>
    <mergeCell ref="V38:Y38"/>
    <mergeCell ref="V27:Y27"/>
    <mergeCell ref="C28:D28"/>
    <mergeCell ref="J28:L28"/>
    <mergeCell ref="V28:Y28"/>
    <mergeCell ref="C31:D31"/>
    <mergeCell ref="J31:L31"/>
    <mergeCell ref="V31:Y31"/>
    <mergeCell ref="C33:D33"/>
    <mergeCell ref="J33:L33"/>
    <mergeCell ref="V33:Y33"/>
    <mergeCell ref="V20:Y20"/>
    <mergeCell ref="C23:D23"/>
    <mergeCell ref="J23:L23"/>
    <mergeCell ref="V23:Y23"/>
    <mergeCell ref="C24:D24"/>
    <mergeCell ref="J24:L24"/>
    <mergeCell ref="V24:Y24"/>
    <mergeCell ref="C26:D26"/>
    <mergeCell ref="J26:L26"/>
    <mergeCell ref="V26:Y26"/>
    <mergeCell ref="J9:L9"/>
    <mergeCell ref="J14:L14"/>
    <mergeCell ref="B5:B8"/>
    <mergeCell ref="B9:B129"/>
    <mergeCell ref="C10:D10"/>
    <mergeCell ref="J10:L10"/>
    <mergeCell ref="V10:Y10"/>
    <mergeCell ref="C12:D12"/>
    <mergeCell ref="J12:L12"/>
    <mergeCell ref="V12:Y12"/>
    <mergeCell ref="C13:D13"/>
    <mergeCell ref="J13:L13"/>
    <mergeCell ref="V13:Y13"/>
    <mergeCell ref="C16:D16"/>
    <mergeCell ref="J16:L16"/>
    <mergeCell ref="V16:Y16"/>
    <mergeCell ref="C17:D17"/>
    <mergeCell ref="J17:L17"/>
    <mergeCell ref="V17:Y17"/>
    <mergeCell ref="C19:D19"/>
    <mergeCell ref="J19:L19"/>
    <mergeCell ref="V19:Y19"/>
    <mergeCell ref="C20:D20"/>
    <mergeCell ref="J20:L20"/>
    <mergeCell ref="G7:G8"/>
    <mergeCell ref="H7:H8"/>
    <mergeCell ref="J7:L8"/>
    <mergeCell ref="I7:I8"/>
    <mergeCell ref="M7:M8"/>
    <mergeCell ref="N7:N8"/>
    <mergeCell ref="O7:O8"/>
    <mergeCell ref="P7:P8"/>
    <mergeCell ref="S7:S8"/>
    <mergeCell ref="Q7:R7"/>
    <mergeCell ref="Z5:Z8"/>
    <mergeCell ref="O3:P3"/>
    <mergeCell ref="O4:P4"/>
    <mergeCell ref="U3:X4"/>
    <mergeCell ref="Y3:Z4"/>
    <mergeCell ref="Q3:T3"/>
    <mergeCell ref="Q4:T4"/>
    <mergeCell ref="T7:T8"/>
    <mergeCell ref="U7:U8"/>
    <mergeCell ref="V7:Y8"/>
    <mergeCell ref="O5:P6"/>
    <mergeCell ref="C15:D15"/>
    <mergeCell ref="C21:D21"/>
    <mergeCell ref="J35:L35"/>
    <mergeCell ref="J21:L21"/>
    <mergeCell ref="J15:L15"/>
    <mergeCell ref="C25:D25"/>
    <mergeCell ref="J25:L25"/>
    <mergeCell ref="C30:D30"/>
    <mergeCell ref="J30:L30"/>
    <mergeCell ref="C35:D35"/>
    <mergeCell ref="J32:L32"/>
    <mergeCell ref="C32:D32"/>
    <mergeCell ref="J29:L29"/>
    <mergeCell ref="C18:D18"/>
    <mergeCell ref="J18:L18"/>
    <mergeCell ref="C27:D27"/>
    <mergeCell ref="J27:L27"/>
    <mergeCell ref="C34:D34"/>
    <mergeCell ref="J34:L34"/>
    <mergeCell ref="C103:D103"/>
    <mergeCell ref="C129:D129"/>
    <mergeCell ref="J129:L129"/>
    <mergeCell ref="J80:L80"/>
    <mergeCell ref="C69:D69"/>
    <mergeCell ref="J69:L69"/>
    <mergeCell ref="C122:D122"/>
    <mergeCell ref="J122:L122"/>
    <mergeCell ref="C84:D84"/>
    <mergeCell ref="J84:L84"/>
    <mergeCell ref="J105:L105"/>
    <mergeCell ref="C105:D105"/>
    <mergeCell ref="J97:L97"/>
    <mergeCell ref="J95:L95"/>
    <mergeCell ref="J100:L100"/>
    <mergeCell ref="J103:L103"/>
    <mergeCell ref="C95:D95"/>
    <mergeCell ref="C97:D97"/>
    <mergeCell ref="J109:L109"/>
    <mergeCell ref="C109:D109"/>
    <mergeCell ref="C113:D113"/>
    <mergeCell ref="J113:L113"/>
    <mergeCell ref="C116:D116"/>
    <mergeCell ref="J116:L116"/>
    <mergeCell ref="J44:L44"/>
    <mergeCell ref="C40:D40"/>
    <mergeCell ref="J40:L40"/>
    <mergeCell ref="C29:D29"/>
    <mergeCell ref="J43:L43"/>
    <mergeCell ref="C22:D22"/>
    <mergeCell ref="C64:D64"/>
    <mergeCell ref="J52:L52"/>
    <mergeCell ref="J54:L54"/>
    <mergeCell ref="J64:L64"/>
    <mergeCell ref="J58:L58"/>
    <mergeCell ref="J47:L47"/>
    <mergeCell ref="C43:D43"/>
    <mergeCell ref="C44:D44"/>
    <mergeCell ref="C47:D47"/>
    <mergeCell ref="C52:D52"/>
    <mergeCell ref="C39:D39"/>
    <mergeCell ref="J39:L39"/>
    <mergeCell ref="C46:D46"/>
    <mergeCell ref="J46:L46"/>
    <mergeCell ref="C51:D51"/>
    <mergeCell ref="J51:L51"/>
    <mergeCell ref="C57:D57"/>
    <mergeCell ref="J57:L57"/>
    <mergeCell ref="B2:Y2"/>
    <mergeCell ref="F3:H3"/>
    <mergeCell ref="B3:E3"/>
    <mergeCell ref="B4:E4"/>
    <mergeCell ref="K3:N3"/>
    <mergeCell ref="E5:E8"/>
    <mergeCell ref="C5:D8"/>
    <mergeCell ref="F5:F8"/>
    <mergeCell ref="K4:N4"/>
    <mergeCell ref="I3:J3"/>
    <mergeCell ref="I4:J4"/>
    <mergeCell ref="F4:H4"/>
    <mergeCell ref="C54:D54"/>
    <mergeCell ref="C9:D9"/>
    <mergeCell ref="C14:D14"/>
    <mergeCell ref="C11:D11"/>
    <mergeCell ref="J11:L11"/>
    <mergeCell ref="C58:D58"/>
    <mergeCell ref="V22:Y22"/>
    <mergeCell ref="J66:L66"/>
    <mergeCell ref="C80:D80"/>
    <mergeCell ref="C100:D100"/>
    <mergeCell ref="C66:D66"/>
    <mergeCell ref="V129:Y129"/>
    <mergeCell ref="V52:Y52"/>
    <mergeCell ref="V54:Y54"/>
    <mergeCell ref="V58:Y58"/>
    <mergeCell ref="V64:Y64"/>
    <mergeCell ref="V66:Y66"/>
    <mergeCell ref="V69:Y69"/>
    <mergeCell ref="V80:Y80"/>
    <mergeCell ref="V84:Y84"/>
    <mergeCell ref="V95:Y95"/>
    <mergeCell ref="V97:Y97"/>
    <mergeCell ref="V109:Y109"/>
    <mergeCell ref="V113:Y113"/>
    <mergeCell ref="V116:Y116"/>
    <mergeCell ref="V57:Y57"/>
    <mergeCell ref="V118:Y118"/>
    <mergeCell ref="G5:H6"/>
    <mergeCell ref="I5:N6"/>
    <mergeCell ref="U5:Y6"/>
    <mergeCell ref="Q5:T6"/>
    <mergeCell ref="V100:Y100"/>
    <mergeCell ref="V103:Y103"/>
    <mergeCell ref="V105:Y105"/>
    <mergeCell ref="V122:Y122"/>
    <mergeCell ref="V9:Y9"/>
    <mergeCell ref="V11:Y11"/>
    <mergeCell ref="V14:Y14"/>
    <mergeCell ref="V15:Y15"/>
    <mergeCell ref="V18:Y18"/>
    <mergeCell ref="V21:Y21"/>
    <mergeCell ref="V25:Y25"/>
    <mergeCell ref="V29:Y29"/>
    <mergeCell ref="V30:Y30"/>
    <mergeCell ref="V32:Y32"/>
    <mergeCell ref="V35:Y35"/>
    <mergeCell ref="V40:Y40"/>
    <mergeCell ref="V43:Y43"/>
    <mergeCell ref="V44:Y44"/>
    <mergeCell ref="V47:Y47"/>
    <mergeCell ref="J22:L22"/>
    <mergeCell ref="C117:D117"/>
    <mergeCell ref="J117:L117"/>
    <mergeCell ref="V117:Y117"/>
    <mergeCell ref="C119:D119"/>
    <mergeCell ref="J119:L119"/>
    <mergeCell ref="V119:Y119"/>
    <mergeCell ref="C120:D120"/>
    <mergeCell ref="J120:L120"/>
    <mergeCell ref="V120:Y120"/>
    <mergeCell ref="C118:D118"/>
    <mergeCell ref="J118:L118"/>
  </mergeCells>
  <phoneticPr fontId="8"/>
  <dataValidations count="2">
    <dataValidation type="list" allowBlank="1" showInputMessage="1" showErrorMessage="1" sqref="J9:L107 J108:J109 J110:L129" xr:uid="{00000000-0002-0000-0600-000001000000}">
      <formula1>INDIRECT(I9)</formula1>
    </dataValidation>
    <dataValidation type="list" errorStyle="warning" allowBlank="1" showInputMessage="1" showErrorMessage="1" error="選択出来ません" sqref="H9:H129" xr:uid="{00000000-0002-0000-0600-000000000000}">
      <formula1>INDIRECT(G9)</formula1>
    </dataValidation>
  </dataValidations>
  <printOptions horizontalCentered="1" verticalCentered="1"/>
  <pageMargins left="0.19685039370078741" right="0.19685039370078741" top="0.78740157480314965" bottom="0.19685039370078741" header="0.51181102362204722" footer="0.51181102362204722"/>
  <pageSetup paperSize="9" scale="24" orientation="landscape" copies="2" r:id="rId1"/>
  <headerFooter alignWithMargins="0"/>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600-000005000000}">
          <x14:formula1>
            <xm:f>'(参考)リスト'!$F$16:$F$20</xm:f>
          </x14:formula1>
          <xm:sqref>O29</xm:sqref>
        </x14:dataValidation>
        <x14:dataValidation type="list" allowBlank="1" showInputMessage="1" showErrorMessage="1" xr:uid="{00000000-0002-0000-0600-000009000000}">
          <x14:formula1>
            <xm:f>'(参考)リスト'!$G$16:$G$19</xm:f>
          </x14:formula1>
          <xm:sqref>O25</xm:sqref>
        </x14:dataValidation>
        <x14:dataValidation type="list" allowBlank="1" showInputMessage="1" showErrorMessage="1" xr:uid="{00000000-0002-0000-0600-000004000000}">
          <x14:formula1>
            <xm:f>'(参考)リスト'!$D$16:$D$18</xm:f>
          </x14:formula1>
          <xm:sqref>I9:I129</xm:sqref>
        </x14:dataValidation>
        <x14:dataValidation type="list" allowBlank="1" showInputMessage="1" showErrorMessage="1" xr:uid="{00000000-0002-0000-0600-000006000000}">
          <x14:formula1>
            <xm:f>'(参考)リスト'!$J$16:$J$18</xm:f>
          </x14:formula1>
          <xm:sqref>U9:U129</xm:sqref>
        </x14:dataValidation>
        <x14:dataValidation type="list" allowBlank="1" showInputMessage="1" showErrorMessage="1" xr:uid="{00000000-0002-0000-0600-000007000000}">
          <x14:formula1>
            <xm:f>'(参考)リスト'!$H$16:$H$17</xm:f>
          </x14:formula1>
          <xm:sqref>S9:S129</xm:sqref>
        </x14:dataValidation>
        <x14:dataValidation type="list" allowBlank="1" showInputMessage="1" showErrorMessage="1" xr:uid="{00000000-0002-0000-0600-000008000000}">
          <x14:formula1>
            <xm:f>'(参考)リスト'!$I$16:$I$18</xm:f>
          </x14:formula1>
          <xm:sqref>T9:T129</xm:sqref>
        </x14:dataValidation>
        <x14:dataValidation type="list" allowBlank="1" showInputMessage="1" showErrorMessage="1" xr:uid="{00000000-0002-0000-0600-00000A000000}">
          <x14:formula1>
            <xm:f>'(参考)リスト'!$G$16:$G$20</xm:f>
          </x14:formula1>
          <xm:sqref>P9:P129</xm:sqref>
        </x14:dataValidation>
        <x14:dataValidation type="list" allowBlank="1" showInputMessage="1" showErrorMessage="1" xr:uid="{00000000-0002-0000-0600-00000B000000}">
          <x14:formula1>
            <xm:f>'(参考)リスト'!$B$16:$B$20</xm:f>
          </x14:formula1>
          <xm:sqref>G9:G129</xm:sqref>
        </x14:dataValidation>
        <x14:dataValidation type="list" allowBlank="1" showInputMessage="1" showErrorMessage="1" xr:uid="{00000000-0002-0000-0600-00000C000000}">
          <x14:formula1>
            <xm:f>'(参考)リスト'!$F$16:$F$21</xm:f>
          </x14:formula1>
          <xm:sqref>Q9:R129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Z43"/>
  <sheetViews>
    <sheetView showGridLines="0" showZeros="0" view="pageBreakPreview" zoomScale="80" zoomScaleNormal="100" zoomScaleSheetLayoutView="80" workbookViewId="0">
      <pane xSplit="4" ySplit="1" topLeftCell="E2" activePane="bottomRight" state="frozen"/>
      <selection activeCell="B5" sqref="A1:BR57"/>
      <selection pane="topRight" activeCell="B5" sqref="A1:BR57"/>
      <selection pane="bottomLeft" activeCell="B5" sqref="A1:BR57"/>
      <selection pane="bottomRight" activeCell="N20" sqref="N20:O20"/>
    </sheetView>
  </sheetViews>
  <sheetFormatPr defaultColWidth="9" defaultRowHeight="15.9" customHeight="1" x14ac:dyDescent="0.2"/>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8.21875" style="1" customWidth="1"/>
    <col min="11" max="11" width="8.109375" style="1" customWidth="1"/>
    <col min="12" max="12" width="3.77734375" style="1" customWidth="1"/>
    <col min="13" max="13" width="12.44140625" style="1" customWidth="1"/>
    <col min="14" max="14" width="15.88671875" style="1" customWidth="1"/>
    <col min="15" max="15" width="14.109375" style="1" customWidth="1"/>
    <col min="16" max="17" width="10" style="1" customWidth="1"/>
    <col min="18" max="18" width="5.44140625" style="1" customWidth="1"/>
    <col min="19" max="19" width="5.109375" style="1" customWidth="1"/>
    <col min="20" max="20" width="4.6640625" style="1" customWidth="1"/>
    <col min="21" max="22" width="6.6640625" style="1" customWidth="1"/>
    <col min="23" max="23" width="4.109375" style="1" customWidth="1"/>
    <col min="24" max="24" width="6.33203125" style="1" customWidth="1"/>
    <col min="25" max="25" width="5" style="1" customWidth="1"/>
    <col min="26" max="26" width="11.44140625" style="1" customWidth="1"/>
    <col min="27" max="27" width="11.21875" style="1" customWidth="1"/>
    <col min="28" max="16384" width="9" style="1"/>
  </cols>
  <sheetData>
    <row r="1" spans="2:26" ht="9.75" customHeight="1" x14ac:dyDescent="0.2">
      <c r="Y1" s="4"/>
      <c r="Z1" s="4"/>
    </row>
    <row r="2" spans="2:26" ht="24.75" customHeight="1" x14ac:dyDescent="0.2">
      <c r="B2" s="464" t="s">
        <v>342</v>
      </c>
      <c r="C2" s="464"/>
      <c r="D2" s="464"/>
      <c r="E2" s="464"/>
      <c r="F2" s="464"/>
      <c r="G2" s="464"/>
      <c r="H2" s="464"/>
      <c r="I2" s="464"/>
      <c r="J2" s="557"/>
      <c r="K2" s="557"/>
      <c r="L2" s="557"/>
      <c r="M2" s="557"/>
      <c r="N2" s="557"/>
      <c r="O2" s="557"/>
      <c r="P2" s="557"/>
      <c r="Q2" s="557"/>
      <c r="R2" s="557"/>
      <c r="S2" s="557"/>
      <c r="T2" s="557"/>
      <c r="U2" s="557"/>
      <c r="V2" s="557"/>
      <c r="W2" s="557"/>
      <c r="X2" s="557"/>
    </row>
    <row r="3" spans="2:26" ht="20.100000000000001" customHeight="1" x14ac:dyDescent="0.2">
      <c r="B3" s="337" t="s">
        <v>221</v>
      </c>
      <c r="C3" s="348"/>
      <c r="D3" s="348"/>
      <c r="E3" s="349"/>
      <c r="F3" s="465" t="s">
        <v>644</v>
      </c>
      <c r="G3" s="466"/>
      <c r="H3" s="466"/>
      <c r="I3" s="467"/>
      <c r="J3" s="317" t="s">
        <v>220</v>
      </c>
      <c r="K3" s="314"/>
      <c r="L3" s="260" t="s">
        <v>642</v>
      </c>
      <c r="M3" s="261"/>
      <c r="N3" s="261"/>
      <c r="O3" s="279" t="s">
        <v>269</v>
      </c>
      <c r="P3" s="281"/>
      <c r="Q3" s="260" t="s">
        <v>640</v>
      </c>
      <c r="R3" s="261"/>
      <c r="S3" s="261"/>
      <c r="T3" s="262"/>
      <c r="U3" s="458" t="s">
        <v>230</v>
      </c>
      <c r="V3" s="459"/>
      <c r="W3" s="459"/>
      <c r="X3" s="460"/>
      <c r="Y3" s="470">
        <v>45272</v>
      </c>
      <c r="Z3" s="472"/>
    </row>
    <row r="4" spans="2:26" ht="20.100000000000001" customHeight="1" x14ac:dyDescent="0.2">
      <c r="B4" s="283" t="s">
        <v>0</v>
      </c>
      <c r="C4" s="284"/>
      <c r="D4" s="284"/>
      <c r="E4" s="285"/>
      <c r="F4" s="476" t="s">
        <v>645</v>
      </c>
      <c r="G4" s="477"/>
      <c r="H4" s="477"/>
      <c r="I4" s="478"/>
      <c r="J4" s="562" t="s">
        <v>1</v>
      </c>
      <c r="K4" s="563"/>
      <c r="L4" s="260" t="s">
        <v>643</v>
      </c>
      <c r="M4" s="261"/>
      <c r="N4" s="261"/>
      <c r="O4" s="279" t="s">
        <v>270</v>
      </c>
      <c r="P4" s="281"/>
      <c r="Q4" s="571" t="s">
        <v>641</v>
      </c>
      <c r="R4" s="572"/>
      <c r="S4" s="572"/>
      <c r="T4" s="585"/>
      <c r="U4" s="566"/>
      <c r="V4" s="567"/>
      <c r="W4" s="567"/>
      <c r="X4" s="568"/>
      <c r="Y4" s="569"/>
      <c r="Z4" s="570"/>
    </row>
    <row r="5" spans="2:26" ht="30" customHeight="1" x14ac:dyDescent="0.2">
      <c r="B5" s="271" t="s">
        <v>252</v>
      </c>
      <c r="C5" s="560" t="s">
        <v>47</v>
      </c>
      <c r="D5" s="561"/>
      <c r="E5" s="558" t="s">
        <v>219</v>
      </c>
      <c r="F5" s="558" t="s">
        <v>213</v>
      </c>
      <c r="G5" s="560" t="s">
        <v>218</v>
      </c>
      <c r="H5" s="582"/>
      <c r="I5" s="583"/>
      <c r="J5" s="337" t="s">
        <v>217</v>
      </c>
      <c r="K5" s="348"/>
      <c r="L5" s="348"/>
      <c r="M5" s="348"/>
      <c r="N5" s="348"/>
      <c r="O5" s="348"/>
      <c r="P5" s="549" t="s">
        <v>252</v>
      </c>
      <c r="Q5" s="551"/>
      <c r="R5" s="543" t="s">
        <v>276</v>
      </c>
      <c r="S5" s="547"/>
      <c r="T5" s="547"/>
      <c r="U5" s="547"/>
      <c r="V5" s="547"/>
      <c r="W5" s="544"/>
      <c r="X5" s="543" t="s">
        <v>209</v>
      </c>
      <c r="Y5" s="547"/>
      <c r="Z5" s="544"/>
    </row>
    <row r="6" spans="2:26" ht="16.5" customHeight="1" x14ac:dyDescent="0.2">
      <c r="B6" s="271"/>
      <c r="C6" s="586"/>
      <c r="D6" s="561"/>
      <c r="E6" s="587"/>
      <c r="F6" s="587"/>
      <c r="G6" s="543" t="s">
        <v>208</v>
      </c>
      <c r="H6" s="544"/>
      <c r="I6" s="479" t="s">
        <v>207</v>
      </c>
      <c r="J6" s="468" t="s">
        <v>216</v>
      </c>
      <c r="K6" s="468"/>
      <c r="L6" s="468"/>
      <c r="M6" s="468"/>
      <c r="N6" s="580" t="s">
        <v>215</v>
      </c>
      <c r="O6" s="580"/>
      <c r="P6" s="479" t="s">
        <v>291</v>
      </c>
      <c r="Q6" s="579"/>
      <c r="R6" s="574" t="s">
        <v>202</v>
      </c>
      <c r="S6" s="479" t="s">
        <v>272</v>
      </c>
      <c r="T6" s="479"/>
      <c r="U6" s="479"/>
      <c r="V6" s="479"/>
      <c r="W6" s="479"/>
      <c r="X6" s="560"/>
      <c r="Y6" s="582"/>
      <c r="Z6" s="583"/>
    </row>
    <row r="7" spans="2:26" ht="16.5" customHeight="1" x14ac:dyDescent="0.2">
      <c r="B7" s="271"/>
      <c r="C7" s="569"/>
      <c r="D7" s="570"/>
      <c r="E7" s="588"/>
      <c r="F7" s="588"/>
      <c r="G7" s="545"/>
      <c r="H7" s="546"/>
      <c r="I7" s="579"/>
      <c r="J7" s="486"/>
      <c r="K7" s="486"/>
      <c r="L7" s="486"/>
      <c r="M7" s="486"/>
      <c r="N7" s="486"/>
      <c r="O7" s="486"/>
      <c r="P7" s="109" t="s">
        <v>279</v>
      </c>
      <c r="Q7" s="109" t="s">
        <v>281</v>
      </c>
      <c r="R7" s="584"/>
      <c r="S7" s="579"/>
      <c r="T7" s="579"/>
      <c r="U7" s="579"/>
      <c r="V7" s="579"/>
      <c r="W7" s="579"/>
      <c r="X7" s="95"/>
      <c r="Y7" s="96"/>
      <c r="Z7" s="97"/>
    </row>
    <row r="8" spans="2:26" ht="15.9" customHeight="1" x14ac:dyDescent="0.2">
      <c r="B8" s="271"/>
      <c r="C8" s="541" t="s">
        <v>910</v>
      </c>
      <c r="D8" s="542"/>
      <c r="E8" s="2">
        <v>101</v>
      </c>
      <c r="F8" s="94">
        <v>10.5</v>
      </c>
      <c r="G8" s="87" t="s">
        <v>546</v>
      </c>
      <c r="H8" s="87" t="s">
        <v>357</v>
      </c>
      <c r="I8" s="87" t="s">
        <v>403</v>
      </c>
      <c r="J8" s="278" t="s">
        <v>408</v>
      </c>
      <c r="K8" s="278"/>
      <c r="L8" s="278"/>
      <c r="M8" s="278"/>
      <c r="N8" s="278" t="s">
        <v>912</v>
      </c>
      <c r="O8" s="278"/>
      <c r="P8" s="87"/>
      <c r="Q8" s="2" t="s">
        <v>915</v>
      </c>
      <c r="R8" s="2" t="s">
        <v>381</v>
      </c>
      <c r="S8" s="278"/>
      <c r="T8" s="278"/>
      <c r="U8" s="278"/>
      <c r="V8" s="278"/>
      <c r="W8" s="278"/>
      <c r="X8" s="256" t="s">
        <v>913</v>
      </c>
      <c r="Y8" s="342"/>
      <c r="Z8" s="257"/>
    </row>
    <row r="9" spans="2:26" ht="15.9" customHeight="1" x14ac:dyDescent="0.2">
      <c r="B9" s="271"/>
      <c r="C9" s="541" t="s">
        <v>911</v>
      </c>
      <c r="D9" s="542"/>
      <c r="E9" s="2">
        <v>101</v>
      </c>
      <c r="F9" s="94">
        <v>10.4</v>
      </c>
      <c r="G9" s="87" t="s">
        <v>546</v>
      </c>
      <c r="H9" s="87" t="s">
        <v>357</v>
      </c>
      <c r="I9" s="87" t="s">
        <v>403</v>
      </c>
      <c r="J9" s="278" t="s">
        <v>408</v>
      </c>
      <c r="K9" s="278"/>
      <c r="L9" s="278"/>
      <c r="M9" s="278"/>
      <c r="N9" s="278" t="s">
        <v>912</v>
      </c>
      <c r="O9" s="278"/>
      <c r="P9" s="87"/>
      <c r="Q9" s="2" t="s">
        <v>915</v>
      </c>
      <c r="R9" s="2" t="s">
        <v>381</v>
      </c>
      <c r="S9" s="278"/>
      <c r="T9" s="278"/>
      <c r="U9" s="278"/>
      <c r="V9" s="278"/>
      <c r="W9" s="278"/>
      <c r="X9" s="256" t="s">
        <v>913</v>
      </c>
      <c r="Y9" s="342"/>
      <c r="Z9" s="257"/>
    </row>
    <row r="10" spans="2:26" ht="15.9" customHeight="1" x14ac:dyDescent="0.2">
      <c r="B10" s="271"/>
      <c r="C10" s="541"/>
      <c r="D10" s="542"/>
      <c r="E10" s="2"/>
      <c r="F10" s="94"/>
      <c r="G10" s="87"/>
      <c r="H10" s="87"/>
      <c r="I10" s="87"/>
      <c r="J10" s="278"/>
      <c r="K10" s="278"/>
      <c r="L10" s="278"/>
      <c r="M10" s="278"/>
      <c r="N10" s="278"/>
      <c r="O10" s="278"/>
      <c r="P10" s="87"/>
      <c r="Q10" s="87"/>
      <c r="R10" s="2"/>
      <c r="S10" s="278"/>
      <c r="T10" s="278"/>
      <c r="U10" s="278"/>
      <c r="V10" s="278"/>
      <c r="W10" s="278"/>
      <c r="X10" s="256"/>
      <c r="Y10" s="342"/>
      <c r="Z10" s="257"/>
    </row>
    <row r="11" spans="2:26" ht="15.9" customHeight="1" x14ac:dyDescent="0.2">
      <c r="B11" s="271"/>
      <c r="C11" s="541"/>
      <c r="D11" s="542"/>
      <c r="E11" s="2"/>
      <c r="F11" s="94"/>
      <c r="G11" s="87"/>
      <c r="H11" s="87"/>
      <c r="I11" s="87"/>
      <c r="J11" s="278"/>
      <c r="K11" s="278"/>
      <c r="L11" s="278"/>
      <c r="M11" s="278"/>
      <c r="N11" s="278"/>
      <c r="O11" s="278"/>
      <c r="P11" s="87"/>
      <c r="Q11" s="87"/>
      <c r="R11" s="2"/>
      <c r="S11" s="278"/>
      <c r="T11" s="278"/>
      <c r="U11" s="278"/>
      <c r="V11" s="278"/>
      <c r="W11" s="278"/>
      <c r="X11" s="256"/>
      <c r="Y11" s="342"/>
      <c r="Z11" s="257"/>
    </row>
    <row r="12" spans="2:26" ht="15.9" customHeight="1" x14ac:dyDescent="0.2">
      <c r="B12" s="271"/>
      <c r="C12" s="541"/>
      <c r="D12" s="542"/>
      <c r="E12" s="52"/>
      <c r="F12" s="94"/>
      <c r="G12" s="87"/>
      <c r="H12" s="87"/>
      <c r="I12" s="87"/>
      <c r="J12" s="278"/>
      <c r="K12" s="278"/>
      <c r="L12" s="278"/>
      <c r="M12" s="278"/>
      <c r="N12" s="278"/>
      <c r="O12" s="278"/>
      <c r="P12" s="87"/>
      <c r="Q12" s="87"/>
      <c r="R12" s="2"/>
      <c r="S12" s="278"/>
      <c r="T12" s="278"/>
      <c r="U12" s="278"/>
      <c r="V12" s="278"/>
      <c r="W12" s="278"/>
      <c r="X12" s="256"/>
      <c r="Y12" s="342"/>
      <c r="Z12" s="257"/>
    </row>
    <row r="13" spans="2:26" ht="15.9" customHeight="1" x14ac:dyDescent="0.2">
      <c r="B13" s="271"/>
      <c r="C13" s="541"/>
      <c r="D13" s="542"/>
      <c r="E13" s="52"/>
      <c r="F13" s="94"/>
      <c r="G13" s="87"/>
      <c r="H13" s="87"/>
      <c r="I13" s="87"/>
      <c r="J13" s="278"/>
      <c r="K13" s="278"/>
      <c r="L13" s="278"/>
      <c r="M13" s="278"/>
      <c r="N13" s="278"/>
      <c r="O13" s="278"/>
      <c r="P13" s="87"/>
      <c r="Q13" s="87"/>
      <c r="R13" s="2"/>
      <c r="S13" s="278"/>
      <c r="T13" s="278"/>
      <c r="U13" s="278"/>
      <c r="V13" s="278"/>
      <c r="W13" s="278"/>
      <c r="X13" s="256"/>
      <c r="Y13" s="342"/>
      <c r="Z13" s="257"/>
    </row>
    <row r="14" spans="2:26" ht="15.9" customHeight="1" x14ac:dyDescent="0.2">
      <c r="B14" s="271"/>
      <c r="C14" s="541"/>
      <c r="D14" s="542"/>
      <c r="E14" s="52"/>
      <c r="F14" s="94"/>
      <c r="G14" s="87"/>
      <c r="H14" s="87"/>
      <c r="I14" s="87"/>
      <c r="J14" s="278"/>
      <c r="K14" s="278"/>
      <c r="L14" s="278"/>
      <c r="M14" s="278"/>
      <c r="N14" s="278"/>
      <c r="O14" s="278"/>
      <c r="P14" s="87"/>
      <c r="Q14" s="87"/>
      <c r="R14" s="2"/>
      <c r="S14" s="278"/>
      <c r="T14" s="278"/>
      <c r="U14" s="278"/>
      <c r="V14" s="278"/>
      <c r="W14" s="278"/>
      <c r="X14" s="256"/>
      <c r="Y14" s="342"/>
      <c r="Z14" s="257"/>
    </row>
    <row r="15" spans="2:26" ht="15.9" customHeight="1" x14ac:dyDescent="0.2">
      <c r="B15" s="271"/>
      <c r="C15" s="180"/>
      <c r="D15" s="181"/>
      <c r="E15" s="52"/>
      <c r="F15" s="94"/>
      <c r="G15" s="87"/>
      <c r="H15" s="87"/>
      <c r="I15" s="87"/>
      <c r="J15" s="278"/>
      <c r="K15" s="278"/>
      <c r="L15" s="278"/>
      <c r="M15" s="278"/>
      <c r="N15" s="278"/>
      <c r="O15" s="278"/>
      <c r="P15" s="87"/>
      <c r="Q15" s="87"/>
      <c r="R15" s="2"/>
      <c r="S15" s="278"/>
      <c r="T15" s="278"/>
      <c r="U15" s="278"/>
      <c r="V15" s="278"/>
      <c r="W15" s="278"/>
      <c r="X15" s="256"/>
      <c r="Y15" s="342"/>
      <c r="Z15" s="257"/>
    </row>
    <row r="16" spans="2:26" ht="15.9" customHeight="1" x14ac:dyDescent="0.2">
      <c r="B16" s="271"/>
      <c r="C16" s="180"/>
      <c r="D16" s="181"/>
      <c r="E16" s="52"/>
      <c r="F16" s="94"/>
      <c r="G16" s="87"/>
      <c r="H16" s="87"/>
      <c r="I16" s="87"/>
      <c r="J16" s="278"/>
      <c r="K16" s="278"/>
      <c r="L16" s="278"/>
      <c r="M16" s="278"/>
      <c r="N16" s="278"/>
      <c r="O16" s="278"/>
      <c r="P16" s="87"/>
      <c r="Q16" s="87"/>
      <c r="R16" s="2"/>
      <c r="S16" s="278"/>
      <c r="T16" s="278"/>
      <c r="U16" s="278"/>
      <c r="V16" s="278"/>
      <c r="W16" s="278"/>
      <c r="X16" s="256"/>
      <c r="Y16" s="342"/>
      <c r="Z16" s="257"/>
    </row>
    <row r="17" spans="2:26" ht="15.9" customHeight="1" x14ac:dyDescent="0.2">
      <c r="B17" s="271"/>
      <c r="C17" s="541"/>
      <c r="D17" s="542"/>
      <c r="E17" s="52"/>
      <c r="F17" s="94"/>
      <c r="G17" s="87"/>
      <c r="H17" s="87"/>
      <c r="I17" s="87"/>
      <c r="J17" s="278"/>
      <c r="K17" s="278"/>
      <c r="L17" s="278"/>
      <c r="M17" s="278"/>
      <c r="N17" s="278"/>
      <c r="O17" s="278"/>
      <c r="P17" s="87"/>
      <c r="Q17" s="87"/>
      <c r="R17" s="2"/>
      <c r="S17" s="278"/>
      <c r="T17" s="278"/>
      <c r="U17" s="278"/>
      <c r="V17" s="278"/>
      <c r="W17" s="278"/>
      <c r="X17" s="256"/>
      <c r="Y17" s="342"/>
      <c r="Z17" s="257"/>
    </row>
    <row r="18" spans="2:26" ht="15.9" customHeight="1" x14ac:dyDescent="0.2">
      <c r="B18" s="271"/>
      <c r="C18" s="541"/>
      <c r="D18" s="542"/>
      <c r="E18" s="52"/>
      <c r="F18" s="94"/>
      <c r="G18" s="87"/>
      <c r="H18" s="87"/>
      <c r="I18" s="87"/>
      <c r="J18" s="278"/>
      <c r="K18" s="278"/>
      <c r="L18" s="278"/>
      <c r="M18" s="278"/>
      <c r="N18" s="278"/>
      <c r="O18" s="278"/>
      <c r="P18" s="87"/>
      <c r="Q18" s="87"/>
      <c r="R18" s="2"/>
      <c r="S18" s="278"/>
      <c r="T18" s="278"/>
      <c r="U18" s="278"/>
      <c r="V18" s="278"/>
      <c r="W18" s="278"/>
      <c r="X18" s="256"/>
      <c r="Y18" s="342"/>
      <c r="Z18" s="257"/>
    </row>
    <row r="19" spans="2:26" ht="15.9" customHeight="1" x14ac:dyDescent="0.2">
      <c r="B19" s="271"/>
      <c r="C19" s="541"/>
      <c r="D19" s="542"/>
      <c r="E19" s="52"/>
      <c r="F19" s="94"/>
      <c r="G19" s="87"/>
      <c r="H19" s="87"/>
      <c r="I19" s="87"/>
      <c r="J19" s="278"/>
      <c r="K19" s="278"/>
      <c r="L19" s="278"/>
      <c r="M19" s="278"/>
      <c r="N19" s="278"/>
      <c r="O19" s="278"/>
      <c r="P19" s="87"/>
      <c r="Q19" s="87"/>
      <c r="R19" s="2"/>
      <c r="S19" s="278"/>
      <c r="T19" s="278"/>
      <c r="U19" s="278"/>
      <c r="V19" s="278"/>
      <c r="W19" s="278"/>
      <c r="X19" s="256"/>
      <c r="Y19" s="342"/>
      <c r="Z19" s="257"/>
    </row>
    <row r="20" spans="2:26" ht="15.9" customHeight="1" x14ac:dyDescent="0.2">
      <c r="B20" s="271"/>
      <c r="C20" s="541"/>
      <c r="D20" s="542"/>
      <c r="E20" s="52"/>
      <c r="F20" s="94"/>
      <c r="G20" s="87"/>
      <c r="H20" s="87"/>
      <c r="I20" s="87"/>
      <c r="J20" s="278"/>
      <c r="K20" s="278"/>
      <c r="L20" s="278"/>
      <c r="M20" s="278"/>
      <c r="N20" s="278"/>
      <c r="O20" s="278"/>
      <c r="P20" s="87"/>
      <c r="Q20" s="87"/>
      <c r="R20" s="2"/>
      <c r="S20" s="278"/>
      <c r="T20" s="278"/>
      <c r="U20" s="278"/>
      <c r="V20" s="278"/>
      <c r="W20" s="278"/>
      <c r="X20" s="256"/>
      <c r="Y20" s="342"/>
      <c r="Z20" s="257"/>
    </row>
    <row r="21" spans="2:26" ht="15.9" customHeight="1" x14ac:dyDescent="0.2">
      <c r="B21" s="271"/>
      <c r="C21" s="180"/>
      <c r="D21" s="181"/>
      <c r="E21" s="52"/>
      <c r="F21" s="94"/>
      <c r="G21" s="87"/>
      <c r="H21" s="87"/>
      <c r="I21" s="87"/>
      <c r="J21" s="278"/>
      <c r="K21" s="278"/>
      <c r="L21" s="278"/>
      <c r="M21" s="278"/>
      <c r="N21" s="278"/>
      <c r="O21" s="278"/>
      <c r="P21" s="87"/>
      <c r="Q21" s="87"/>
      <c r="R21" s="2"/>
      <c r="S21" s="278"/>
      <c r="T21" s="278"/>
      <c r="U21" s="278"/>
      <c r="V21" s="278"/>
      <c r="W21" s="278"/>
      <c r="X21" s="256"/>
      <c r="Y21" s="342"/>
      <c r="Z21" s="257"/>
    </row>
    <row r="22" spans="2:26" ht="15.9" customHeight="1" x14ac:dyDescent="0.2">
      <c r="B22" s="271"/>
      <c r="C22" s="180"/>
      <c r="D22" s="181"/>
      <c r="E22" s="52"/>
      <c r="F22" s="94"/>
      <c r="G22" s="87"/>
      <c r="H22" s="87"/>
      <c r="I22" s="87"/>
      <c r="J22" s="278"/>
      <c r="K22" s="278"/>
      <c r="L22" s="278"/>
      <c r="M22" s="278"/>
      <c r="N22" s="278"/>
      <c r="O22" s="278"/>
      <c r="P22" s="87"/>
      <c r="Q22" s="87"/>
      <c r="R22" s="2"/>
      <c r="S22" s="278"/>
      <c r="T22" s="278"/>
      <c r="U22" s="278"/>
      <c r="V22" s="278"/>
      <c r="W22" s="278"/>
      <c r="X22" s="256"/>
      <c r="Y22" s="342"/>
      <c r="Z22" s="257"/>
    </row>
    <row r="23" spans="2:26" ht="15.9" customHeight="1" x14ac:dyDescent="0.2">
      <c r="B23" s="271"/>
      <c r="C23" s="180"/>
      <c r="D23" s="181"/>
      <c r="E23" s="52"/>
      <c r="F23" s="94"/>
      <c r="G23" s="87"/>
      <c r="H23" s="87"/>
      <c r="I23" s="87"/>
      <c r="J23" s="278"/>
      <c r="K23" s="278"/>
      <c r="L23" s="278"/>
      <c r="M23" s="278"/>
      <c r="N23" s="278"/>
      <c r="O23" s="278"/>
      <c r="P23" s="87"/>
      <c r="Q23" s="87"/>
      <c r="R23" s="2"/>
      <c r="S23" s="278"/>
      <c r="T23" s="278"/>
      <c r="U23" s="278"/>
      <c r="V23" s="278"/>
      <c r="W23" s="278"/>
      <c r="X23" s="256"/>
      <c r="Y23" s="342"/>
      <c r="Z23" s="257"/>
    </row>
    <row r="24" spans="2:26" ht="15.9" customHeight="1" x14ac:dyDescent="0.2">
      <c r="B24" s="271"/>
      <c r="C24" s="180"/>
      <c r="D24" s="181"/>
      <c r="E24" s="52"/>
      <c r="F24" s="94"/>
      <c r="G24" s="87"/>
      <c r="H24" s="87"/>
      <c r="I24" s="87"/>
      <c r="J24" s="278"/>
      <c r="K24" s="278"/>
      <c r="L24" s="278"/>
      <c r="M24" s="278"/>
      <c r="N24" s="278"/>
      <c r="O24" s="278"/>
      <c r="P24" s="87"/>
      <c r="Q24" s="87"/>
      <c r="R24" s="2"/>
      <c r="S24" s="278"/>
      <c r="T24" s="278"/>
      <c r="U24" s="278"/>
      <c r="V24" s="278"/>
      <c r="W24" s="278"/>
      <c r="X24" s="256"/>
      <c r="Y24" s="342"/>
      <c r="Z24" s="257"/>
    </row>
    <row r="25" spans="2:26" ht="15.9" customHeight="1" x14ac:dyDescent="0.2">
      <c r="B25" s="271"/>
      <c r="C25" s="541"/>
      <c r="D25" s="542"/>
      <c r="E25" s="52"/>
      <c r="F25" s="94"/>
      <c r="G25" s="87"/>
      <c r="H25" s="87"/>
      <c r="I25" s="87"/>
      <c r="J25" s="278"/>
      <c r="K25" s="278"/>
      <c r="L25" s="278"/>
      <c r="M25" s="278"/>
      <c r="N25" s="278"/>
      <c r="O25" s="278"/>
      <c r="P25" s="87"/>
      <c r="Q25" s="87"/>
      <c r="R25" s="2"/>
      <c r="S25" s="278"/>
      <c r="T25" s="278"/>
      <c r="U25" s="278"/>
      <c r="V25" s="278"/>
      <c r="W25" s="278"/>
      <c r="X25" s="256"/>
      <c r="Y25" s="342"/>
      <c r="Z25" s="257"/>
    </row>
    <row r="26" spans="2:26" ht="15.9" customHeight="1" x14ac:dyDescent="0.2">
      <c r="B26" s="271"/>
      <c r="C26" s="541"/>
      <c r="D26" s="542"/>
      <c r="E26" s="52"/>
      <c r="F26" s="94"/>
      <c r="G26" s="87"/>
      <c r="H26" s="87"/>
      <c r="I26" s="87"/>
      <c r="J26" s="278"/>
      <c r="K26" s="278"/>
      <c r="L26" s="278"/>
      <c r="M26" s="278"/>
      <c r="N26" s="278"/>
      <c r="O26" s="278"/>
      <c r="P26" s="87"/>
      <c r="Q26" s="87"/>
      <c r="R26" s="2"/>
      <c r="S26" s="278"/>
      <c r="T26" s="278"/>
      <c r="U26" s="278"/>
      <c r="V26" s="278"/>
      <c r="W26" s="278"/>
      <c r="X26" s="256"/>
      <c r="Y26" s="342"/>
      <c r="Z26" s="257"/>
    </row>
    <row r="27" spans="2:26" ht="15.9" customHeight="1" x14ac:dyDescent="0.2">
      <c r="B27" s="271"/>
      <c r="C27" s="541"/>
      <c r="D27" s="542"/>
      <c r="E27" s="52"/>
      <c r="F27" s="94"/>
      <c r="G27" s="87"/>
      <c r="H27" s="87"/>
      <c r="I27" s="87"/>
      <c r="J27" s="278"/>
      <c r="K27" s="278"/>
      <c r="L27" s="278"/>
      <c r="M27" s="278"/>
      <c r="N27" s="278"/>
      <c r="O27" s="278"/>
      <c r="P27" s="87"/>
      <c r="Q27" s="87"/>
      <c r="R27" s="2"/>
      <c r="S27" s="278"/>
      <c r="T27" s="278"/>
      <c r="U27" s="278"/>
      <c r="V27" s="278"/>
      <c r="W27" s="278"/>
      <c r="X27" s="256"/>
      <c r="Y27" s="342"/>
      <c r="Z27" s="257"/>
    </row>
    <row r="28" spans="2:26" ht="15.9" customHeight="1" x14ac:dyDescent="0.2">
      <c r="B28" s="271"/>
      <c r="C28" s="541"/>
      <c r="D28" s="542"/>
      <c r="E28" s="52"/>
      <c r="F28" s="94"/>
      <c r="G28" s="87"/>
      <c r="H28" s="87"/>
      <c r="I28" s="87"/>
      <c r="J28" s="278"/>
      <c r="K28" s="278"/>
      <c r="L28" s="278"/>
      <c r="M28" s="278"/>
      <c r="N28" s="278"/>
      <c r="O28" s="278"/>
      <c r="P28" s="87"/>
      <c r="Q28" s="87"/>
      <c r="R28" s="2"/>
      <c r="S28" s="278"/>
      <c r="T28" s="278"/>
      <c r="U28" s="278"/>
      <c r="V28" s="278"/>
      <c r="W28" s="278"/>
      <c r="X28" s="256"/>
      <c r="Y28" s="342"/>
      <c r="Z28" s="257"/>
    </row>
    <row r="29" spans="2:26" ht="15.9" customHeight="1" x14ac:dyDescent="0.2">
      <c r="B29" s="271"/>
      <c r="C29" s="541"/>
      <c r="D29" s="542"/>
      <c r="E29" s="52"/>
      <c r="F29" s="94"/>
      <c r="G29" s="87"/>
      <c r="H29" s="87"/>
      <c r="I29" s="87"/>
      <c r="J29" s="278"/>
      <c r="K29" s="278"/>
      <c r="L29" s="278"/>
      <c r="M29" s="278"/>
      <c r="N29" s="278"/>
      <c r="O29" s="278"/>
      <c r="P29" s="87"/>
      <c r="Q29" s="87"/>
      <c r="R29" s="2"/>
      <c r="S29" s="278"/>
      <c r="T29" s="278"/>
      <c r="U29" s="278"/>
      <c r="V29" s="278"/>
      <c r="W29" s="278"/>
      <c r="X29" s="256"/>
      <c r="Y29" s="342"/>
      <c r="Z29" s="257"/>
    </row>
    <row r="30" spans="2:26" ht="15.9" customHeight="1" x14ac:dyDescent="0.2">
      <c r="B30" s="271"/>
      <c r="C30" s="541"/>
      <c r="D30" s="542"/>
      <c r="E30" s="52"/>
      <c r="F30" s="94"/>
      <c r="G30" s="87"/>
      <c r="H30" s="87"/>
      <c r="I30" s="87"/>
      <c r="J30" s="278"/>
      <c r="K30" s="278"/>
      <c r="L30" s="278"/>
      <c r="M30" s="278"/>
      <c r="N30" s="278"/>
      <c r="O30" s="278"/>
      <c r="P30" s="87"/>
      <c r="Q30" s="87"/>
      <c r="R30" s="2"/>
      <c r="S30" s="278"/>
      <c r="T30" s="278"/>
      <c r="U30" s="278"/>
      <c r="V30" s="278"/>
      <c r="W30" s="278"/>
      <c r="X30" s="256"/>
      <c r="Y30" s="342"/>
      <c r="Z30" s="257"/>
    </row>
    <row r="31" spans="2:26" ht="15.9" customHeight="1" x14ac:dyDescent="0.2">
      <c r="B31" s="271"/>
      <c r="C31" s="541"/>
      <c r="D31" s="542"/>
      <c r="E31" s="52"/>
      <c r="F31" s="94"/>
      <c r="G31" s="87"/>
      <c r="H31" s="87"/>
      <c r="I31" s="87"/>
      <c r="J31" s="278"/>
      <c r="K31" s="278"/>
      <c r="L31" s="278"/>
      <c r="M31" s="278"/>
      <c r="N31" s="278"/>
      <c r="O31" s="278"/>
      <c r="P31" s="87"/>
      <c r="Q31" s="87"/>
      <c r="R31" s="2"/>
      <c r="S31" s="278"/>
      <c r="T31" s="278"/>
      <c r="U31" s="278"/>
      <c r="V31" s="278"/>
      <c r="W31" s="278"/>
      <c r="X31" s="256"/>
      <c r="Y31" s="342"/>
      <c r="Z31" s="257"/>
    </row>
    <row r="32" spans="2:26" ht="15.9" customHeight="1" x14ac:dyDescent="0.2">
      <c r="B32" s="271"/>
      <c r="C32" s="180"/>
      <c r="D32" s="181"/>
      <c r="E32" s="52"/>
      <c r="F32" s="94"/>
      <c r="G32" s="87"/>
      <c r="H32" s="87"/>
      <c r="I32" s="87"/>
      <c r="J32" s="278"/>
      <c r="K32" s="278"/>
      <c r="L32" s="278"/>
      <c r="M32" s="278"/>
      <c r="N32" s="278"/>
      <c r="O32" s="278"/>
      <c r="P32" s="87"/>
      <c r="Q32" s="87"/>
      <c r="R32" s="2"/>
      <c r="S32" s="278"/>
      <c r="T32" s="278"/>
      <c r="U32" s="278"/>
      <c r="V32" s="278"/>
      <c r="W32" s="278"/>
      <c r="X32" s="256"/>
      <c r="Y32" s="342"/>
      <c r="Z32" s="257"/>
    </row>
    <row r="33" spans="2:26" ht="15.9" customHeight="1" x14ac:dyDescent="0.2">
      <c r="B33" s="271"/>
      <c r="C33" s="180"/>
      <c r="D33" s="181"/>
      <c r="E33" s="52"/>
      <c r="F33" s="94"/>
      <c r="G33" s="87"/>
      <c r="H33" s="87"/>
      <c r="I33" s="87"/>
      <c r="J33" s="278"/>
      <c r="K33" s="278"/>
      <c r="L33" s="278"/>
      <c r="M33" s="278"/>
      <c r="N33" s="278"/>
      <c r="O33" s="278"/>
      <c r="P33" s="87"/>
      <c r="Q33" s="87"/>
      <c r="R33" s="2"/>
      <c r="S33" s="278"/>
      <c r="T33" s="278"/>
      <c r="U33" s="278"/>
      <c r="V33" s="278"/>
      <c r="W33" s="278"/>
      <c r="X33" s="256"/>
      <c r="Y33" s="342"/>
      <c r="Z33" s="257"/>
    </row>
    <row r="34" spans="2:26" ht="15.9" customHeight="1" x14ac:dyDescent="0.2">
      <c r="B34" s="271"/>
      <c r="C34" s="541"/>
      <c r="D34" s="542"/>
      <c r="E34" s="52"/>
      <c r="F34" s="94"/>
      <c r="G34" s="87"/>
      <c r="H34" s="87"/>
      <c r="I34" s="87"/>
      <c r="J34" s="278"/>
      <c r="K34" s="278"/>
      <c r="L34" s="278"/>
      <c r="M34" s="278"/>
      <c r="N34" s="278"/>
      <c r="O34" s="278"/>
      <c r="P34" s="87"/>
      <c r="Q34" s="87"/>
      <c r="R34" s="2"/>
      <c r="S34" s="278"/>
      <c r="T34" s="278"/>
      <c r="U34" s="278"/>
      <c r="V34" s="278"/>
      <c r="W34" s="278"/>
      <c r="X34" s="256"/>
      <c r="Y34" s="342"/>
      <c r="Z34" s="257"/>
    </row>
    <row r="35" spans="2:26" ht="15.9" customHeight="1" x14ac:dyDescent="0.2">
      <c r="B35" s="271"/>
      <c r="C35" s="541"/>
      <c r="D35" s="542"/>
      <c r="E35" s="52"/>
      <c r="F35" s="94"/>
      <c r="G35" s="87"/>
      <c r="H35" s="87"/>
      <c r="I35" s="87"/>
      <c r="J35" s="278"/>
      <c r="K35" s="278"/>
      <c r="L35" s="278"/>
      <c r="M35" s="278"/>
      <c r="N35" s="278"/>
      <c r="O35" s="278"/>
      <c r="P35" s="87"/>
      <c r="Q35" s="87"/>
      <c r="R35" s="2"/>
      <c r="S35" s="278"/>
      <c r="T35" s="278"/>
      <c r="U35" s="278"/>
      <c r="V35" s="278"/>
      <c r="W35" s="278"/>
      <c r="X35" s="256"/>
      <c r="Y35" s="342"/>
      <c r="Z35" s="257"/>
    </row>
    <row r="36" spans="2:26" ht="15.9" customHeight="1" x14ac:dyDescent="0.2">
      <c r="B36" s="271"/>
      <c r="C36" s="541"/>
      <c r="D36" s="542"/>
      <c r="E36" s="52"/>
      <c r="F36" s="94"/>
      <c r="G36" s="87"/>
      <c r="H36" s="87"/>
      <c r="I36" s="87"/>
      <c r="J36" s="278"/>
      <c r="K36" s="278"/>
      <c r="L36" s="278"/>
      <c r="M36" s="278"/>
      <c r="N36" s="278"/>
      <c r="O36" s="278"/>
      <c r="P36" s="87"/>
      <c r="Q36" s="87"/>
      <c r="R36" s="2"/>
      <c r="S36" s="278"/>
      <c r="T36" s="278"/>
      <c r="U36" s="278"/>
      <c r="V36" s="278"/>
      <c r="W36" s="278"/>
      <c r="X36" s="256"/>
      <c r="Y36" s="342"/>
      <c r="Z36" s="257"/>
    </row>
    <row r="37" spans="2:26" ht="15.9" customHeight="1" x14ac:dyDescent="0.2">
      <c r="B37" s="271"/>
      <c r="C37" s="541"/>
      <c r="D37" s="542"/>
      <c r="E37" s="52"/>
      <c r="F37" s="94"/>
      <c r="G37" s="87"/>
      <c r="H37" s="87"/>
      <c r="I37" s="87"/>
      <c r="J37" s="278"/>
      <c r="K37" s="278"/>
      <c r="L37" s="278"/>
      <c r="M37" s="278"/>
      <c r="N37" s="278"/>
      <c r="O37" s="278"/>
      <c r="P37" s="87"/>
      <c r="Q37" s="87"/>
      <c r="R37" s="2"/>
      <c r="S37" s="278"/>
      <c r="T37" s="278"/>
      <c r="U37" s="278"/>
      <c r="V37" s="278"/>
      <c r="W37" s="278"/>
      <c r="X37" s="256"/>
      <c r="Y37" s="342"/>
      <c r="Z37" s="257"/>
    </row>
    <row r="38" spans="2:26" ht="15.9" customHeight="1" x14ac:dyDescent="0.2">
      <c r="B38" s="346"/>
      <c r="C38" s="541"/>
      <c r="D38" s="542"/>
      <c r="E38" s="52"/>
      <c r="F38" s="94"/>
      <c r="G38" s="87"/>
      <c r="H38" s="87"/>
      <c r="I38" s="87"/>
      <c r="J38" s="278"/>
      <c r="K38" s="278"/>
      <c r="L38" s="278"/>
      <c r="M38" s="278"/>
      <c r="N38" s="278"/>
      <c r="O38" s="278"/>
      <c r="P38" s="87"/>
      <c r="Q38" s="87"/>
      <c r="R38" s="2"/>
      <c r="S38" s="278"/>
      <c r="T38" s="278"/>
      <c r="U38" s="278"/>
      <c r="V38" s="278"/>
      <c r="W38" s="278"/>
      <c r="X38" s="256"/>
      <c r="Y38" s="342"/>
      <c r="Z38" s="257"/>
    </row>
    <row r="39" spans="2:26" ht="15.9" customHeight="1" x14ac:dyDescent="0.2">
      <c r="B39" s="92"/>
      <c r="C39" s="1" t="s">
        <v>296</v>
      </c>
      <c r="D39" s="36"/>
      <c r="F39" s="36"/>
      <c r="G39" s="89"/>
      <c r="H39" s="89"/>
      <c r="I39" s="89"/>
      <c r="J39" s="89"/>
      <c r="K39" s="89"/>
      <c r="L39" s="89"/>
      <c r="M39" s="89"/>
      <c r="N39" s="89"/>
      <c r="O39" s="89"/>
      <c r="P39" s="89"/>
      <c r="Q39" s="89"/>
      <c r="R39" s="36"/>
      <c r="S39" s="89"/>
      <c r="T39" s="89"/>
      <c r="U39" s="89"/>
      <c r="V39" s="89"/>
      <c r="W39" s="89"/>
      <c r="X39" s="36"/>
      <c r="Y39" s="36"/>
      <c r="Z39" s="36"/>
    </row>
    <row r="40" spans="2:26" ht="15.9" customHeight="1" x14ac:dyDescent="0.2">
      <c r="B40" s="92"/>
      <c r="C40" s="100" t="s">
        <v>297</v>
      </c>
      <c r="D40" s="36"/>
      <c r="F40" s="36"/>
      <c r="G40" s="89"/>
      <c r="H40" s="89"/>
      <c r="I40" s="89"/>
      <c r="J40" s="89"/>
      <c r="K40" s="89"/>
      <c r="L40" s="89"/>
      <c r="M40" s="89"/>
      <c r="N40" s="89"/>
      <c r="O40" s="89"/>
      <c r="P40" s="89"/>
      <c r="Q40" s="89"/>
      <c r="R40" s="36"/>
      <c r="S40" s="89"/>
      <c r="T40" s="89"/>
      <c r="U40" s="89"/>
      <c r="V40" s="89"/>
      <c r="W40" s="89"/>
      <c r="X40" s="36"/>
      <c r="Y40" s="36"/>
      <c r="Z40" s="36"/>
    </row>
    <row r="41" spans="2:26" ht="15.9" customHeight="1" x14ac:dyDescent="0.2">
      <c r="C41" s="4" t="s">
        <v>261</v>
      </c>
    </row>
    <row r="42" spans="2:26" ht="15.9" customHeight="1" x14ac:dyDescent="0.2">
      <c r="C42" s="4" t="s">
        <v>262</v>
      </c>
    </row>
    <row r="43" spans="2:26" ht="15.9" customHeight="1" x14ac:dyDescent="0.2">
      <c r="C43" s="237" t="s">
        <v>570</v>
      </c>
    </row>
  </sheetData>
  <mergeCells count="178">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2:D12"/>
    <mergeCell ref="N12:O12"/>
    <mergeCell ref="C11:D11"/>
    <mergeCell ref="G5:I5"/>
    <mergeCell ref="J5:O5"/>
    <mergeCell ref="C8:D8"/>
    <mergeCell ref="J8:M8"/>
    <mergeCell ref="C5:D7"/>
    <mergeCell ref="E5:E7"/>
    <mergeCell ref="F5:F7"/>
    <mergeCell ref="I6:I7"/>
    <mergeCell ref="J6:M7"/>
    <mergeCell ref="N6:O7"/>
    <mergeCell ref="G6:H7"/>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F4:I4"/>
    <mergeCell ref="J4:K4"/>
    <mergeCell ref="O4:P4"/>
    <mergeCell ref="Q4:T4"/>
    <mergeCell ref="B3:E3"/>
    <mergeCell ref="F3:I3"/>
    <mergeCell ref="J3:K3"/>
    <mergeCell ref="O3:P3"/>
    <mergeCell ref="Q3:T3"/>
    <mergeCell ref="U3:X4"/>
    <mergeCell ref="L3:N3"/>
    <mergeCell ref="L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s>
  <phoneticPr fontId="3"/>
  <dataValidations count="3">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 type="list" allowBlank="1" showInputMessage="1" showErrorMessage="1" sqref="H8:H38" xr:uid="{00000000-0002-0000-0700-000002000000}">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'(参考)リスト'!$D$51:$D$53</xm:f>
          </x14:formula1>
          <xm:sqref>I8:I38</xm:sqref>
        </x14:dataValidation>
        <x14:dataValidation type="list" allowBlank="1" showInputMessage="1" showErrorMessage="1" xr:uid="{00000000-0002-0000-0700-000004000000}">
          <x14:formula1>
            <xm:f>'(参考)リスト'!$F$51:$F$52</xm:f>
          </x14:formula1>
          <xm:sqref>P8:P38 Q10:Q38</xm:sqref>
        </x14:dataValidation>
        <x14:dataValidation type="list" showInputMessage="1" showErrorMessage="1" xr:uid="{00000000-0002-0000-0700-000005000000}">
          <x14:formula1>
            <xm:f>'(参考)リスト'!$B$51:$B$54</xm:f>
          </x14:formula1>
          <xm:sqref>G8:G38</xm:sqref>
        </x14:dataValidation>
        <x14:dataValidation type="list" allowBlank="1" showInputMessage="1" showErrorMessage="1" xr:uid="{00000000-0002-0000-0700-000006000000}">
          <x14:formula1>
            <xm:f>'(参考)リスト'!$G$51:$G$53</xm:f>
          </x14:formula1>
          <xm:sqref>R8:R38</xm:sqref>
        </x14:dataValidation>
        <x14:dataValidation type="list" allowBlank="1" showInputMessage="1" showErrorMessage="1" xr:uid="{00000000-0002-0000-0700-000007000000}">
          <x14:formula1>
            <xm:f>'(参考)リスト'!$E$51:$E$56</xm:f>
          </x14:formula1>
          <xm:sqref>J8:M38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100" zoomScaleSheetLayoutView="100" workbookViewId="0">
      <pane xSplit="4" ySplit="6" topLeftCell="E7" activePane="bottomRight" state="frozen"/>
      <selection activeCell="B5" sqref="A1:BR57"/>
      <selection pane="topRight" activeCell="B5" sqref="A1:BR57"/>
      <selection pane="bottomLeft" activeCell="B5" sqref="A1:BR57"/>
      <selection pane="bottomRight" activeCell="C7" sqref="C7:D7"/>
    </sheetView>
  </sheetViews>
  <sheetFormatPr defaultColWidth="5.6640625" defaultRowHeight="15.9" customHeight="1" x14ac:dyDescent="0.2"/>
  <cols>
    <col min="1" max="1" width="2.77734375" style="1" customWidth="1"/>
    <col min="2" max="2" width="4.109375" style="1" customWidth="1"/>
    <col min="3" max="29" width="5.6640625" style="1" customWidth="1"/>
    <col min="30" max="16384" width="5.6640625" style="1"/>
  </cols>
  <sheetData>
    <row r="1" spans="2:28" ht="9.75" customHeight="1" x14ac:dyDescent="0.2"/>
    <row r="2" spans="2:28" ht="24.75" customHeight="1" x14ac:dyDescent="0.2">
      <c r="B2" s="557" t="s">
        <v>343</v>
      </c>
      <c r="C2" s="557"/>
      <c r="D2" s="557"/>
      <c r="E2" s="464"/>
      <c r="F2" s="464"/>
      <c r="G2" s="464"/>
      <c r="H2" s="557"/>
      <c r="I2" s="557"/>
      <c r="J2" s="557"/>
      <c r="K2" s="557"/>
      <c r="L2" s="557"/>
      <c r="M2" s="557"/>
      <c r="N2" s="557"/>
      <c r="O2" s="557"/>
      <c r="P2" s="557"/>
      <c r="Q2" s="557"/>
      <c r="R2" s="557"/>
      <c r="S2" s="557"/>
      <c r="T2" s="557"/>
      <c r="U2" s="557"/>
      <c r="V2" s="557"/>
      <c r="W2" s="557"/>
      <c r="X2" s="557"/>
      <c r="Y2" s="557"/>
      <c r="Z2" s="557"/>
    </row>
    <row r="3" spans="2:28" ht="20.100000000000001" customHeight="1" x14ac:dyDescent="0.2">
      <c r="B3" s="603" t="s">
        <v>27</v>
      </c>
      <c r="C3" s="603"/>
      <c r="D3" s="337"/>
      <c r="E3" s="465" t="s">
        <v>621</v>
      </c>
      <c r="F3" s="466"/>
      <c r="G3" s="467"/>
      <c r="H3" s="314" t="s">
        <v>28</v>
      </c>
      <c r="I3" s="468"/>
      <c r="J3" s="469" t="s">
        <v>623</v>
      </c>
      <c r="K3" s="469"/>
      <c r="L3" s="469"/>
      <c r="M3" s="279" t="s">
        <v>269</v>
      </c>
      <c r="N3" s="280"/>
      <c r="O3" s="280"/>
      <c r="P3" s="280"/>
      <c r="Q3" s="281"/>
      <c r="R3" s="325" t="s">
        <v>625</v>
      </c>
      <c r="S3" s="325"/>
      <c r="T3" s="325"/>
      <c r="U3" s="458" t="s">
        <v>230</v>
      </c>
      <c r="V3" s="459"/>
      <c r="W3" s="460"/>
      <c r="X3" s="470">
        <v>45272</v>
      </c>
      <c r="Y3" s="471"/>
      <c r="Z3" s="472"/>
    </row>
    <row r="4" spans="2:28" ht="20.100000000000001" customHeight="1" x14ac:dyDescent="0.2">
      <c r="B4" s="559" t="s">
        <v>0</v>
      </c>
      <c r="C4" s="559"/>
      <c r="D4" s="283"/>
      <c r="E4" s="476" t="s">
        <v>646</v>
      </c>
      <c r="F4" s="477"/>
      <c r="G4" s="478"/>
      <c r="H4" s="563" t="s">
        <v>1</v>
      </c>
      <c r="I4" s="479"/>
      <c r="J4" s="469" t="s">
        <v>624</v>
      </c>
      <c r="K4" s="469"/>
      <c r="L4" s="469"/>
      <c r="M4" s="279" t="s">
        <v>270</v>
      </c>
      <c r="N4" s="280"/>
      <c r="O4" s="280"/>
      <c r="P4" s="280"/>
      <c r="Q4" s="281"/>
      <c r="R4" s="604" t="s">
        <v>626</v>
      </c>
      <c r="S4" s="604"/>
      <c r="T4" s="604"/>
      <c r="U4" s="566"/>
      <c r="V4" s="567"/>
      <c r="W4" s="568"/>
      <c r="X4" s="569"/>
      <c r="Y4" s="589"/>
      <c r="Z4" s="570"/>
    </row>
    <row r="5" spans="2:28" ht="28.5" customHeight="1" x14ac:dyDescent="0.2">
      <c r="B5" s="320" t="s">
        <v>295</v>
      </c>
      <c r="C5" s="565" t="s">
        <v>232</v>
      </c>
      <c r="D5" s="565"/>
      <c r="E5" s="607" t="s">
        <v>214</v>
      </c>
      <c r="F5" s="545" t="s">
        <v>295</v>
      </c>
      <c r="G5" s="548"/>
      <c r="H5" s="562"/>
      <c r="I5" s="562"/>
      <c r="J5" s="562"/>
      <c r="K5" s="562"/>
      <c r="L5" s="562"/>
      <c r="M5" s="562"/>
      <c r="N5" s="562"/>
      <c r="O5" s="562"/>
      <c r="P5" s="562"/>
      <c r="Q5" s="562"/>
      <c r="R5" s="562"/>
      <c r="S5" s="590"/>
      <c r="T5" s="590"/>
      <c r="U5" s="590"/>
      <c r="V5" s="590"/>
      <c r="W5" s="590"/>
      <c r="X5" s="590"/>
      <c r="Y5" s="590"/>
      <c r="Z5" s="591"/>
      <c r="AA5" s="53"/>
      <c r="AB5" s="6"/>
    </row>
    <row r="6" spans="2:28" ht="24.75" customHeight="1" x14ac:dyDescent="0.2">
      <c r="B6" s="320"/>
      <c r="C6" s="479"/>
      <c r="D6" s="479"/>
      <c r="E6" s="608"/>
      <c r="F6" s="468" t="s">
        <v>308</v>
      </c>
      <c r="G6" s="468"/>
      <c r="H6" s="592" t="s">
        <v>293</v>
      </c>
      <c r="I6" s="590"/>
      <c r="J6" s="590"/>
      <c r="K6" s="590"/>
      <c r="L6" s="590"/>
      <c r="M6" s="590"/>
      <c r="N6" s="591"/>
      <c r="O6" s="592" t="s">
        <v>292</v>
      </c>
      <c r="P6" s="594"/>
      <c r="Q6" s="594"/>
      <c r="R6" s="594"/>
      <c r="S6" s="594"/>
      <c r="T6" s="594"/>
      <c r="U6" s="594"/>
      <c r="V6" s="595"/>
      <c r="W6" s="592" t="s">
        <v>231</v>
      </c>
      <c r="X6" s="563"/>
      <c r="Y6" s="605" t="s">
        <v>273</v>
      </c>
      <c r="Z6" s="606"/>
      <c r="AA6" s="6"/>
      <c r="AB6" s="6"/>
    </row>
    <row r="7" spans="2:28" ht="27.75" customHeight="1" x14ac:dyDescent="0.2">
      <c r="B7" s="271"/>
      <c r="C7" s="541"/>
      <c r="D7" s="542"/>
      <c r="E7" s="94"/>
      <c r="F7" s="602"/>
      <c r="G7" s="602"/>
      <c r="H7" s="600"/>
      <c r="I7" s="601"/>
      <c r="J7" s="601"/>
      <c r="K7" s="601"/>
      <c r="L7" s="597"/>
      <c r="M7" s="597"/>
      <c r="N7" s="598"/>
      <c r="O7" s="596"/>
      <c r="P7" s="597"/>
      <c r="Q7" s="597"/>
      <c r="R7" s="597"/>
      <c r="S7" s="597"/>
      <c r="T7" s="597"/>
      <c r="U7" s="597"/>
      <c r="V7" s="598"/>
      <c r="W7" s="593"/>
      <c r="X7" s="593"/>
      <c r="Y7" s="593"/>
      <c r="Z7" s="593"/>
    </row>
    <row r="8" spans="2:28" ht="27.75" customHeight="1" x14ac:dyDescent="0.2">
      <c r="B8" s="271"/>
      <c r="C8" s="541"/>
      <c r="D8" s="542"/>
      <c r="E8" s="94"/>
      <c r="F8" s="602"/>
      <c r="G8" s="602"/>
      <c r="H8" s="600"/>
      <c r="I8" s="601"/>
      <c r="J8" s="601"/>
      <c r="K8" s="601"/>
      <c r="L8" s="597"/>
      <c r="M8" s="597"/>
      <c r="N8" s="598"/>
      <c r="O8" s="596"/>
      <c r="P8" s="597"/>
      <c r="Q8" s="597"/>
      <c r="R8" s="597"/>
      <c r="S8" s="597"/>
      <c r="T8" s="597"/>
      <c r="U8" s="597"/>
      <c r="V8" s="598"/>
      <c r="W8" s="593"/>
      <c r="X8" s="593"/>
      <c r="Y8" s="593"/>
      <c r="Z8" s="593"/>
    </row>
    <row r="9" spans="2:28" ht="27.75" customHeight="1" x14ac:dyDescent="0.2">
      <c r="B9" s="271"/>
      <c r="C9" s="541"/>
      <c r="D9" s="542"/>
      <c r="E9" s="94"/>
      <c r="F9" s="602"/>
      <c r="G9" s="602"/>
      <c r="H9" s="600"/>
      <c r="I9" s="601"/>
      <c r="J9" s="601"/>
      <c r="K9" s="601"/>
      <c r="L9" s="597"/>
      <c r="M9" s="597"/>
      <c r="N9" s="598"/>
      <c r="O9" s="596"/>
      <c r="P9" s="597"/>
      <c r="Q9" s="597"/>
      <c r="R9" s="597"/>
      <c r="S9" s="597"/>
      <c r="T9" s="597"/>
      <c r="U9" s="597"/>
      <c r="V9" s="598"/>
      <c r="W9" s="593"/>
      <c r="X9" s="593"/>
      <c r="Y9" s="593"/>
      <c r="Z9" s="593"/>
    </row>
    <row r="10" spans="2:28" ht="27.75" customHeight="1" x14ac:dyDescent="0.2">
      <c r="B10" s="271"/>
      <c r="C10" s="541"/>
      <c r="D10" s="542"/>
      <c r="E10" s="94"/>
      <c r="F10" s="602"/>
      <c r="G10" s="602"/>
      <c r="H10" s="600"/>
      <c r="I10" s="601"/>
      <c r="J10" s="601"/>
      <c r="K10" s="601"/>
      <c r="L10" s="597"/>
      <c r="M10" s="597"/>
      <c r="N10" s="598"/>
      <c r="O10" s="596"/>
      <c r="P10" s="597"/>
      <c r="Q10" s="597"/>
      <c r="R10" s="597"/>
      <c r="S10" s="597"/>
      <c r="T10" s="597"/>
      <c r="U10" s="597"/>
      <c r="V10" s="598"/>
      <c r="W10" s="593"/>
      <c r="X10" s="593"/>
      <c r="Y10" s="593"/>
      <c r="Z10" s="593"/>
    </row>
    <row r="11" spans="2:28" ht="27.75" customHeight="1" x14ac:dyDescent="0.2">
      <c r="B11" s="271"/>
      <c r="C11" s="599"/>
      <c r="D11" s="609"/>
      <c r="E11" s="52"/>
      <c r="F11" s="610"/>
      <c r="G11" s="610"/>
      <c r="H11" s="600"/>
      <c r="I11" s="601"/>
      <c r="J11" s="601"/>
      <c r="K11" s="601"/>
      <c r="L11" s="597"/>
      <c r="M11" s="597"/>
      <c r="N11" s="598"/>
      <c r="O11" s="599"/>
      <c r="P11" s="597"/>
      <c r="Q11" s="597"/>
      <c r="R11" s="597"/>
      <c r="S11" s="597"/>
      <c r="T11" s="597"/>
      <c r="U11" s="597"/>
      <c r="V11" s="598"/>
      <c r="W11" s="593"/>
      <c r="X11" s="593"/>
      <c r="Y11" s="593"/>
      <c r="Z11" s="593"/>
    </row>
    <row r="12" spans="2:28" ht="27.75" customHeight="1" x14ac:dyDescent="0.2">
      <c r="B12" s="271"/>
      <c r="C12" s="599"/>
      <c r="D12" s="609"/>
      <c r="E12" s="52"/>
      <c r="F12" s="610"/>
      <c r="G12" s="610"/>
      <c r="H12" s="600"/>
      <c r="I12" s="601"/>
      <c r="J12" s="601"/>
      <c r="K12" s="601"/>
      <c r="L12" s="597"/>
      <c r="M12" s="597"/>
      <c r="N12" s="598"/>
      <c r="O12" s="599"/>
      <c r="P12" s="597"/>
      <c r="Q12" s="597"/>
      <c r="R12" s="597"/>
      <c r="S12" s="597"/>
      <c r="T12" s="597"/>
      <c r="U12" s="597"/>
      <c r="V12" s="598"/>
      <c r="W12" s="593"/>
      <c r="X12" s="593"/>
      <c r="Y12" s="593"/>
      <c r="Z12" s="593"/>
    </row>
    <row r="13" spans="2:28" ht="27.75" customHeight="1" x14ac:dyDescent="0.2">
      <c r="B13" s="271"/>
      <c r="C13" s="599"/>
      <c r="D13" s="609"/>
      <c r="E13" s="52"/>
      <c r="F13" s="610"/>
      <c r="G13" s="610"/>
      <c r="H13" s="600"/>
      <c r="I13" s="601"/>
      <c r="J13" s="601"/>
      <c r="K13" s="601"/>
      <c r="L13" s="597"/>
      <c r="M13" s="597"/>
      <c r="N13" s="598"/>
      <c r="O13" s="599"/>
      <c r="P13" s="597"/>
      <c r="Q13" s="597"/>
      <c r="R13" s="597"/>
      <c r="S13" s="597"/>
      <c r="T13" s="597"/>
      <c r="U13" s="597"/>
      <c r="V13" s="598"/>
      <c r="W13" s="593"/>
      <c r="X13" s="593"/>
      <c r="Y13" s="593"/>
      <c r="Z13" s="593"/>
    </row>
    <row r="14" spans="2:28" ht="27.75" customHeight="1" x14ac:dyDescent="0.2">
      <c r="B14" s="271"/>
      <c r="C14" s="599"/>
      <c r="D14" s="609"/>
      <c r="E14" s="52"/>
      <c r="F14" s="602"/>
      <c r="G14" s="602"/>
      <c r="H14" s="600"/>
      <c r="I14" s="601"/>
      <c r="J14" s="601"/>
      <c r="K14" s="601"/>
      <c r="L14" s="597"/>
      <c r="M14" s="597"/>
      <c r="N14" s="598"/>
      <c r="O14" s="599"/>
      <c r="P14" s="597"/>
      <c r="Q14" s="597"/>
      <c r="R14" s="597"/>
      <c r="S14" s="597"/>
      <c r="T14" s="597"/>
      <c r="U14" s="597"/>
      <c r="V14" s="598"/>
      <c r="W14" s="593"/>
      <c r="X14" s="593"/>
      <c r="Y14" s="593"/>
      <c r="Z14" s="593"/>
    </row>
    <row r="15" spans="2:28" ht="27.75" customHeight="1" x14ac:dyDescent="0.2">
      <c r="B15" s="271"/>
      <c r="C15" s="599"/>
      <c r="D15" s="609"/>
      <c r="E15" s="52"/>
      <c r="F15" s="610"/>
      <c r="G15" s="610"/>
      <c r="H15" s="600"/>
      <c r="I15" s="601"/>
      <c r="J15" s="601"/>
      <c r="K15" s="601"/>
      <c r="L15" s="597"/>
      <c r="M15" s="597"/>
      <c r="N15" s="598"/>
      <c r="O15" s="599"/>
      <c r="P15" s="597"/>
      <c r="Q15" s="597"/>
      <c r="R15" s="597"/>
      <c r="S15" s="597"/>
      <c r="T15" s="597"/>
      <c r="U15" s="597"/>
      <c r="V15" s="598"/>
      <c r="W15" s="593"/>
      <c r="X15" s="593"/>
      <c r="Y15" s="593"/>
      <c r="Z15" s="593"/>
    </row>
    <row r="16" spans="2:28" ht="27.75" customHeight="1" x14ac:dyDescent="0.2">
      <c r="B16" s="271"/>
      <c r="C16" s="599"/>
      <c r="D16" s="609"/>
      <c r="E16" s="52"/>
      <c r="F16" s="610"/>
      <c r="G16" s="610"/>
      <c r="H16" s="600"/>
      <c r="I16" s="601"/>
      <c r="J16" s="601"/>
      <c r="K16" s="601"/>
      <c r="L16" s="597"/>
      <c r="M16" s="597"/>
      <c r="N16" s="598"/>
      <c r="O16" s="599"/>
      <c r="P16" s="597"/>
      <c r="Q16" s="597"/>
      <c r="R16" s="597"/>
      <c r="S16" s="597"/>
      <c r="T16" s="597"/>
      <c r="U16" s="597"/>
      <c r="V16" s="598"/>
      <c r="W16" s="593"/>
      <c r="X16" s="593"/>
      <c r="Y16" s="593"/>
      <c r="Z16" s="593"/>
    </row>
    <row r="17" spans="2:26" ht="27.75" customHeight="1" x14ac:dyDescent="0.2">
      <c r="B17" s="271"/>
      <c r="C17" s="599"/>
      <c r="D17" s="609"/>
      <c r="E17" s="52"/>
      <c r="F17" s="610"/>
      <c r="G17" s="610"/>
      <c r="H17" s="600"/>
      <c r="I17" s="601"/>
      <c r="J17" s="601"/>
      <c r="K17" s="601"/>
      <c r="L17" s="597"/>
      <c r="M17" s="597"/>
      <c r="N17" s="598"/>
      <c r="O17" s="599"/>
      <c r="P17" s="597"/>
      <c r="Q17" s="597"/>
      <c r="R17" s="597"/>
      <c r="S17" s="597"/>
      <c r="T17" s="597"/>
      <c r="U17" s="597"/>
      <c r="V17" s="598"/>
      <c r="W17" s="593"/>
      <c r="X17" s="593"/>
      <c r="Y17" s="593"/>
      <c r="Z17" s="593"/>
    </row>
    <row r="18" spans="2:26" ht="27.75" customHeight="1" x14ac:dyDescent="0.2">
      <c r="B18" s="271"/>
      <c r="C18" s="599"/>
      <c r="D18" s="609"/>
      <c r="E18" s="52"/>
      <c r="F18" s="610"/>
      <c r="G18" s="610"/>
      <c r="H18" s="600"/>
      <c r="I18" s="601"/>
      <c r="J18" s="601"/>
      <c r="K18" s="601"/>
      <c r="L18" s="597"/>
      <c r="M18" s="597"/>
      <c r="N18" s="598"/>
      <c r="O18" s="599"/>
      <c r="P18" s="597"/>
      <c r="Q18" s="597"/>
      <c r="R18" s="597"/>
      <c r="S18" s="597"/>
      <c r="T18" s="597"/>
      <c r="U18" s="597"/>
      <c r="V18" s="598"/>
      <c r="W18" s="593"/>
      <c r="X18" s="593"/>
      <c r="Y18" s="593"/>
      <c r="Z18" s="593"/>
    </row>
    <row r="19" spans="2:26" ht="27.75" customHeight="1" x14ac:dyDescent="0.2">
      <c r="B19" s="271"/>
      <c r="C19" s="599"/>
      <c r="D19" s="609"/>
      <c r="E19" s="52"/>
      <c r="F19" s="610"/>
      <c r="G19" s="610"/>
      <c r="H19" s="600"/>
      <c r="I19" s="601"/>
      <c r="J19" s="601"/>
      <c r="K19" s="601"/>
      <c r="L19" s="597"/>
      <c r="M19" s="597"/>
      <c r="N19" s="598"/>
      <c r="O19" s="599"/>
      <c r="P19" s="597"/>
      <c r="Q19" s="597"/>
      <c r="R19" s="597"/>
      <c r="S19" s="597"/>
      <c r="T19" s="597"/>
      <c r="U19" s="597"/>
      <c r="V19" s="598"/>
      <c r="W19" s="593"/>
      <c r="X19" s="593"/>
      <c r="Y19" s="593"/>
      <c r="Z19" s="593"/>
    </row>
    <row r="20" spans="2:26" ht="27.75" customHeight="1" x14ac:dyDescent="0.2">
      <c r="B20" s="271"/>
      <c r="C20" s="599"/>
      <c r="D20" s="609"/>
      <c r="E20" s="52"/>
      <c r="F20" s="610"/>
      <c r="G20" s="610"/>
      <c r="H20" s="600"/>
      <c r="I20" s="601"/>
      <c r="J20" s="601"/>
      <c r="K20" s="601"/>
      <c r="L20" s="597"/>
      <c r="M20" s="597"/>
      <c r="N20" s="598"/>
      <c r="O20" s="599"/>
      <c r="P20" s="597"/>
      <c r="Q20" s="597"/>
      <c r="R20" s="597"/>
      <c r="S20" s="597"/>
      <c r="T20" s="597"/>
      <c r="U20" s="597"/>
      <c r="V20" s="598"/>
      <c r="W20" s="593"/>
      <c r="X20" s="593"/>
      <c r="Y20" s="593"/>
      <c r="Z20" s="593"/>
    </row>
    <row r="21" spans="2:26" ht="27.75" customHeight="1" x14ac:dyDescent="0.2">
      <c r="B21" s="346"/>
      <c r="C21" s="599"/>
      <c r="D21" s="609"/>
      <c r="E21" s="52"/>
      <c r="F21" s="610"/>
      <c r="G21" s="610"/>
      <c r="H21" s="600"/>
      <c r="I21" s="601"/>
      <c r="J21" s="601"/>
      <c r="K21" s="601"/>
      <c r="L21" s="597"/>
      <c r="M21" s="597"/>
      <c r="N21" s="598"/>
      <c r="O21" s="599"/>
      <c r="P21" s="597"/>
      <c r="Q21" s="597"/>
      <c r="R21" s="597"/>
      <c r="S21" s="597"/>
      <c r="T21" s="597"/>
      <c r="U21" s="597"/>
      <c r="V21" s="598"/>
      <c r="W21" s="593"/>
      <c r="X21" s="593"/>
      <c r="Y21" s="593"/>
      <c r="Z21" s="593"/>
    </row>
    <row r="22" spans="2:26" ht="15.9" customHeight="1" x14ac:dyDescent="0.2">
      <c r="B22" s="1" t="s">
        <v>294</v>
      </c>
    </row>
    <row r="23" spans="2:26" ht="15.9" customHeight="1" x14ac:dyDescent="0.2">
      <c r="B23" s="237" t="s">
        <v>570</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scale="9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621</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622</v>
      </c>
      <c r="E4" s="647"/>
      <c r="F4" s="647"/>
      <c r="G4" s="648"/>
      <c r="H4" s="626" t="s">
        <v>52</v>
      </c>
      <c r="I4" s="627"/>
      <c r="J4" s="628" t="s">
        <v>624</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647</v>
      </c>
      <c r="E5" s="643"/>
      <c r="F5" s="653"/>
      <c r="G5" s="654"/>
      <c r="H5" s="654"/>
      <c r="I5" s="654"/>
      <c r="J5" s="654"/>
      <c r="K5" s="654"/>
      <c r="L5" s="655"/>
      <c r="M5" s="620" t="s">
        <v>51</v>
      </c>
      <c r="N5" s="620" t="s">
        <v>47</v>
      </c>
      <c r="O5" s="642" t="s">
        <v>647</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1</v>
      </c>
      <c r="E7" s="650"/>
      <c r="F7" s="632"/>
      <c r="G7" s="633"/>
      <c r="H7" s="633"/>
      <c r="I7" s="633"/>
      <c r="J7" s="633"/>
      <c r="K7" s="633"/>
      <c r="L7" s="634"/>
      <c r="M7" s="621"/>
      <c r="N7" s="621" t="s">
        <v>2</v>
      </c>
      <c r="O7" s="649">
        <v>2</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561</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512</v>
      </c>
      <c r="E11" s="643"/>
      <c r="F11" s="632"/>
      <c r="G11" s="633"/>
      <c r="H11" s="633"/>
      <c r="I11" s="633"/>
      <c r="J11" s="633"/>
      <c r="K11" s="633"/>
      <c r="L11" s="634"/>
      <c r="M11" s="621"/>
      <c r="N11" s="621" t="s">
        <v>4</v>
      </c>
      <c r="O11" s="642" t="s">
        <v>376</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655</v>
      </c>
      <c r="P13" s="641"/>
      <c r="Q13" s="632"/>
      <c r="R13" s="633"/>
      <c r="S13" s="633"/>
      <c r="T13" s="633"/>
      <c r="U13" s="633"/>
      <c r="V13" s="633"/>
      <c r="W13" s="634"/>
    </row>
    <row r="14" spans="2:23" s="30" customFormat="1" ht="17.100000000000001" customHeight="1" x14ac:dyDescent="0.2">
      <c r="B14" s="638" t="s">
        <v>49</v>
      </c>
      <c r="C14" s="639"/>
      <c r="D14" s="640" t="s">
        <v>559</v>
      </c>
      <c r="E14" s="641"/>
      <c r="F14" s="632"/>
      <c r="G14" s="633"/>
      <c r="H14" s="633"/>
      <c r="I14" s="633"/>
      <c r="J14" s="633"/>
      <c r="K14" s="633"/>
      <c r="L14" s="634"/>
      <c r="M14" s="638" t="s">
        <v>49</v>
      </c>
      <c r="N14" s="639"/>
      <c r="O14" s="640" t="s">
        <v>357</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654</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649</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650</v>
      </c>
      <c r="F18" s="194"/>
      <c r="G18" s="194"/>
      <c r="H18" s="194"/>
      <c r="I18" s="194"/>
      <c r="J18" s="194"/>
      <c r="K18" s="194"/>
      <c r="L18" s="195"/>
      <c r="M18" s="638" t="s">
        <v>7</v>
      </c>
      <c r="N18" s="668"/>
      <c r="O18" s="639"/>
      <c r="P18" s="243" t="s">
        <v>656</v>
      </c>
      <c r="Q18" s="194"/>
      <c r="R18" s="194"/>
      <c r="S18" s="194"/>
      <c r="T18" s="194"/>
      <c r="U18" s="194"/>
      <c r="V18" s="194"/>
      <c r="W18" s="195"/>
    </row>
    <row r="19" spans="2:23" s="30" customFormat="1" ht="17.100000000000001" customHeight="1" x14ac:dyDescent="0.2">
      <c r="B19" s="665" t="s">
        <v>54</v>
      </c>
      <c r="C19" s="666"/>
      <c r="D19" s="667"/>
      <c r="E19" s="662" t="s">
        <v>652</v>
      </c>
      <c r="F19" s="663"/>
      <c r="G19" s="663"/>
      <c r="H19" s="663"/>
      <c r="I19" s="663"/>
      <c r="J19" s="663"/>
      <c r="K19" s="663"/>
      <c r="L19" s="664"/>
      <c r="M19" s="665" t="s">
        <v>54</v>
      </c>
      <c r="N19" s="666"/>
      <c r="O19" s="667"/>
      <c r="P19" s="662" t="s">
        <v>657</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672</v>
      </c>
      <c r="E22" s="675"/>
      <c r="F22" s="675"/>
      <c r="G22" s="675"/>
      <c r="H22" s="675"/>
      <c r="I22" s="675"/>
      <c r="J22" s="675"/>
      <c r="K22" s="675"/>
      <c r="L22" s="676"/>
      <c r="M22" s="638" t="s">
        <v>50</v>
      </c>
      <c r="N22" s="639"/>
      <c r="O22" s="674" t="s">
        <v>658</v>
      </c>
      <c r="P22" s="675"/>
      <c r="Q22" s="675"/>
      <c r="R22" s="675"/>
      <c r="S22" s="675"/>
      <c r="T22" s="675"/>
      <c r="U22" s="675"/>
      <c r="V22" s="675"/>
      <c r="W22" s="676"/>
    </row>
    <row r="23" spans="2:23" s="30" customFormat="1" ht="20.100000000000001" customHeight="1" x14ac:dyDescent="0.2">
      <c r="B23" s="620" t="s">
        <v>51</v>
      </c>
      <c r="C23" s="620" t="s">
        <v>47</v>
      </c>
      <c r="D23" s="642" t="s">
        <v>647</v>
      </c>
      <c r="E23" s="643"/>
      <c r="F23" s="653"/>
      <c r="G23" s="654"/>
      <c r="H23" s="654"/>
      <c r="I23" s="654"/>
      <c r="J23" s="654"/>
      <c r="K23" s="654"/>
      <c r="L23" s="655"/>
      <c r="M23" s="620" t="s">
        <v>51</v>
      </c>
      <c r="N23" s="620" t="s">
        <v>47</v>
      </c>
      <c r="O23" s="642" t="s">
        <v>647</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3</v>
      </c>
      <c r="E25" s="650"/>
      <c r="F25" s="632"/>
      <c r="G25" s="633"/>
      <c r="H25" s="633"/>
      <c r="I25" s="633"/>
      <c r="J25" s="633"/>
      <c r="K25" s="633"/>
      <c r="L25" s="634"/>
      <c r="M25" s="621"/>
      <c r="N25" s="621" t="s">
        <v>2</v>
      </c>
      <c r="O25" s="649">
        <v>4</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373</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655</v>
      </c>
      <c r="P31" s="641"/>
      <c r="Q31" s="632"/>
      <c r="R31" s="633"/>
      <c r="S31" s="633"/>
      <c r="T31" s="633"/>
      <c r="U31" s="633"/>
      <c r="V31" s="633"/>
      <c r="W31" s="634"/>
    </row>
    <row r="32" spans="2:23" s="30" customFormat="1" ht="17.100000000000001" customHeight="1" x14ac:dyDescent="0.2">
      <c r="B32" s="638" t="s">
        <v>49</v>
      </c>
      <c r="C32" s="639"/>
      <c r="D32" s="640" t="s">
        <v>355</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4" t="s">
        <v>660</v>
      </c>
      <c r="F36" s="194"/>
      <c r="G36" s="194"/>
      <c r="H36" s="194"/>
      <c r="I36" s="194"/>
      <c r="J36" s="194"/>
      <c r="K36" s="194"/>
      <c r="L36" s="195"/>
      <c r="M36" s="638" t="s">
        <v>7</v>
      </c>
      <c r="N36" s="668"/>
      <c r="O36" s="639"/>
      <c r="P36" s="243" t="s">
        <v>656</v>
      </c>
      <c r="Q36" s="194"/>
      <c r="R36" s="194"/>
      <c r="S36" s="194"/>
      <c r="T36" s="194"/>
      <c r="U36" s="194"/>
      <c r="V36" s="194"/>
      <c r="W36" s="195"/>
    </row>
    <row r="37" spans="2:24" s="30" customFormat="1" ht="17.100000000000001" customHeight="1" x14ac:dyDescent="0.2">
      <c r="B37" s="665" t="s">
        <v>54</v>
      </c>
      <c r="C37" s="666"/>
      <c r="D37" s="667"/>
      <c r="E37" s="662" t="s">
        <v>661</v>
      </c>
      <c r="F37" s="663"/>
      <c r="G37" s="663"/>
      <c r="H37" s="663"/>
      <c r="I37" s="663"/>
      <c r="J37" s="663"/>
      <c r="K37" s="663"/>
      <c r="L37" s="664"/>
      <c r="M37" s="665" t="s">
        <v>54</v>
      </c>
      <c r="N37" s="666"/>
      <c r="O37" s="667"/>
      <c r="P37" s="662" t="s">
        <v>657</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659</v>
      </c>
      <c r="E40" s="675"/>
      <c r="F40" s="675"/>
      <c r="G40" s="675"/>
      <c r="H40" s="675"/>
      <c r="I40" s="675"/>
      <c r="J40" s="675"/>
      <c r="K40" s="675"/>
      <c r="L40" s="676"/>
      <c r="M40" s="638" t="s">
        <v>50</v>
      </c>
      <c r="N40" s="639"/>
      <c r="O40" s="674" t="s">
        <v>658</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J21:L21"/>
    <mergeCell ref="M21:O21"/>
    <mergeCell ref="P21:R21"/>
    <mergeCell ref="S21:T21"/>
    <mergeCell ref="U21:W21"/>
    <mergeCell ref="B22:C22"/>
    <mergeCell ref="D22:L22"/>
    <mergeCell ref="M22:N22"/>
    <mergeCell ref="O22:W22"/>
    <mergeCell ref="B21:D21"/>
    <mergeCell ref="E21:G21"/>
    <mergeCell ref="H21:I21"/>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s>
  <phoneticPr fontId="8"/>
  <dataValidations count="2">
    <dataValidation type="list" allowBlank="1" showInputMessage="1" showErrorMessage="1" sqref="D14:E14 D32:E32 O14:P14 O32:P32" xr:uid="{00000000-0002-0000-0900-000000000000}">
      <formula1>INDIRECT(D13)</formula1>
    </dataValidation>
    <dataValidation type="list" allowBlank="1" showInputMessage="1" showErrorMessage="1" sqref="D11:E12 D29:E30 O11:P12 O29:P30" xr:uid="{00000000-0002-0000-0900-000001000000}">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900-000002000000}">
          <x14:formula1>
            <xm:f>'(参考)リスト'!$D$16:$D$18</xm:f>
          </x14:formula1>
          <xm:sqref>D13:E13 D31:E31 O13:P13 O31:P31</xm:sqref>
        </x14:dataValidation>
        <x14:dataValidation type="list" allowBlank="1" showInputMessage="1" showErrorMessage="1" xr:uid="{00000000-0002-0000-0900-000003000000}">
          <x14:formula1>
            <xm:f>'(参考)リスト'!$F$16:$F$21</xm:f>
          </x14:formula1>
          <xm:sqref>E15:E16 E33:E34 P15:P16 P33:P34</xm:sqref>
        </x14:dataValidation>
        <x14:dataValidation type="list" allowBlank="1" showInputMessage="1" showErrorMessage="1" xr:uid="{00000000-0002-0000-0900-000004000000}">
          <x14:formula1>
            <xm:f>'(参考)リスト'!$B$16:$B$20</xm:f>
          </x14:formula1>
          <xm:sqref>D9:E10 D27:E28 O9:P10 O27:P28</xm:sqref>
        </x14:dataValidation>
        <x14:dataValidation type="list" allowBlank="1" showInputMessage="1" showErrorMessage="1" xr:uid="{00000000-0002-0000-0900-000005000000}">
          <x14:formula1>
            <xm:f>'(参考)リスト'!$G$16:$G$20</xm:f>
          </x14:formula1>
          <xm:sqref>D17:E17 D35:E35 O17:P17 O35:P35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052EE-70AD-42FE-B270-6D1A16F032D9}">
  <dimension ref="B1:X45"/>
  <sheetViews>
    <sheetView showGridLines="0" showZeros="0" view="pageBreakPreview" topLeftCell="A14"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621</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622</v>
      </c>
      <c r="E4" s="647"/>
      <c r="F4" s="647"/>
      <c r="G4" s="648"/>
      <c r="H4" s="626" t="s">
        <v>52</v>
      </c>
      <c r="I4" s="627"/>
      <c r="J4" s="628" t="s">
        <v>624</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663</v>
      </c>
      <c r="E5" s="643"/>
      <c r="F5" s="653"/>
      <c r="G5" s="654"/>
      <c r="H5" s="654"/>
      <c r="I5" s="654"/>
      <c r="J5" s="654"/>
      <c r="K5" s="654"/>
      <c r="L5" s="655"/>
      <c r="M5" s="620" t="s">
        <v>51</v>
      </c>
      <c r="N5" s="620" t="s">
        <v>47</v>
      </c>
      <c r="O5" s="642" t="s">
        <v>663</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1</v>
      </c>
      <c r="E7" s="650"/>
      <c r="F7" s="632"/>
      <c r="G7" s="633"/>
      <c r="H7" s="633"/>
      <c r="I7" s="633"/>
      <c r="J7" s="633"/>
      <c r="K7" s="633"/>
      <c r="L7" s="634"/>
      <c r="M7" s="621"/>
      <c r="N7" s="621" t="s">
        <v>2</v>
      </c>
      <c r="O7" s="649">
        <v>2</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561</v>
      </c>
      <c r="E9" s="643"/>
      <c r="F9" s="632"/>
      <c r="G9" s="633"/>
      <c r="H9" s="633"/>
      <c r="I9" s="633"/>
      <c r="J9" s="633"/>
      <c r="K9" s="633"/>
      <c r="L9" s="634"/>
      <c r="M9" s="621" t="s">
        <v>48</v>
      </c>
      <c r="N9" s="621" t="s">
        <v>3</v>
      </c>
      <c r="O9" s="642" t="s">
        <v>561</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512</v>
      </c>
      <c r="E11" s="643"/>
      <c r="F11" s="632"/>
      <c r="G11" s="633"/>
      <c r="H11" s="633"/>
      <c r="I11" s="633"/>
      <c r="J11" s="633"/>
      <c r="K11" s="633"/>
      <c r="L11" s="634"/>
      <c r="M11" s="621"/>
      <c r="N11" s="621" t="s">
        <v>4</v>
      </c>
      <c r="O11" s="642" t="s">
        <v>511</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559</v>
      </c>
      <c r="E14" s="641"/>
      <c r="F14" s="632"/>
      <c r="G14" s="633"/>
      <c r="H14" s="633"/>
      <c r="I14" s="633"/>
      <c r="J14" s="633"/>
      <c r="K14" s="633"/>
      <c r="L14" s="634"/>
      <c r="M14" s="638" t="s">
        <v>49</v>
      </c>
      <c r="N14" s="639"/>
      <c r="O14" s="640" t="s">
        <v>559</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662</v>
      </c>
      <c r="F16" s="632"/>
      <c r="G16" s="633"/>
      <c r="H16" s="633"/>
      <c r="I16" s="633"/>
      <c r="J16" s="633"/>
      <c r="K16" s="633"/>
      <c r="L16" s="634"/>
      <c r="M16" s="657"/>
      <c r="N16" s="638" t="s">
        <v>281</v>
      </c>
      <c r="O16" s="639"/>
      <c r="P16" s="209" t="s">
        <v>648</v>
      </c>
      <c r="Q16" s="632"/>
      <c r="R16" s="633"/>
      <c r="S16" s="633"/>
      <c r="T16" s="633"/>
      <c r="U16" s="633"/>
      <c r="V16" s="633"/>
      <c r="W16" s="634"/>
    </row>
    <row r="17" spans="2:23" s="30" customFormat="1" ht="17.100000000000001" customHeight="1" x14ac:dyDescent="0.2">
      <c r="B17" s="638" t="s">
        <v>29</v>
      </c>
      <c r="C17" s="639"/>
      <c r="D17" s="658" t="s">
        <v>662</v>
      </c>
      <c r="E17" s="595"/>
      <c r="F17" s="635"/>
      <c r="G17" s="636"/>
      <c r="H17" s="636"/>
      <c r="I17" s="636"/>
      <c r="J17" s="636"/>
      <c r="K17" s="636"/>
      <c r="L17" s="637"/>
      <c r="M17" s="638" t="s">
        <v>29</v>
      </c>
      <c r="N17" s="639"/>
      <c r="O17" s="658" t="s">
        <v>649</v>
      </c>
      <c r="P17" s="595"/>
      <c r="Q17" s="635"/>
      <c r="R17" s="636"/>
      <c r="S17" s="636"/>
      <c r="T17" s="636"/>
      <c r="U17" s="636"/>
      <c r="V17" s="636"/>
      <c r="W17" s="637"/>
    </row>
    <row r="18" spans="2:23" s="30" customFormat="1" ht="17.100000000000001" customHeight="1" x14ac:dyDescent="0.2">
      <c r="B18" s="638" t="s">
        <v>7</v>
      </c>
      <c r="C18" s="668"/>
      <c r="D18" s="668"/>
      <c r="E18" s="243" t="s">
        <v>664</v>
      </c>
      <c r="F18" s="194"/>
      <c r="G18" s="194"/>
      <c r="H18" s="194"/>
      <c r="I18" s="194"/>
      <c r="J18" s="194"/>
      <c r="K18" s="194"/>
      <c r="L18" s="195"/>
      <c r="M18" s="638" t="s">
        <v>7</v>
      </c>
      <c r="N18" s="668"/>
      <c r="O18" s="639"/>
      <c r="P18" s="243" t="s">
        <v>667</v>
      </c>
      <c r="Q18" s="194"/>
      <c r="R18" s="194"/>
      <c r="S18" s="194"/>
      <c r="T18" s="194"/>
      <c r="U18" s="194"/>
      <c r="V18" s="194"/>
      <c r="W18" s="195"/>
    </row>
    <row r="19" spans="2:23" s="30" customFormat="1" ht="17.100000000000001" customHeight="1" x14ac:dyDescent="0.2">
      <c r="B19" s="665" t="s">
        <v>54</v>
      </c>
      <c r="C19" s="666"/>
      <c r="D19" s="667"/>
      <c r="E19" s="662" t="s">
        <v>665</v>
      </c>
      <c r="F19" s="663"/>
      <c r="G19" s="663"/>
      <c r="H19" s="663"/>
      <c r="I19" s="663"/>
      <c r="J19" s="663"/>
      <c r="K19" s="663"/>
      <c r="L19" s="664"/>
      <c r="M19" s="665" t="s">
        <v>54</v>
      </c>
      <c r="N19" s="666"/>
      <c r="O19" s="667"/>
      <c r="P19" s="662" t="s">
        <v>668</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666</v>
      </c>
      <c r="E22" s="675"/>
      <c r="F22" s="675"/>
      <c r="G22" s="675"/>
      <c r="H22" s="675"/>
      <c r="I22" s="675"/>
      <c r="J22" s="675"/>
      <c r="K22" s="675"/>
      <c r="L22" s="676"/>
      <c r="M22" s="638" t="s">
        <v>50</v>
      </c>
      <c r="N22" s="639"/>
      <c r="O22" s="674" t="s">
        <v>669</v>
      </c>
      <c r="P22" s="675"/>
      <c r="Q22" s="675"/>
      <c r="R22" s="675"/>
      <c r="S22" s="675"/>
      <c r="T22" s="675"/>
      <c r="U22" s="675"/>
      <c r="V22" s="675"/>
      <c r="W22" s="676"/>
    </row>
    <row r="23" spans="2:23" s="30" customFormat="1" ht="20.100000000000001" customHeight="1" x14ac:dyDescent="0.2">
      <c r="B23" s="620" t="s">
        <v>51</v>
      </c>
      <c r="C23" s="620" t="s">
        <v>47</v>
      </c>
      <c r="D23" s="642" t="s">
        <v>663</v>
      </c>
      <c r="E23" s="643"/>
      <c r="F23" s="653"/>
      <c r="G23" s="654"/>
      <c r="H23" s="654"/>
      <c r="I23" s="654"/>
      <c r="J23" s="654"/>
      <c r="K23" s="654"/>
      <c r="L23" s="655"/>
      <c r="M23" s="620" t="s">
        <v>51</v>
      </c>
      <c r="N23" s="620" t="s">
        <v>47</v>
      </c>
      <c r="O23" s="642" t="s">
        <v>663</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3</v>
      </c>
      <c r="E25" s="650"/>
      <c r="F25" s="632"/>
      <c r="G25" s="633"/>
      <c r="H25" s="633"/>
      <c r="I25" s="633"/>
      <c r="J25" s="633"/>
      <c r="K25" s="633"/>
      <c r="L25" s="634"/>
      <c r="M25" s="621"/>
      <c r="N25" s="621" t="s">
        <v>2</v>
      </c>
      <c r="O25" s="649">
        <v>4</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561</v>
      </c>
      <c r="E27" s="643"/>
      <c r="F27" s="632"/>
      <c r="G27" s="633"/>
      <c r="H27" s="633"/>
      <c r="I27" s="633"/>
      <c r="J27" s="633"/>
      <c r="K27" s="633"/>
      <c r="L27" s="634"/>
      <c r="M27" s="621" t="s">
        <v>48</v>
      </c>
      <c r="N27" s="621" t="s">
        <v>3</v>
      </c>
      <c r="O27" s="642" t="s">
        <v>561</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511</v>
      </c>
      <c r="E29" s="643"/>
      <c r="F29" s="632"/>
      <c r="G29" s="633"/>
      <c r="H29" s="633"/>
      <c r="I29" s="633"/>
      <c r="J29" s="633"/>
      <c r="K29" s="633"/>
      <c r="L29" s="634"/>
      <c r="M29" s="621"/>
      <c r="N29" s="621" t="s">
        <v>4</v>
      </c>
      <c r="O29" s="642" t="s">
        <v>511</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559</v>
      </c>
      <c r="E32" s="641"/>
      <c r="F32" s="632"/>
      <c r="G32" s="633"/>
      <c r="H32" s="633"/>
      <c r="I32" s="633"/>
      <c r="J32" s="633"/>
      <c r="K32" s="633"/>
      <c r="L32" s="634"/>
      <c r="M32" s="638" t="s">
        <v>49</v>
      </c>
      <c r="N32" s="639"/>
      <c r="O32" s="640" t="s">
        <v>559</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648</v>
      </c>
      <c r="F34" s="632"/>
      <c r="G34" s="633"/>
      <c r="H34" s="633"/>
      <c r="I34" s="633"/>
      <c r="J34" s="633"/>
      <c r="K34" s="633"/>
      <c r="L34" s="634"/>
      <c r="M34" s="657"/>
      <c r="N34" s="638" t="s">
        <v>281</v>
      </c>
      <c r="O34" s="639"/>
      <c r="P34" s="209" t="s">
        <v>662</v>
      </c>
      <c r="Q34" s="632"/>
      <c r="R34" s="633"/>
      <c r="S34" s="633"/>
      <c r="T34" s="633"/>
      <c r="U34" s="633"/>
      <c r="V34" s="633"/>
      <c r="W34" s="634"/>
    </row>
    <row r="35" spans="2:24" s="30" customFormat="1" ht="17.100000000000001" customHeight="1" x14ac:dyDescent="0.2">
      <c r="B35" s="638" t="s">
        <v>29</v>
      </c>
      <c r="C35" s="639"/>
      <c r="D35" s="658" t="s">
        <v>649</v>
      </c>
      <c r="E35" s="595"/>
      <c r="F35" s="635"/>
      <c r="G35" s="636"/>
      <c r="H35" s="636"/>
      <c r="I35" s="636"/>
      <c r="J35" s="636"/>
      <c r="K35" s="636"/>
      <c r="L35" s="637"/>
      <c r="M35" s="638" t="s">
        <v>29</v>
      </c>
      <c r="N35" s="639"/>
      <c r="O35" s="658" t="s">
        <v>662</v>
      </c>
      <c r="P35" s="595"/>
      <c r="Q35" s="635"/>
      <c r="R35" s="636"/>
      <c r="S35" s="636"/>
      <c r="T35" s="636"/>
      <c r="U35" s="636"/>
      <c r="V35" s="636"/>
      <c r="W35" s="637"/>
    </row>
    <row r="36" spans="2:24" s="30" customFormat="1" ht="17.100000000000001" customHeight="1" x14ac:dyDescent="0.2">
      <c r="B36" s="638" t="s">
        <v>7</v>
      </c>
      <c r="C36" s="668"/>
      <c r="D36" s="668"/>
      <c r="E36" s="243" t="s">
        <v>671</v>
      </c>
      <c r="F36" s="194"/>
      <c r="G36" s="194"/>
      <c r="H36" s="194"/>
      <c r="I36" s="194"/>
      <c r="J36" s="194"/>
      <c r="K36" s="194"/>
      <c r="L36" s="195"/>
      <c r="M36" s="638" t="s">
        <v>7</v>
      </c>
      <c r="N36" s="668"/>
      <c r="O36" s="639"/>
      <c r="P36" s="243" t="s">
        <v>673</v>
      </c>
      <c r="Q36" s="194"/>
      <c r="R36" s="194"/>
      <c r="S36" s="194"/>
      <c r="T36" s="194"/>
      <c r="U36" s="194"/>
      <c r="V36" s="194"/>
      <c r="W36" s="195"/>
    </row>
    <row r="37" spans="2:24" s="30" customFormat="1" ht="17.100000000000001" customHeight="1" x14ac:dyDescent="0.2">
      <c r="B37" s="665" t="s">
        <v>54</v>
      </c>
      <c r="C37" s="666"/>
      <c r="D37" s="667"/>
      <c r="E37" s="662" t="s">
        <v>670</v>
      </c>
      <c r="F37" s="663"/>
      <c r="G37" s="663"/>
      <c r="H37" s="663"/>
      <c r="I37" s="663"/>
      <c r="J37" s="663"/>
      <c r="K37" s="663"/>
      <c r="L37" s="664"/>
      <c r="M37" s="665" t="s">
        <v>54</v>
      </c>
      <c r="N37" s="666"/>
      <c r="O37" s="667"/>
      <c r="P37" s="662" t="s">
        <v>674</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669</v>
      </c>
      <c r="E40" s="675"/>
      <c r="F40" s="675"/>
      <c r="G40" s="675"/>
      <c r="H40" s="675"/>
      <c r="I40" s="675"/>
      <c r="J40" s="675"/>
      <c r="K40" s="675"/>
      <c r="L40" s="676"/>
      <c r="M40" s="638" t="s">
        <v>50</v>
      </c>
      <c r="N40" s="639"/>
      <c r="O40" s="674" t="s">
        <v>675</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BAEF74CD-C0A2-43D4-9A8A-82305FA2E078}">
      <formula1>INDIRECT(D9)</formula1>
    </dataValidation>
    <dataValidation type="list" allowBlank="1" showInputMessage="1" showErrorMessage="1" sqref="D14:E14 D32:E32 O14:P14 O32:P32" xr:uid="{797D719F-D60D-4B22-9639-1FAD2A8F954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7D79F45-FE25-49DE-A53E-A3ABC0D9EC0F}">
          <x14:formula1>
            <xm:f>'(参考)リスト'!$G$16:$G$20</xm:f>
          </x14:formula1>
          <xm:sqref>D17:E17 D35:E35 O17:P17 O35:P35</xm:sqref>
        </x14:dataValidation>
        <x14:dataValidation type="list" allowBlank="1" showInputMessage="1" showErrorMessage="1" xr:uid="{954670FA-70BB-4C65-96D5-19BE9BCC7613}">
          <x14:formula1>
            <xm:f>'(参考)リスト'!$B$16:$B$20</xm:f>
          </x14:formula1>
          <xm:sqref>D9:E10 D27:E28 O9:P10 O27:P28</xm:sqref>
        </x14:dataValidation>
        <x14:dataValidation type="list" allowBlank="1" showInputMessage="1" showErrorMessage="1" xr:uid="{B9FB1509-0A49-47FA-BDD0-ABE3941AC8D1}">
          <x14:formula1>
            <xm:f>'(参考)リスト'!$F$16:$F$21</xm:f>
          </x14:formula1>
          <xm:sqref>E15:E16 E33:E34 P15:P16 P33:P34</xm:sqref>
        </x14:dataValidation>
        <x14:dataValidation type="list" allowBlank="1" showInputMessage="1" showErrorMessage="1" xr:uid="{B2B46A22-A422-4043-A76C-E9226EB3B1C9}">
          <x14:formula1>
            <xm:f>'(参考)リスト'!$D$16:$D$18</xm:f>
          </x14:formula1>
          <xm:sqref>D13:E13 D31:E31 O13:P13 O31:P31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A2FC8-E772-485F-A39C-A5523769D64E}">
  <dimension ref="B1:X45"/>
  <sheetViews>
    <sheetView showGridLines="0" showZeros="0" view="pageBreakPreview" topLeftCell="A19"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663</v>
      </c>
      <c r="E5" s="643"/>
      <c r="F5" s="653"/>
      <c r="G5" s="654"/>
      <c r="H5" s="654"/>
      <c r="I5" s="654"/>
      <c r="J5" s="654"/>
      <c r="K5" s="654"/>
      <c r="L5" s="655"/>
      <c r="M5" s="620" t="s">
        <v>51</v>
      </c>
      <c r="N5" s="620" t="s">
        <v>47</v>
      </c>
      <c r="O5" s="642" t="s">
        <v>663</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5</v>
      </c>
      <c r="E7" s="650"/>
      <c r="F7" s="632"/>
      <c r="G7" s="633"/>
      <c r="H7" s="633"/>
      <c r="I7" s="633"/>
      <c r="J7" s="633"/>
      <c r="K7" s="633"/>
      <c r="L7" s="634"/>
      <c r="M7" s="621"/>
      <c r="N7" s="621" t="s">
        <v>2</v>
      </c>
      <c r="O7" s="649">
        <v>6</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373</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655</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355</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676</v>
      </c>
      <c r="F18" s="194"/>
      <c r="G18" s="194"/>
      <c r="H18" s="194"/>
      <c r="I18" s="194"/>
      <c r="J18" s="194"/>
      <c r="K18" s="194"/>
      <c r="L18" s="195"/>
      <c r="M18" s="638" t="s">
        <v>7</v>
      </c>
      <c r="N18" s="668"/>
      <c r="O18" s="639"/>
      <c r="P18" s="244" t="s">
        <v>678</v>
      </c>
      <c r="Q18" s="194"/>
      <c r="R18" s="194"/>
      <c r="S18" s="194"/>
      <c r="T18" s="194"/>
      <c r="U18" s="194"/>
      <c r="V18" s="194"/>
      <c r="W18" s="195"/>
    </row>
    <row r="19" spans="2:23" s="30" customFormat="1" ht="17.100000000000001" customHeight="1" x14ac:dyDescent="0.2">
      <c r="B19" s="665" t="s">
        <v>54</v>
      </c>
      <c r="C19" s="666"/>
      <c r="D19" s="667"/>
      <c r="E19" s="662" t="s">
        <v>677</v>
      </c>
      <c r="F19" s="663"/>
      <c r="G19" s="663"/>
      <c r="H19" s="663"/>
      <c r="I19" s="663"/>
      <c r="J19" s="663"/>
      <c r="K19" s="663"/>
      <c r="L19" s="664"/>
      <c r="M19" s="665" t="s">
        <v>54</v>
      </c>
      <c r="N19" s="666"/>
      <c r="O19" s="667"/>
      <c r="P19" s="662" t="s">
        <v>679</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659</v>
      </c>
      <c r="P22" s="675"/>
      <c r="Q22" s="675"/>
      <c r="R22" s="675"/>
      <c r="S22" s="675"/>
      <c r="T22" s="675"/>
      <c r="U22" s="675"/>
      <c r="V22" s="675"/>
      <c r="W22" s="676"/>
    </row>
    <row r="23" spans="2:23" s="30" customFormat="1" ht="20.100000000000001" customHeight="1" x14ac:dyDescent="0.2">
      <c r="B23" s="620" t="s">
        <v>51</v>
      </c>
      <c r="C23" s="620" t="s">
        <v>47</v>
      </c>
      <c r="D23" s="642" t="s">
        <v>663</v>
      </c>
      <c r="E23" s="643"/>
      <c r="F23" s="653"/>
      <c r="G23" s="654"/>
      <c r="H23" s="654"/>
      <c r="I23" s="654"/>
      <c r="J23" s="654"/>
      <c r="K23" s="654"/>
      <c r="L23" s="655"/>
      <c r="M23" s="620" t="s">
        <v>51</v>
      </c>
      <c r="N23" s="620" t="s">
        <v>47</v>
      </c>
      <c r="O23" s="642" t="s">
        <v>681</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7</v>
      </c>
      <c r="E25" s="650"/>
      <c r="F25" s="632"/>
      <c r="G25" s="633"/>
      <c r="H25" s="633"/>
      <c r="I25" s="633"/>
      <c r="J25" s="633"/>
      <c r="K25" s="633"/>
      <c r="L25" s="634"/>
      <c r="M25" s="621"/>
      <c r="N25" s="621" t="s">
        <v>2</v>
      </c>
      <c r="O25" s="649">
        <v>1</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561</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514</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651</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559</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662</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662</v>
      </c>
      <c r="P35" s="595"/>
      <c r="Q35" s="635"/>
      <c r="R35" s="636"/>
      <c r="S35" s="636"/>
      <c r="T35" s="636"/>
      <c r="U35" s="636"/>
      <c r="V35" s="636"/>
      <c r="W35" s="637"/>
    </row>
    <row r="36" spans="2:24" s="30" customFormat="1" ht="17.100000000000001" customHeight="1" x14ac:dyDescent="0.2">
      <c r="B36" s="638" t="s">
        <v>7</v>
      </c>
      <c r="C36" s="668"/>
      <c r="D36" s="668"/>
      <c r="E36" s="243" t="s">
        <v>676</v>
      </c>
      <c r="F36" s="194"/>
      <c r="G36" s="194"/>
      <c r="H36" s="194"/>
      <c r="I36" s="194"/>
      <c r="J36" s="194"/>
      <c r="K36" s="194"/>
      <c r="L36" s="195"/>
      <c r="M36" s="638" t="s">
        <v>7</v>
      </c>
      <c r="N36" s="668"/>
      <c r="O36" s="639"/>
      <c r="P36" s="243" t="s">
        <v>682</v>
      </c>
      <c r="Q36" s="194"/>
      <c r="R36" s="194"/>
      <c r="S36" s="194"/>
      <c r="T36" s="194"/>
      <c r="U36" s="194"/>
      <c r="V36" s="194"/>
      <c r="W36" s="195"/>
    </row>
    <row r="37" spans="2:24" s="30" customFormat="1" ht="17.100000000000001" customHeight="1" x14ac:dyDescent="0.2">
      <c r="B37" s="665" t="s">
        <v>54</v>
      </c>
      <c r="C37" s="666"/>
      <c r="D37" s="667"/>
      <c r="E37" s="662" t="s">
        <v>677</v>
      </c>
      <c r="F37" s="663"/>
      <c r="G37" s="663"/>
      <c r="H37" s="663"/>
      <c r="I37" s="663"/>
      <c r="J37" s="663"/>
      <c r="K37" s="663"/>
      <c r="L37" s="664"/>
      <c r="M37" s="665" t="s">
        <v>54</v>
      </c>
      <c r="N37" s="666"/>
      <c r="O37" s="667"/>
      <c r="P37" s="662" t="s">
        <v>683</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675</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29:E30 O11:P12 D11:E12 O29:P30" xr:uid="{25D2FCCC-CA95-44E6-BC04-0C07F60C3F13}">
      <formula1>INDIRECT(D9)</formula1>
    </dataValidation>
    <dataValidation type="list" allowBlank="1" showInputMessage="1" showErrorMessage="1" sqref="D32:E32 O14:P14 D14:E14 O32:P32" xr:uid="{8C5D1E3E-354A-4A43-BDF0-1B605CD270B7}">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F6E8B3-6DFF-4CFA-AA4D-9C9B7D38D422}">
          <x14:formula1>
            <xm:f>'(参考)リスト'!$G$16:$G$20</xm:f>
          </x14:formula1>
          <xm:sqref>D17:E17 D35:E35 O17:P17 O35:P35</xm:sqref>
        </x14:dataValidation>
        <x14:dataValidation type="list" allowBlank="1" showInputMessage="1" showErrorMessage="1" xr:uid="{1EEEAEF9-BBAB-4553-9C21-42D6543A6CC1}">
          <x14:formula1>
            <xm:f>'(参考)リスト'!$B$16:$B$20</xm:f>
          </x14:formula1>
          <xm:sqref>D27:E28 O9:P10 D9:E10 O27:P28</xm:sqref>
        </x14:dataValidation>
        <x14:dataValidation type="list" allowBlank="1" showInputMessage="1" showErrorMessage="1" xr:uid="{C7512F50-2956-4229-92DC-D310CCE06033}">
          <x14:formula1>
            <xm:f>'(参考)リスト'!$F$16:$F$21</xm:f>
          </x14:formula1>
          <xm:sqref>E15:E16 E33:E34 P15:P16 P33:P34</xm:sqref>
        </x14:dataValidation>
        <x14:dataValidation type="list" allowBlank="1" showInputMessage="1" showErrorMessage="1" xr:uid="{2AE61A19-9F4C-4D71-9995-E3D9B54E546C}">
          <x14:formula1>
            <xm:f>'(参考)リスト'!$D$16:$D$18</xm:f>
          </x14:formula1>
          <xm:sqref>D31:E31 O13:P13 D13:E13 O31:P31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935DA-5623-4E33-928B-5F4FAC8BAED8}">
  <dimension ref="B1:X45"/>
  <sheetViews>
    <sheetView showGridLines="0" showZeros="0" view="pageBreakPreview" topLeftCell="A19"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681</v>
      </c>
      <c r="E5" s="643"/>
      <c r="F5" s="653"/>
      <c r="G5" s="654"/>
      <c r="H5" s="654"/>
      <c r="I5" s="654"/>
      <c r="J5" s="654"/>
      <c r="K5" s="654"/>
      <c r="L5" s="655"/>
      <c r="M5" s="620" t="s">
        <v>51</v>
      </c>
      <c r="N5" s="620" t="s">
        <v>47</v>
      </c>
      <c r="O5" s="642" t="s">
        <v>681</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2</v>
      </c>
      <c r="E7" s="650"/>
      <c r="F7" s="632"/>
      <c r="G7" s="633"/>
      <c r="H7" s="633"/>
      <c r="I7" s="633"/>
      <c r="J7" s="633"/>
      <c r="K7" s="633"/>
      <c r="L7" s="634"/>
      <c r="M7" s="621"/>
      <c r="N7" s="621" t="s">
        <v>2</v>
      </c>
      <c r="O7" s="649">
        <v>3</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561</v>
      </c>
      <c r="E9" s="643"/>
      <c r="F9" s="632"/>
      <c r="G9" s="633"/>
      <c r="H9" s="633"/>
      <c r="I9" s="633"/>
      <c r="J9" s="633"/>
      <c r="K9" s="633"/>
      <c r="L9" s="634"/>
      <c r="M9" s="621" t="s">
        <v>48</v>
      </c>
      <c r="N9" s="621" t="s">
        <v>3</v>
      </c>
      <c r="O9" s="642" t="s">
        <v>561</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511</v>
      </c>
      <c r="E11" s="643"/>
      <c r="F11" s="632"/>
      <c r="G11" s="633"/>
      <c r="H11" s="633"/>
      <c r="I11" s="633"/>
      <c r="J11" s="633"/>
      <c r="K11" s="633"/>
      <c r="L11" s="634"/>
      <c r="M11" s="621"/>
      <c r="N11" s="621" t="s">
        <v>4</v>
      </c>
      <c r="O11" s="642" t="s">
        <v>511</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559</v>
      </c>
      <c r="E14" s="641"/>
      <c r="F14" s="632"/>
      <c r="G14" s="633"/>
      <c r="H14" s="633"/>
      <c r="I14" s="633"/>
      <c r="J14" s="633"/>
      <c r="K14" s="633"/>
      <c r="L14" s="634"/>
      <c r="M14" s="638" t="s">
        <v>49</v>
      </c>
      <c r="N14" s="639"/>
      <c r="O14" s="640" t="s">
        <v>559</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648</v>
      </c>
      <c r="F16" s="632"/>
      <c r="G16" s="633"/>
      <c r="H16" s="633"/>
      <c r="I16" s="633"/>
      <c r="J16" s="633"/>
      <c r="K16" s="633"/>
      <c r="L16" s="634"/>
      <c r="M16" s="657"/>
      <c r="N16" s="638" t="s">
        <v>281</v>
      </c>
      <c r="O16" s="639"/>
      <c r="P16" s="209" t="s">
        <v>648</v>
      </c>
      <c r="Q16" s="632"/>
      <c r="R16" s="633"/>
      <c r="S16" s="633"/>
      <c r="T16" s="633"/>
      <c r="U16" s="633"/>
      <c r="V16" s="633"/>
      <c r="W16" s="634"/>
    </row>
    <row r="17" spans="2:23" s="30" customFormat="1" ht="17.100000000000001" customHeight="1" x14ac:dyDescent="0.2">
      <c r="B17" s="638" t="s">
        <v>29</v>
      </c>
      <c r="C17" s="639"/>
      <c r="D17" s="658" t="s">
        <v>649</v>
      </c>
      <c r="E17" s="595"/>
      <c r="F17" s="635"/>
      <c r="G17" s="636"/>
      <c r="H17" s="636"/>
      <c r="I17" s="636"/>
      <c r="J17" s="636"/>
      <c r="K17" s="636"/>
      <c r="L17" s="637"/>
      <c r="M17" s="638" t="s">
        <v>29</v>
      </c>
      <c r="N17" s="639"/>
      <c r="O17" s="658" t="s">
        <v>649</v>
      </c>
      <c r="P17" s="595"/>
      <c r="Q17" s="635"/>
      <c r="R17" s="636"/>
      <c r="S17" s="636"/>
      <c r="T17" s="636"/>
      <c r="U17" s="636"/>
      <c r="V17" s="636"/>
      <c r="W17" s="637"/>
    </row>
    <row r="18" spans="2:23" s="30" customFormat="1" ht="17.100000000000001" customHeight="1" x14ac:dyDescent="0.2">
      <c r="B18" s="638" t="s">
        <v>7</v>
      </c>
      <c r="C18" s="668"/>
      <c r="D18" s="668"/>
      <c r="E18" s="244" t="s">
        <v>684</v>
      </c>
      <c r="F18" s="194"/>
      <c r="G18" s="194"/>
      <c r="H18" s="194"/>
      <c r="I18" s="194"/>
      <c r="J18" s="194"/>
      <c r="K18" s="194"/>
      <c r="L18" s="195"/>
      <c r="M18" s="638" t="s">
        <v>7</v>
      </c>
      <c r="N18" s="668"/>
      <c r="O18" s="639"/>
      <c r="P18" s="243" t="s">
        <v>685</v>
      </c>
      <c r="Q18" s="194"/>
      <c r="R18" s="194"/>
      <c r="S18" s="194"/>
      <c r="T18" s="194"/>
      <c r="U18" s="194"/>
      <c r="V18" s="194"/>
      <c r="W18" s="195"/>
    </row>
    <row r="19" spans="2:23" s="30" customFormat="1" ht="17.100000000000001" customHeight="1" x14ac:dyDescent="0.2">
      <c r="B19" s="665" t="s">
        <v>54</v>
      </c>
      <c r="C19" s="666"/>
      <c r="D19" s="667"/>
      <c r="E19" s="662" t="s">
        <v>670</v>
      </c>
      <c r="F19" s="663"/>
      <c r="G19" s="663"/>
      <c r="H19" s="663"/>
      <c r="I19" s="663"/>
      <c r="J19" s="663"/>
      <c r="K19" s="663"/>
      <c r="L19" s="664"/>
      <c r="M19" s="665" t="s">
        <v>54</v>
      </c>
      <c r="N19" s="666"/>
      <c r="O19" s="667"/>
      <c r="P19" s="662" t="s">
        <v>686</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669</v>
      </c>
      <c r="E22" s="675"/>
      <c r="F22" s="675"/>
      <c r="G22" s="675"/>
      <c r="H22" s="675"/>
      <c r="I22" s="675"/>
      <c r="J22" s="675"/>
      <c r="K22" s="675"/>
      <c r="L22" s="676"/>
      <c r="M22" s="638" t="s">
        <v>50</v>
      </c>
      <c r="N22" s="639"/>
      <c r="O22" s="674" t="s">
        <v>687</v>
      </c>
      <c r="P22" s="675"/>
      <c r="Q22" s="675"/>
      <c r="R22" s="675"/>
      <c r="S22" s="675"/>
      <c r="T22" s="675"/>
      <c r="U22" s="675"/>
      <c r="V22" s="675"/>
      <c r="W22" s="676"/>
    </row>
    <row r="23" spans="2:23" s="30" customFormat="1" ht="20.100000000000001" customHeight="1" x14ac:dyDescent="0.2">
      <c r="B23" s="620" t="s">
        <v>51</v>
      </c>
      <c r="C23" s="620" t="s">
        <v>47</v>
      </c>
      <c r="D23" s="642" t="s">
        <v>681</v>
      </c>
      <c r="E23" s="643"/>
      <c r="F23" s="653"/>
      <c r="G23" s="654"/>
      <c r="H23" s="654"/>
      <c r="I23" s="654"/>
      <c r="J23" s="654"/>
      <c r="K23" s="654"/>
      <c r="L23" s="655"/>
      <c r="M23" s="620" t="s">
        <v>51</v>
      </c>
      <c r="N23" s="620" t="s">
        <v>47</v>
      </c>
      <c r="O23" s="642" t="s">
        <v>681</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4</v>
      </c>
      <c r="E25" s="650"/>
      <c r="F25" s="632"/>
      <c r="G25" s="633"/>
      <c r="H25" s="633"/>
      <c r="I25" s="633"/>
      <c r="J25" s="633"/>
      <c r="K25" s="633"/>
      <c r="L25" s="634"/>
      <c r="M25" s="621"/>
      <c r="N25" s="621" t="s">
        <v>2</v>
      </c>
      <c r="O25" s="649">
        <v>5</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561</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511</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655</v>
      </c>
      <c r="P31" s="641"/>
      <c r="Q31" s="632"/>
      <c r="R31" s="633"/>
      <c r="S31" s="633"/>
      <c r="T31" s="633"/>
      <c r="U31" s="633"/>
      <c r="V31" s="633"/>
      <c r="W31" s="634"/>
    </row>
    <row r="32" spans="2:23" s="30" customFormat="1" ht="17.100000000000001" customHeight="1" x14ac:dyDescent="0.2">
      <c r="B32" s="638" t="s">
        <v>49</v>
      </c>
      <c r="C32" s="639"/>
      <c r="D32" s="640" t="s">
        <v>559</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662</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662</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688</v>
      </c>
      <c r="F36" s="194"/>
      <c r="G36" s="194"/>
      <c r="H36" s="194"/>
      <c r="I36" s="194"/>
      <c r="J36" s="194"/>
      <c r="K36" s="194"/>
      <c r="L36" s="195"/>
      <c r="M36" s="638" t="s">
        <v>7</v>
      </c>
      <c r="N36" s="668"/>
      <c r="O36" s="639"/>
      <c r="P36" s="243" t="s">
        <v>676</v>
      </c>
      <c r="Q36" s="194"/>
      <c r="R36" s="194"/>
      <c r="S36" s="194"/>
      <c r="T36" s="194"/>
      <c r="U36" s="194"/>
      <c r="V36" s="194"/>
      <c r="W36" s="195"/>
    </row>
    <row r="37" spans="2:24" s="30" customFormat="1" ht="17.100000000000001" customHeight="1" x14ac:dyDescent="0.2">
      <c r="B37" s="665" t="s">
        <v>54</v>
      </c>
      <c r="C37" s="666"/>
      <c r="D37" s="667"/>
      <c r="E37" s="662" t="s">
        <v>689</v>
      </c>
      <c r="F37" s="663"/>
      <c r="G37" s="663"/>
      <c r="H37" s="663"/>
      <c r="I37" s="663"/>
      <c r="J37" s="663"/>
      <c r="K37" s="663"/>
      <c r="L37" s="664"/>
      <c r="M37" s="665" t="s">
        <v>54</v>
      </c>
      <c r="N37" s="666"/>
      <c r="O37" s="667"/>
      <c r="P37" s="662" t="s">
        <v>677</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675</v>
      </c>
      <c r="E40" s="675"/>
      <c r="F40" s="675"/>
      <c r="G40" s="675"/>
      <c r="H40" s="675"/>
      <c r="I40" s="675"/>
      <c r="J40" s="675"/>
      <c r="K40" s="675"/>
      <c r="L40" s="676"/>
      <c r="M40" s="638" t="s">
        <v>50</v>
      </c>
      <c r="N40" s="639"/>
      <c r="O40" s="674" t="s">
        <v>658</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048889B3-50DD-4778-A133-CE1327D61DD7}">
      <formula1>INDIRECT(D9)</formula1>
    </dataValidation>
    <dataValidation type="list" allowBlank="1" showInputMessage="1" showErrorMessage="1" sqref="D14:E14 D32:E32 O14:P14 O32:P32" xr:uid="{2EB27301-ED1C-477D-A1CE-5F4663E70A46}">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9056082-F152-4A90-AE27-157D776C2EBC}">
          <x14:formula1>
            <xm:f>'(参考)リスト'!$G$16:$G$20</xm:f>
          </x14:formula1>
          <xm:sqref>D17:E17 D35:E35 O17:P17 O35:P35</xm:sqref>
        </x14:dataValidation>
        <x14:dataValidation type="list" allowBlank="1" showInputMessage="1" showErrorMessage="1" xr:uid="{DD6518D9-73FB-4DD6-9F98-7E5D54EF0C9B}">
          <x14:formula1>
            <xm:f>'(参考)リスト'!$B$16:$B$20</xm:f>
          </x14:formula1>
          <xm:sqref>D9:E10 D27:E28 O9:P10 O27:P28</xm:sqref>
        </x14:dataValidation>
        <x14:dataValidation type="list" allowBlank="1" showInputMessage="1" showErrorMessage="1" xr:uid="{9009B370-BD41-459B-BF66-E3D2E0E81942}">
          <x14:formula1>
            <xm:f>'(参考)リスト'!$F$16:$F$21</xm:f>
          </x14:formula1>
          <xm:sqref>E15:E16 E33:E34 P15:P16 P33:P34</xm:sqref>
        </x14:dataValidation>
        <x14:dataValidation type="list" allowBlank="1" showInputMessage="1" showErrorMessage="1" xr:uid="{0A787E19-28F7-4EA6-B794-69D7CFF6F7BC}">
          <x14:formula1>
            <xm:f>'(参考)リスト'!$D$16:$D$18</xm:f>
          </x14:formula1>
          <xm:sqref>D13:E13 D31:E31 O13:P13 O31:P31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F38B0-CFF4-4CE4-AFF5-6FDA037268D3}">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681</v>
      </c>
      <c r="E5" s="643"/>
      <c r="F5" s="653"/>
      <c r="G5" s="654"/>
      <c r="H5" s="654"/>
      <c r="I5" s="654"/>
      <c r="J5" s="654"/>
      <c r="K5" s="654"/>
      <c r="L5" s="655"/>
      <c r="M5" s="620" t="s">
        <v>51</v>
      </c>
      <c r="N5" s="620" t="s">
        <v>47</v>
      </c>
      <c r="O5" s="642" t="s">
        <v>681</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6</v>
      </c>
      <c r="E7" s="650"/>
      <c r="F7" s="632"/>
      <c r="G7" s="633"/>
      <c r="H7" s="633"/>
      <c r="I7" s="633"/>
      <c r="J7" s="633"/>
      <c r="K7" s="633"/>
      <c r="L7" s="634"/>
      <c r="M7" s="621"/>
      <c r="N7" s="621" t="s">
        <v>2</v>
      </c>
      <c r="O7" s="649">
        <v>7</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373</v>
      </c>
      <c r="E11" s="643"/>
      <c r="F11" s="632"/>
      <c r="G11" s="633"/>
      <c r="H11" s="633"/>
      <c r="I11" s="633"/>
      <c r="J11" s="633"/>
      <c r="K11" s="633"/>
      <c r="L11" s="634"/>
      <c r="M11" s="621"/>
      <c r="N11" s="621" t="s">
        <v>4</v>
      </c>
      <c r="O11" s="642" t="s">
        <v>376</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655</v>
      </c>
      <c r="P13" s="641"/>
      <c r="Q13" s="632"/>
      <c r="R13" s="633"/>
      <c r="S13" s="633"/>
      <c r="T13" s="633"/>
      <c r="U13" s="633"/>
      <c r="V13" s="633"/>
      <c r="W13" s="634"/>
    </row>
    <row r="14" spans="2:23" s="30" customFormat="1" ht="17.100000000000001" customHeight="1" x14ac:dyDescent="0.2">
      <c r="B14" s="638" t="s">
        <v>49</v>
      </c>
      <c r="C14" s="639"/>
      <c r="D14" s="640" t="s">
        <v>355</v>
      </c>
      <c r="E14" s="641"/>
      <c r="F14" s="632"/>
      <c r="G14" s="633"/>
      <c r="H14" s="633"/>
      <c r="I14" s="633"/>
      <c r="J14" s="633"/>
      <c r="K14" s="633"/>
      <c r="L14" s="634"/>
      <c r="M14" s="638" t="s">
        <v>49</v>
      </c>
      <c r="N14" s="639"/>
      <c r="O14" s="640" t="s">
        <v>357</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4" t="s">
        <v>691</v>
      </c>
      <c r="F18" s="194"/>
      <c r="G18" s="194"/>
      <c r="H18" s="194"/>
      <c r="I18" s="194"/>
      <c r="J18" s="194"/>
      <c r="K18" s="194"/>
      <c r="L18" s="195"/>
      <c r="M18" s="638" t="s">
        <v>7</v>
      </c>
      <c r="N18" s="668"/>
      <c r="O18" s="639"/>
      <c r="P18" s="243" t="s">
        <v>676</v>
      </c>
      <c r="Q18" s="194"/>
      <c r="R18" s="194"/>
      <c r="S18" s="194"/>
      <c r="T18" s="194"/>
      <c r="U18" s="194"/>
      <c r="V18" s="194"/>
      <c r="W18" s="195"/>
    </row>
    <row r="19" spans="2:23" s="30" customFormat="1" ht="17.100000000000001" customHeight="1" x14ac:dyDescent="0.2">
      <c r="B19" s="665" t="s">
        <v>54</v>
      </c>
      <c r="C19" s="666"/>
      <c r="D19" s="667"/>
      <c r="E19" s="662" t="s">
        <v>692</v>
      </c>
      <c r="F19" s="663"/>
      <c r="G19" s="663"/>
      <c r="H19" s="663"/>
      <c r="I19" s="663"/>
      <c r="J19" s="663"/>
      <c r="K19" s="663"/>
      <c r="L19" s="664"/>
      <c r="M19" s="665" t="s">
        <v>54</v>
      </c>
      <c r="N19" s="666"/>
      <c r="O19" s="667"/>
      <c r="P19" s="662" t="s">
        <v>677</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690</v>
      </c>
      <c r="E22" s="675"/>
      <c r="F22" s="675"/>
      <c r="G22" s="675"/>
      <c r="H22" s="675"/>
      <c r="I22" s="675"/>
      <c r="J22" s="675"/>
      <c r="K22" s="675"/>
      <c r="L22" s="676"/>
      <c r="M22" s="638" t="s">
        <v>50</v>
      </c>
      <c r="N22" s="639"/>
      <c r="O22" s="674" t="s">
        <v>658</v>
      </c>
      <c r="P22" s="675"/>
      <c r="Q22" s="675"/>
      <c r="R22" s="675"/>
      <c r="S22" s="675"/>
      <c r="T22" s="675"/>
      <c r="U22" s="675"/>
      <c r="V22" s="675"/>
      <c r="W22" s="676"/>
    </row>
    <row r="23" spans="2:23" s="30" customFormat="1" ht="20.100000000000001" customHeight="1" x14ac:dyDescent="0.2">
      <c r="B23" s="620" t="s">
        <v>51</v>
      </c>
      <c r="C23" s="620" t="s">
        <v>47</v>
      </c>
      <c r="D23" s="642" t="s">
        <v>693</v>
      </c>
      <c r="E23" s="643"/>
      <c r="F23" s="653"/>
      <c r="G23" s="654"/>
      <c r="H23" s="654"/>
      <c r="I23" s="654"/>
      <c r="J23" s="654"/>
      <c r="K23" s="654"/>
      <c r="L23" s="655"/>
      <c r="M23" s="620" t="s">
        <v>51</v>
      </c>
      <c r="N23" s="620" t="s">
        <v>47</v>
      </c>
      <c r="O23" s="642" t="s">
        <v>693</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1</v>
      </c>
      <c r="E25" s="650"/>
      <c r="F25" s="632"/>
      <c r="G25" s="633"/>
      <c r="H25" s="633"/>
      <c r="I25" s="633"/>
      <c r="J25" s="633"/>
      <c r="K25" s="633"/>
      <c r="L25" s="634"/>
      <c r="M25" s="621"/>
      <c r="N25" s="621" t="s">
        <v>2</v>
      </c>
      <c r="O25" s="649">
        <v>2</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655</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676</v>
      </c>
      <c r="F36" s="194"/>
      <c r="G36" s="194"/>
      <c r="H36" s="194"/>
      <c r="I36" s="194"/>
      <c r="J36" s="194"/>
      <c r="K36" s="194"/>
      <c r="L36" s="195"/>
      <c r="M36" s="638" t="s">
        <v>7</v>
      </c>
      <c r="N36" s="668"/>
      <c r="O36" s="639"/>
      <c r="P36" s="243" t="s">
        <v>676</v>
      </c>
      <c r="Q36" s="194"/>
      <c r="R36" s="194"/>
      <c r="S36" s="194"/>
      <c r="T36" s="194"/>
      <c r="U36" s="194"/>
      <c r="V36" s="194"/>
      <c r="W36" s="195"/>
    </row>
    <row r="37" spans="2:24" s="30" customFormat="1" ht="17.100000000000001" customHeight="1" x14ac:dyDescent="0.2">
      <c r="B37" s="665" t="s">
        <v>54</v>
      </c>
      <c r="C37" s="666"/>
      <c r="D37" s="667"/>
      <c r="E37" s="662" t="s">
        <v>677</v>
      </c>
      <c r="F37" s="663"/>
      <c r="G37" s="663"/>
      <c r="H37" s="663"/>
      <c r="I37" s="663"/>
      <c r="J37" s="663"/>
      <c r="K37" s="663"/>
      <c r="L37" s="664"/>
      <c r="M37" s="665" t="s">
        <v>54</v>
      </c>
      <c r="N37" s="666"/>
      <c r="O37" s="667"/>
      <c r="P37" s="662" t="s">
        <v>677</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658</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O29:P30 D11:E12 O11:P12 D29:E30" xr:uid="{E855FE7C-CC9E-42CB-BCBF-A16F0E44469F}">
      <formula1>INDIRECT(D9)</formula1>
    </dataValidation>
    <dataValidation type="list" allowBlank="1" showInputMessage="1" showErrorMessage="1" sqref="O32:P32 D14:E14 O14:P14 D32:E32" xr:uid="{9EF42A38-FD67-4F8C-ABC5-F9143A26BD0E}">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358E2D9-1ABF-467A-8486-7196628EE45A}">
          <x14:formula1>
            <xm:f>'(参考)リスト'!$G$16:$G$20</xm:f>
          </x14:formula1>
          <xm:sqref>D17:E17 D35:E35 O17:P17 O35:P35</xm:sqref>
        </x14:dataValidation>
        <x14:dataValidation type="list" allowBlank="1" showInputMessage="1" showErrorMessage="1" xr:uid="{3346C457-B454-4083-9674-AD58FDBB2041}">
          <x14:formula1>
            <xm:f>'(参考)リスト'!$B$16:$B$20</xm:f>
          </x14:formula1>
          <xm:sqref>O27:P28 D9:E10 O9:P10 D27:E28</xm:sqref>
        </x14:dataValidation>
        <x14:dataValidation type="list" allowBlank="1" showInputMessage="1" showErrorMessage="1" xr:uid="{4821EA22-1BA4-42B4-89EA-9970DC9EFB82}">
          <x14:formula1>
            <xm:f>'(参考)リスト'!$F$16:$F$21</xm:f>
          </x14:formula1>
          <xm:sqref>E15:E16 E33:E34 P15:P16 P33:P34</xm:sqref>
        </x14:dataValidation>
        <x14:dataValidation type="list" allowBlank="1" showInputMessage="1" showErrorMessage="1" xr:uid="{361D95FC-EDFF-4284-AB07-3559F4E35261}">
          <x14:formula1>
            <xm:f>'(参考)リスト'!$D$16:$D$18</xm:f>
          </x14:formula1>
          <xm:sqref>O31:P31 D13:E13 O13:P13 D31:E31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95EF5-B82F-4699-8C11-76DCB50B1D5F}">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693</v>
      </c>
      <c r="E5" s="643"/>
      <c r="F5" s="653"/>
      <c r="G5" s="654"/>
      <c r="H5" s="654"/>
      <c r="I5" s="654"/>
      <c r="J5" s="654"/>
      <c r="K5" s="654"/>
      <c r="L5" s="655"/>
      <c r="M5" s="620" t="s">
        <v>51</v>
      </c>
      <c r="N5" s="620" t="s">
        <v>47</v>
      </c>
      <c r="O5" s="642" t="s">
        <v>694</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3</v>
      </c>
      <c r="E7" s="650"/>
      <c r="F7" s="632"/>
      <c r="G7" s="633"/>
      <c r="H7" s="633"/>
      <c r="I7" s="633"/>
      <c r="J7" s="633"/>
      <c r="K7" s="633"/>
      <c r="L7" s="634"/>
      <c r="M7" s="621"/>
      <c r="N7" s="621" t="s">
        <v>2</v>
      </c>
      <c r="O7" s="649">
        <v>1</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561</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373</v>
      </c>
      <c r="E11" s="643"/>
      <c r="F11" s="632"/>
      <c r="G11" s="633"/>
      <c r="H11" s="633"/>
      <c r="I11" s="633"/>
      <c r="J11" s="633"/>
      <c r="K11" s="633"/>
      <c r="L11" s="634"/>
      <c r="M11" s="621"/>
      <c r="N11" s="621" t="s">
        <v>4</v>
      </c>
      <c r="O11" s="642" t="s">
        <v>357</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352</v>
      </c>
      <c r="P13" s="641"/>
      <c r="Q13" s="632"/>
      <c r="R13" s="633"/>
      <c r="S13" s="633"/>
      <c r="T13" s="633"/>
      <c r="U13" s="633"/>
      <c r="V13" s="633"/>
      <c r="W13" s="634"/>
    </row>
    <row r="14" spans="2:23" s="30" customFormat="1" ht="17.100000000000001" customHeight="1" x14ac:dyDescent="0.2">
      <c r="B14" s="638" t="s">
        <v>49</v>
      </c>
      <c r="C14" s="639"/>
      <c r="D14" s="640" t="s">
        <v>355</v>
      </c>
      <c r="E14" s="641"/>
      <c r="F14" s="632"/>
      <c r="G14" s="633"/>
      <c r="H14" s="633"/>
      <c r="I14" s="633"/>
      <c r="J14" s="633"/>
      <c r="K14" s="633"/>
      <c r="L14" s="634"/>
      <c r="M14" s="638" t="s">
        <v>49</v>
      </c>
      <c r="N14" s="639"/>
      <c r="O14" s="640" t="s">
        <v>540</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648</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649</v>
      </c>
      <c r="P17" s="595"/>
      <c r="Q17" s="635"/>
      <c r="R17" s="636"/>
      <c r="S17" s="636"/>
      <c r="T17" s="636"/>
      <c r="U17" s="636"/>
      <c r="V17" s="636"/>
      <c r="W17" s="637"/>
    </row>
    <row r="18" spans="2:23" s="30" customFormat="1" ht="17.100000000000001" customHeight="1" x14ac:dyDescent="0.2">
      <c r="B18" s="638" t="s">
        <v>7</v>
      </c>
      <c r="C18" s="668"/>
      <c r="D18" s="668"/>
      <c r="E18" s="244" t="s">
        <v>678</v>
      </c>
      <c r="F18" s="194"/>
      <c r="G18" s="194"/>
      <c r="H18" s="194"/>
      <c r="I18" s="194"/>
      <c r="J18" s="194"/>
      <c r="K18" s="194"/>
      <c r="L18" s="195"/>
      <c r="M18" s="638" t="s">
        <v>7</v>
      </c>
      <c r="N18" s="668"/>
      <c r="O18" s="639"/>
      <c r="P18" s="243" t="s">
        <v>695</v>
      </c>
      <c r="Q18" s="194"/>
      <c r="R18" s="194"/>
      <c r="S18" s="194"/>
      <c r="T18" s="194"/>
      <c r="U18" s="194"/>
      <c r="V18" s="194"/>
      <c r="W18" s="195"/>
    </row>
    <row r="19" spans="2:23" s="30" customFormat="1" ht="17.100000000000001" customHeight="1" x14ac:dyDescent="0.2">
      <c r="B19" s="665" t="s">
        <v>54</v>
      </c>
      <c r="C19" s="666"/>
      <c r="D19" s="667"/>
      <c r="E19" s="662" t="s">
        <v>679</v>
      </c>
      <c r="F19" s="663"/>
      <c r="G19" s="663"/>
      <c r="H19" s="663"/>
      <c r="I19" s="663"/>
      <c r="J19" s="663"/>
      <c r="K19" s="663"/>
      <c r="L19" s="664"/>
      <c r="M19" s="665" t="s">
        <v>54</v>
      </c>
      <c r="N19" s="666"/>
      <c r="O19" s="667"/>
      <c r="P19" s="662" t="s">
        <v>652</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690</v>
      </c>
      <c r="E22" s="675"/>
      <c r="F22" s="675"/>
      <c r="G22" s="675"/>
      <c r="H22" s="675"/>
      <c r="I22" s="675"/>
      <c r="J22" s="675"/>
      <c r="K22" s="675"/>
      <c r="L22" s="676"/>
      <c r="M22" s="638" t="s">
        <v>50</v>
      </c>
      <c r="N22" s="639"/>
      <c r="O22" s="674" t="s">
        <v>696</v>
      </c>
      <c r="P22" s="675"/>
      <c r="Q22" s="675"/>
      <c r="R22" s="675"/>
      <c r="S22" s="675"/>
      <c r="T22" s="675"/>
      <c r="U22" s="675"/>
      <c r="V22" s="675"/>
      <c r="W22" s="676"/>
    </row>
    <row r="23" spans="2:23" s="30" customFormat="1" ht="20.100000000000001" customHeight="1" x14ac:dyDescent="0.2">
      <c r="B23" s="620" t="s">
        <v>51</v>
      </c>
      <c r="C23" s="620" t="s">
        <v>47</v>
      </c>
      <c r="D23" s="642" t="s">
        <v>694</v>
      </c>
      <c r="E23" s="643"/>
      <c r="F23" s="653"/>
      <c r="G23" s="654"/>
      <c r="H23" s="654"/>
      <c r="I23" s="654"/>
      <c r="J23" s="654"/>
      <c r="K23" s="654"/>
      <c r="L23" s="655"/>
      <c r="M23" s="620" t="s">
        <v>51</v>
      </c>
      <c r="N23" s="620" t="s">
        <v>47</v>
      </c>
      <c r="O23" s="642" t="s">
        <v>694</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2</v>
      </c>
      <c r="E25" s="650"/>
      <c r="F25" s="632"/>
      <c r="G25" s="633"/>
      <c r="H25" s="633"/>
      <c r="I25" s="633"/>
      <c r="J25" s="633"/>
      <c r="K25" s="633"/>
      <c r="L25" s="634"/>
      <c r="M25" s="621"/>
      <c r="N25" s="621" t="s">
        <v>2</v>
      </c>
      <c r="O25" s="649">
        <v>3</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373</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355</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676</v>
      </c>
      <c r="F36" s="194"/>
      <c r="G36" s="194"/>
      <c r="H36" s="194"/>
      <c r="I36" s="194"/>
      <c r="J36" s="194"/>
      <c r="K36" s="194"/>
      <c r="L36" s="195"/>
      <c r="M36" s="638" t="s">
        <v>7</v>
      </c>
      <c r="N36" s="668"/>
      <c r="O36" s="639"/>
      <c r="P36" s="244" t="s">
        <v>691</v>
      </c>
      <c r="Q36" s="194"/>
      <c r="R36" s="194"/>
      <c r="S36" s="194"/>
      <c r="T36" s="194"/>
      <c r="U36" s="194"/>
      <c r="V36" s="194"/>
      <c r="W36" s="195"/>
    </row>
    <row r="37" spans="2:24" s="30" customFormat="1" ht="17.100000000000001" customHeight="1" x14ac:dyDescent="0.2">
      <c r="B37" s="665" t="s">
        <v>54</v>
      </c>
      <c r="C37" s="666"/>
      <c r="D37" s="667"/>
      <c r="E37" s="662" t="s">
        <v>677</v>
      </c>
      <c r="F37" s="663"/>
      <c r="G37" s="663"/>
      <c r="H37" s="663"/>
      <c r="I37" s="663"/>
      <c r="J37" s="663"/>
      <c r="K37" s="663"/>
      <c r="L37" s="664"/>
      <c r="M37" s="665" t="s">
        <v>54</v>
      </c>
      <c r="N37" s="666"/>
      <c r="O37" s="667"/>
      <c r="P37" s="662" t="s">
        <v>697</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690</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O32:P32 D14:E14 O14:P14 D32:E32" xr:uid="{0731EB63-6D5C-40BF-8230-4B143B999BC9}">
      <formula1>INDIRECT(D13)</formula1>
    </dataValidation>
    <dataValidation type="list" allowBlank="1" showInputMessage="1" showErrorMessage="1" sqref="O29:P30 D11:E12 O11:P12 D29:E30" xr:uid="{1358B134-8372-42EC-823A-6C448DABFC8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FC1A985-324C-4070-945A-E673EE1426AB}">
          <x14:formula1>
            <xm:f>'(参考)リスト'!$D$16:$D$18</xm:f>
          </x14:formula1>
          <xm:sqref>O31:P31 D13:E13 O13:P13 D31:E31</xm:sqref>
        </x14:dataValidation>
        <x14:dataValidation type="list" allowBlank="1" showInputMessage="1" showErrorMessage="1" xr:uid="{56FEAA76-4C90-4D74-A128-424C2C84F966}">
          <x14:formula1>
            <xm:f>'(参考)リスト'!$F$16:$F$21</xm:f>
          </x14:formula1>
          <xm:sqref>E15:E16 E33:E34 P15:P16 P33:P34</xm:sqref>
        </x14:dataValidation>
        <x14:dataValidation type="list" allowBlank="1" showInputMessage="1" showErrorMessage="1" xr:uid="{296281B5-9585-48A4-898A-B0E85F6030F0}">
          <x14:formula1>
            <xm:f>'(参考)リスト'!$B$16:$B$20</xm:f>
          </x14:formula1>
          <xm:sqref>O27:P28 D9:E10 O9:P10 D27:E28</xm:sqref>
        </x14:dataValidation>
        <x14:dataValidation type="list" allowBlank="1" showInputMessage="1" showErrorMessage="1" xr:uid="{7EF7730A-8FFA-47E1-B55E-E2BD11668B7E}">
          <x14:formula1>
            <xm:f>'(参考)リスト'!$G$16:$G$20</xm:f>
          </x14:formula1>
          <xm:sqref>D17:E17 D35:E35 O17:P17 O35:P35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2B776-B25F-441C-A11F-161A46042794}">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694</v>
      </c>
      <c r="E5" s="643"/>
      <c r="F5" s="653"/>
      <c r="G5" s="654"/>
      <c r="H5" s="654"/>
      <c r="I5" s="654"/>
      <c r="J5" s="654"/>
      <c r="K5" s="654"/>
      <c r="L5" s="655"/>
      <c r="M5" s="620" t="s">
        <v>51</v>
      </c>
      <c r="N5" s="620" t="s">
        <v>47</v>
      </c>
      <c r="O5" s="642" t="s">
        <v>694</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4</v>
      </c>
      <c r="E7" s="650"/>
      <c r="F7" s="632"/>
      <c r="G7" s="633"/>
      <c r="H7" s="633"/>
      <c r="I7" s="633"/>
      <c r="J7" s="633"/>
      <c r="K7" s="633"/>
      <c r="L7" s="634"/>
      <c r="M7" s="621"/>
      <c r="N7" s="621" t="s">
        <v>2</v>
      </c>
      <c r="O7" s="649">
        <v>5</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374</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655</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355</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676</v>
      </c>
      <c r="F18" s="194"/>
      <c r="G18" s="194"/>
      <c r="H18" s="194"/>
      <c r="I18" s="194"/>
      <c r="J18" s="194"/>
      <c r="K18" s="194"/>
      <c r="L18" s="195"/>
      <c r="M18" s="638" t="s">
        <v>7</v>
      </c>
      <c r="N18" s="668"/>
      <c r="O18" s="639"/>
      <c r="P18" s="244" t="s">
        <v>698</v>
      </c>
      <c r="Q18" s="194"/>
      <c r="R18" s="194"/>
      <c r="S18" s="194"/>
      <c r="T18" s="194"/>
      <c r="U18" s="194"/>
      <c r="V18" s="194"/>
      <c r="W18" s="195"/>
    </row>
    <row r="19" spans="2:23" s="30" customFormat="1" ht="17.100000000000001" customHeight="1" x14ac:dyDescent="0.2">
      <c r="B19" s="665" t="s">
        <v>54</v>
      </c>
      <c r="C19" s="666"/>
      <c r="D19" s="667"/>
      <c r="E19" s="662" t="s">
        <v>677</v>
      </c>
      <c r="F19" s="663"/>
      <c r="G19" s="663"/>
      <c r="H19" s="663"/>
      <c r="I19" s="663"/>
      <c r="J19" s="663"/>
      <c r="K19" s="663"/>
      <c r="L19" s="664"/>
      <c r="M19" s="665" t="s">
        <v>54</v>
      </c>
      <c r="N19" s="666"/>
      <c r="O19" s="667"/>
      <c r="P19" s="662" t="s">
        <v>699</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700</v>
      </c>
      <c r="P22" s="675"/>
      <c r="Q22" s="675"/>
      <c r="R22" s="675"/>
      <c r="S22" s="675"/>
      <c r="T22" s="675"/>
      <c r="U22" s="675"/>
      <c r="V22" s="675"/>
      <c r="W22" s="676"/>
    </row>
    <row r="23" spans="2:23" s="30" customFormat="1" ht="20.100000000000001" customHeight="1" x14ac:dyDescent="0.2">
      <c r="B23" s="620" t="s">
        <v>51</v>
      </c>
      <c r="C23" s="620" t="s">
        <v>47</v>
      </c>
      <c r="D23" s="642" t="s">
        <v>701</v>
      </c>
      <c r="E23" s="643"/>
      <c r="F23" s="653"/>
      <c r="G23" s="654"/>
      <c r="H23" s="654"/>
      <c r="I23" s="654"/>
      <c r="J23" s="654"/>
      <c r="K23" s="654"/>
      <c r="L23" s="655"/>
      <c r="M23" s="620" t="s">
        <v>51</v>
      </c>
      <c r="N23" s="620" t="s">
        <v>47</v>
      </c>
      <c r="O23" s="642" t="s">
        <v>701</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1</v>
      </c>
      <c r="E25" s="650"/>
      <c r="F25" s="632"/>
      <c r="G25" s="633"/>
      <c r="H25" s="633"/>
      <c r="I25" s="633"/>
      <c r="J25" s="633"/>
      <c r="K25" s="633"/>
      <c r="L25" s="634"/>
      <c r="M25" s="621"/>
      <c r="N25" s="621" t="s">
        <v>2</v>
      </c>
      <c r="O25" s="649">
        <v>2</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561</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512</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655</v>
      </c>
      <c r="P31" s="641"/>
      <c r="Q31" s="632"/>
      <c r="R31" s="633"/>
      <c r="S31" s="633"/>
      <c r="T31" s="633"/>
      <c r="U31" s="633"/>
      <c r="V31" s="633"/>
      <c r="W31" s="634"/>
    </row>
    <row r="32" spans="2:23" s="30" customFormat="1" ht="17.100000000000001" customHeight="1" x14ac:dyDescent="0.2">
      <c r="B32" s="638" t="s">
        <v>49</v>
      </c>
      <c r="C32" s="639"/>
      <c r="D32" s="640" t="s">
        <v>559</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648</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649</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725</v>
      </c>
      <c r="F36" s="194"/>
      <c r="G36" s="194"/>
      <c r="H36" s="194"/>
      <c r="I36" s="194"/>
      <c r="J36" s="194"/>
      <c r="K36" s="194"/>
      <c r="L36" s="195"/>
      <c r="M36" s="638" t="s">
        <v>7</v>
      </c>
      <c r="N36" s="668"/>
      <c r="O36" s="639"/>
      <c r="P36" s="244" t="s">
        <v>676</v>
      </c>
      <c r="Q36" s="194"/>
      <c r="R36" s="194"/>
      <c r="S36" s="194"/>
      <c r="T36" s="194"/>
      <c r="U36" s="194"/>
      <c r="V36" s="194"/>
      <c r="W36" s="195"/>
    </row>
    <row r="37" spans="2:24" s="30" customFormat="1" ht="17.100000000000001" customHeight="1" x14ac:dyDescent="0.2">
      <c r="B37" s="665" t="s">
        <v>54</v>
      </c>
      <c r="C37" s="666"/>
      <c r="D37" s="667"/>
      <c r="E37" s="662" t="s">
        <v>726</v>
      </c>
      <c r="F37" s="663"/>
      <c r="G37" s="663"/>
      <c r="H37" s="663"/>
      <c r="I37" s="663"/>
      <c r="J37" s="663"/>
      <c r="K37" s="663"/>
      <c r="L37" s="664"/>
      <c r="M37" s="665" t="s">
        <v>54</v>
      </c>
      <c r="N37" s="666"/>
      <c r="O37" s="667"/>
      <c r="P37" s="662" t="s">
        <v>727</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672</v>
      </c>
      <c r="E40" s="675"/>
      <c r="F40" s="675"/>
      <c r="G40" s="675"/>
      <c r="H40" s="675"/>
      <c r="I40" s="675"/>
      <c r="J40" s="675"/>
      <c r="K40" s="675"/>
      <c r="L40" s="676"/>
      <c r="M40" s="638" t="s">
        <v>50</v>
      </c>
      <c r="N40" s="639"/>
      <c r="O40" s="674" t="s">
        <v>658</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O29:P30 D29:E30 O11:P12 D11:E12" xr:uid="{ABBD9D2C-0824-42C1-9A19-A3A7D7B00F62}">
      <formula1>INDIRECT(D9)</formula1>
    </dataValidation>
    <dataValidation type="list" allowBlank="1" showInputMessage="1" showErrorMessage="1" sqref="O32:P32 D32:E32 O14:P14 D14:E14" xr:uid="{6AAA9DB1-207A-4029-8AD9-97C453E28944}">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838A9C1-9379-43A0-A8B5-6675C8CBDE61}">
          <x14:formula1>
            <xm:f>'(参考)リスト'!$G$16:$G$20</xm:f>
          </x14:formula1>
          <xm:sqref>D17:E17 D35:E35 O17:P17 O35:P35</xm:sqref>
        </x14:dataValidation>
        <x14:dataValidation type="list" allowBlank="1" showInputMessage="1" showErrorMessage="1" xr:uid="{7B3975AA-3E4D-4A34-A60B-4EA5792D1ECB}">
          <x14:formula1>
            <xm:f>'(参考)リスト'!$B$16:$B$20</xm:f>
          </x14:formula1>
          <xm:sqref>O27:P28 D27:E28 O9:P10 D9:E10</xm:sqref>
        </x14:dataValidation>
        <x14:dataValidation type="list" allowBlank="1" showInputMessage="1" showErrorMessage="1" xr:uid="{69DD582A-C187-49DE-A5F7-A91D28605F4C}">
          <x14:formula1>
            <xm:f>'(参考)リスト'!$F$16:$F$21</xm:f>
          </x14:formula1>
          <xm:sqref>E15:E16 E33:E34 P15:P16 P33:P34</xm:sqref>
        </x14:dataValidation>
        <x14:dataValidation type="list" allowBlank="1" showInputMessage="1" showErrorMessage="1" xr:uid="{557A4B84-8A49-4CE5-A2AD-52173F8D2C4C}">
          <x14:formula1>
            <xm:f>'(参考)リスト'!$D$16:$D$18</xm:f>
          </x14:formula1>
          <xm:sqref>D13:E13 D31:E31 O13:P13 O31:P31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26E14-AB49-4D18-BEEE-B92C39386F4E}">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701</v>
      </c>
      <c r="E5" s="643"/>
      <c r="F5" s="653"/>
      <c r="G5" s="654"/>
      <c r="H5" s="654"/>
      <c r="I5" s="654"/>
      <c r="J5" s="654"/>
      <c r="K5" s="654"/>
      <c r="L5" s="655"/>
      <c r="M5" s="620" t="s">
        <v>51</v>
      </c>
      <c r="N5" s="620" t="s">
        <v>47</v>
      </c>
      <c r="O5" s="642" t="s">
        <v>702</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3</v>
      </c>
      <c r="E7" s="650"/>
      <c r="F7" s="632"/>
      <c r="G7" s="633"/>
      <c r="H7" s="633"/>
      <c r="I7" s="633"/>
      <c r="J7" s="633"/>
      <c r="K7" s="633"/>
      <c r="L7" s="634"/>
      <c r="M7" s="621"/>
      <c r="N7" s="621" t="s">
        <v>2</v>
      </c>
      <c r="O7" s="649">
        <v>1</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376</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655</v>
      </c>
      <c r="E13" s="641"/>
      <c r="F13" s="632"/>
      <c r="G13" s="633"/>
      <c r="H13" s="633"/>
      <c r="I13" s="633"/>
      <c r="J13" s="633"/>
      <c r="K13" s="633"/>
      <c r="L13" s="634"/>
      <c r="M13" s="638" t="s">
        <v>5</v>
      </c>
      <c r="N13" s="639"/>
      <c r="O13" s="640" t="s">
        <v>655</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357</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676</v>
      </c>
      <c r="F18" s="194"/>
      <c r="G18" s="194"/>
      <c r="H18" s="194"/>
      <c r="I18" s="194"/>
      <c r="J18" s="194"/>
      <c r="K18" s="194"/>
      <c r="L18" s="195"/>
      <c r="M18" s="638" t="s">
        <v>7</v>
      </c>
      <c r="N18" s="668"/>
      <c r="O18" s="639"/>
      <c r="P18" s="243" t="s">
        <v>676</v>
      </c>
      <c r="Q18" s="194"/>
      <c r="R18" s="194"/>
      <c r="S18" s="194"/>
      <c r="T18" s="194"/>
      <c r="U18" s="194"/>
      <c r="V18" s="194"/>
      <c r="W18" s="195"/>
    </row>
    <row r="19" spans="2:23" s="30" customFormat="1" ht="17.100000000000001" customHeight="1" x14ac:dyDescent="0.2">
      <c r="B19" s="665" t="s">
        <v>54</v>
      </c>
      <c r="C19" s="666"/>
      <c r="D19" s="667"/>
      <c r="E19" s="662" t="s">
        <v>677</v>
      </c>
      <c r="F19" s="663"/>
      <c r="G19" s="663"/>
      <c r="H19" s="663"/>
      <c r="I19" s="663"/>
      <c r="J19" s="663"/>
      <c r="K19" s="663"/>
      <c r="L19" s="664"/>
      <c r="M19" s="665" t="s">
        <v>54</v>
      </c>
      <c r="N19" s="666"/>
      <c r="O19" s="667"/>
      <c r="P19" s="662" t="s">
        <v>677</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680</v>
      </c>
      <c r="P22" s="675"/>
      <c r="Q22" s="675"/>
      <c r="R22" s="675"/>
      <c r="S22" s="675"/>
      <c r="T22" s="675"/>
      <c r="U22" s="675"/>
      <c r="V22" s="675"/>
      <c r="W22" s="676"/>
    </row>
    <row r="23" spans="2:23" s="30" customFormat="1" ht="20.100000000000001" customHeight="1" x14ac:dyDescent="0.2">
      <c r="B23" s="620" t="s">
        <v>51</v>
      </c>
      <c r="C23" s="620" t="s">
        <v>47</v>
      </c>
      <c r="D23" s="642" t="s">
        <v>702</v>
      </c>
      <c r="E23" s="643"/>
      <c r="F23" s="653"/>
      <c r="G23" s="654"/>
      <c r="H23" s="654"/>
      <c r="I23" s="654"/>
      <c r="J23" s="654"/>
      <c r="K23" s="654"/>
      <c r="L23" s="655"/>
      <c r="M23" s="620" t="s">
        <v>51</v>
      </c>
      <c r="N23" s="620" t="s">
        <v>47</v>
      </c>
      <c r="O23" s="642" t="s">
        <v>702</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2</v>
      </c>
      <c r="E25" s="650"/>
      <c r="F25" s="632"/>
      <c r="G25" s="633"/>
      <c r="H25" s="633"/>
      <c r="I25" s="633"/>
      <c r="J25" s="633"/>
      <c r="K25" s="633"/>
      <c r="L25" s="634"/>
      <c r="M25" s="621"/>
      <c r="N25" s="621" t="s">
        <v>2</v>
      </c>
      <c r="O25" s="649">
        <v>3</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373</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355</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676</v>
      </c>
      <c r="F36" s="194"/>
      <c r="G36" s="194"/>
      <c r="H36" s="194"/>
      <c r="I36" s="194"/>
      <c r="J36" s="194"/>
      <c r="K36" s="194"/>
      <c r="L36" s="195"/>
      <c r="M36" s="638" t="s">
        <v>7</v>
      </c>
      <c r="N36" s="668"/>
      <c r="O36" s="639"/>
      <c r="P36" s="244" t="s">
        <v>729</v>
      </c>
      <c r="Q36" s="194"/>
      <c r="R36" s="194"/>
      <c r="S36" s="194"/>
      <c r="T36" s="194"/>
      <c r="U36" s="194"/>
      <c r="V36" s="194"/>
      <c r="W36" s="195"/>
    </row>
    <row r="37" spans="2:24" s="30" customFormat="1" ht="17.100000000000001" customHeight="1" x14ac:dyDescent="0.2">
      <c r="B37" s="665" t="s">
        <v>54</v>
      </c>
      <c r="C37" s="666"/>
      <c r="D37" s="667"/>
      <c r="E37" s="662" t="s">
        <v>677</v>
      </c>
      <c r="F37" s="663"/>
      <c r="G37" s="663"/>
      <c r="H37" s="663"/>
      <c r="I37" s="663"/>
      <c r="J37" s="663"/>
      <c r="K37" s="663"/>
      <c r="L37" s="664"/>
      <c r="M37" s="665" t="s">
        <v>54</v>
      </c>
      <c r="N37" s="666"/>
      <c r="O37" s="667"/>
      <c r="P37" s="662" t="s">
        <v>728</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690</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32:P32 D32:E32 D14:E14 O14:P14" xr:uid="{BC369C63-B133-46C3-9222-2E3A04605D85}">
      <formula1>INDIRECT(D13)</formula1>
    </dataValidation>
    <dataValidation type="list" allowBlank="1" showInputMessage="1" showErrorMessage="1" sqref="O29:P30 D29:E30 D11:E12 O11:P12" xr:uid="{8F3BEDD4-EF09-433F-BA7F-1FD9E913192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1A2BDE9-610D-4468-A1F3-773F3CCC9F5B}">
          <x14:formula1>
            <xm:f>'(参考)リスト'!$D$16:$D$18</xm:f>
          </x14:formula1>
          <xm:sqref>O31:P31 D31:E31 D13:E13 O13:P13</xm:sqref>
        </x14:dataValidation>
        <x14:dataValidation type="list" allowBlank="1" showInputMessage="1" showErrorMessage="1" xr:uid="{79268152-1DC5-4CA7-B530-DE5EDB35EF7A}">
          <x14:formula1>
            <xm:f>'(参考)リスト'!$F$16:$F$21</xm:f>
          </x14:formula1>
          <xm:sqref>E15:E16 E33:E34 P15:P16 P33:P34</xm:sqref>
        </x14:dataValidation>
        <x14:dataValidation type="list" allowBlank="1" showInputMessage="1" showErrorMessage="1" xr:uid="{8AAE0341-3EC7-476B-918F-89FE3CD4075C}">
          <x14:formula1>
            <xm:f>'(参考)リスト'!$B$16:$B$20</xm:f>
          </x14:formula1>
          <xm:sqref>O27:P28 D27:E28 D9:E10 O9:P10</xm:sqref>
        </x14:dataValidation>
        <x14:dataValidation type="list" allowBlank="1" showInputMessage="1" showErrorMessage="1" xr:uid="{1A268F5D-B6DA-48E6-A813-8EAAA3FC4784}">
          <x14:formula1>
            <xm:f>'(参考)リスト'!$G$16:$G$20</xm:f>
          </x14:formula1>
          <xm:sqref>D17:E17 D35:E35 O17:P17 O35:P35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BA88B-DA95-4170-BEB1-79FA3CD67D7C}">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702</v>
      </c>
      <c r="E5" s="643"/>
      <c r="F5" s="653"/>
      <c r="G5" s="654"/>
      <c r="H5" s="654"/>
      <c r="I5" s="654"/>
      <c r="J5" s="654"/>
      <c r="K5" s="654"/>
      <c r="L5" s="655"/>
      <c r="M5" s="620" t="s">
        <v>51</v>
      </c>
      <c r="N5" s="620" t="s">
        <v>47</v>
      </c>
      <c r="O5" s="642" t="s">
        <v>703</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4</v>
      </c>
      <c r="E7" s="650"/>
      <c r="F7" s="632"/>
      <c r="G7" s="633"/>
      <c r="H7" s="633"/>
      <c r="I7" s="633"/>
      <c r="J7" s="633"/>
      <c r="K7" s="633"/>
      <c r="L7" s="634"/>
      <c r="M7" s="621"/>
      <c r="N7" s="621" t="s">
        <v>2</v>
      </c>
      <c r="O7" s="649">
        <v>1</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561</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374</v>
      </c>
      <c r="E11" s="643"/>
      <c r="F11" s="632"/>
      <c r="G11" s="633"/>
      <c r="H11" s="633"/>
      <c r="I11" s="633"/>
      <c r="J11" s="633"/>
      <c r="K11" s="633"/>
      <c r="L11" s="634"/>
      <c r="M11" s="621"/>
      <c r="N11" s="621" t="s">
        <v>4</v>
      </c>
      <c r="O11" s="642" t="s">
        <v>513</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355</v>
      </c>
      <c r="E14" s="641"/>
      <c r="F14" s="632"/>
      <c r="G14" s="633"/>
      <c r="H14" s="633"/>
      <c r="I14" s="633"/>
      <c r="J14" s="633"/>
      <c r="K14" s="633"/>
      <c r="L14" s="634"/>
      <c r="M14" s="638" t="s">
        <v>49</v>
      </c>
      <c r="N14" s="639"/>
      <c r="O14" s="640" t="s">
        <v>559</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662</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662</v>
      </c>
      <c r="P17" s="595"/>
      <c r="Q17" s="635"/>
      <c r="R17" s="636"/>
      <c r="S17" s="636"/>
      <c r="T17" s="636"/>
      <c r="U17" s="636"/>
      <c r="V17" s="636"/>
      <c r="W17" s="637"/>
    </row>
    <row r="18" spans="2:23" s="30" customFormat="1" ht="17.100000000000001" customHeight="1" x14ac:dyDescent="0.2">
      <c r="B18" s="638" t="s">
        <v>7</v>
      </c>
      <c r="C18" s="668"/>
      <c r="D18" s="668"/>
      <c r="E18" s="244" t="s">
        <v>698</v>
      </c>
      <c r="F18" s="194"/>
      <c r="G18" s="194"/>
      <c r="H18" s="194"/>
      <c r="I18" s="194"/>
      <c r="J18" s="194"/>
      <c r="K18" s="194"/>
      <c r="L18" s="195"/>
      <c r="M18" s="638" t="s">
        <v>7</v>
      </c>
      <c r="N18" s="668"/>
      <c r="O18" s="639"/>
      <c r="P18" s="243" t="s">
        <v>731</v>
      </c>
      <c r="Q18" s="194"/>
      <c r="R18" s="194"/>
      <c r="S18" s="194"/>
      <c r="T18" s="194"/>
      <c r="U18" s="194"/>
      <c r="V18" s="194"/>
      <c r="W18" s="195"/>
    </row>
    <row r="19" spans="2:23" s="30" customFormat="1" ht="17.100000000000001" customHeight="1" x14ac:dyDescent="0.2">
      <c r="B19" s="665" t="s">
        <v>54</v>
      </c>
      <c r="C19" s="666"/>
      <c r="D19" s="667"/>
      <c r="E19" s="662" t="s">
        <v>699</v>
      </c>
      <c r="F19" s="663"/>
      <c r="G19" s="663"/>
      <c r="H19" s="663"/>
      <c r="I19" s="663"/>
      <c r="J19" s="663"/>
      <c r="K19" s="663"/>
      <c r="L19" s="664"/>
      <c r="M19" s="665" t="s">
        <v>54</v>
      </c>
      <c r="N19" s="666"/>
      <c r="O19" s="667"/>
      <c r="P19" s="662" t="s">
        <v>732</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730</v>
      </c>
      <c r="E22" s="675"/>
      <c r="F22" s="675"/>
      <c r="G22" s="675"/>
      <c r="H22" s="675"/>
      <c r="I22" s="675"/>
      <c r="J22" s="675"/>
      <c r="K22" s="675"/>
      <c r="L22" s="676"/>
      <c r="M22" s="638" t="s">
        <v>50</v>
      </c>
      <c r="N22" s="639"/>
      <c r="O22" s="674" t="s">
        <v>666</v>
      </c>
      <c r="P22" s="675"/>
      <c r="Q22" s="675"/>
      <c r="R22" s="675"/>
      <c r="S22" s="675"/>
      <c r="T22" s="675"/>
      <c r="U22" s="675"/>
      <c r="V22" s="675"/>
      <c r="W22" s="676"/>
    </row>
    <row r="23" spans="2:23" s="30" customFormat="1" ht="20.100000000000001" customHeight="1" x14ac:dyDescent="0.2">
      <c r="B23" s="620" t="s">
        <v>51</v>
      </c>
      <c r="C23" s="620" t="s">
        <v>47</v>
      </c>
      <c r="D23" s="642" t="s">
        <v>703</v>
      </c>
      <c r="E23" s="643"/>
      <c r="F23" s="653"/>
      <c r="G23" s="654"/>
      <c r="H23" s="654"/>
      <c r="I23" s="654"/>
      <c r="J23" s="654"/>
      <c r="K23" s="654"/>
      <c r="L23" s="655"/>
      <c r="M23" s="620" t="s">
        <v>51</v>
      </c>
      <c r="N23" s="620" t="s">
        <v>47</v>
      </c>
      <c r="O23" s="642" t="s">
        <v>703</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2</v>
      </c>
      <c r="E25" s="650"/>
      <c r="F25" s="632"/>
      <c r="G25" s="633"/>
      <c r="H25" s="633"/>
      <c r="I25" s="633"/>
      <c r="J25" s="633"/>
      <c r="K25" s="633"/>
      <c r="L25" s="634"/>
      <c r="M25" s="621"/>
      <c r="N25" s="621" t="s">
        <v>2</v>
      </c>
      <c r="O25" s="649">
        <v>3</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561</v>
      </c>
      <c r="E27" s="643"/>
      <c r="F27" s="632"/>
      <c r="G27" s="633"/>
      <c r="H27" s="633"/>
      <c r="I27" s="633"/>
      <c r="J27" s="633"/>
      <c r="K27" s="633"/>
      <c r="L27" s="634"/>
      <c r="M27" s="621" t="s">
        <v>48</v>
      </c>
      <c r="N27" s="621" t="s">
        <v>3</v>
      </c>
      <c r="O27" s="642" t="s">
        <v>561</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513</v>
      </c>
      <c r="E29" s="643"/>
      <c r="F29" s="632"/>
      <c r="G29" s="633"/>
      <c r="H29" s="633"/>
      <c r="I29" s="633"/>
      <c r="J29" s="633"/>
      <c r="K29" s="633"/>
      <c r="L29" s="634"/>
      <c r="M29" s="621"/>
      <c r="N29" s="621" t="s">
        <v>4</v>
      </c>
      <c r="O29" s="642" t="s">
        <v>357</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352</v>
      </c>
      <c r="P31" s="641"/>
      <c r="Q31" s="632"/>
      <c r="R31" s="633"/>
      <c r="S31" s="633"/>
      <c r="T31" s="633"/>
      <c r="U31" s="633"/>
      <c r="V31" s="633"/>
      <c r="W31" s="634"/>
    </row>
    <row r="32" spans="2:23" s="30" customFormat="1" ht="17.100000000000001" customHeight="1" x14ac:dyDescent="0.2">
      <c r="B32" s="638" t="s">
        <v>49</v>
      </c>
      <c r="C32" s="639"/>
      <c r="D32" s="640" t="s">
        <v>559</v>
      </c>
      <c r="E32" s="641"/>
      <c r="F32" s="632"/>
      <c r="G32" s="633"/>
      <c r="H32" s="633"/>
      <c r="I32" s="633"/>
      <c r="J32" s="633"/>
      <c r="K32" s="633"/>
      <c r="L32" s="634"/>
      <c r="M32" s="638" t="s">
        <v>49</v>
      </c>
      <c r="N32" s="639"/>
      <c r="O32" s="640" t="s">
        <v>540</v>
      </c>
      <c r="P32" s="641"/>
      <c r="Q32" s="632"/>
      <c r="R32" s="633"/>
      <c r="S32" s="633"/>
      <c r="T32" s="633"/>
      <c r="U32" s="633"/>
      <c r="V32" s="633"/>
      <c r="W32" s="634"/>
    </row>
    <row r="33" spans="2:24" s="30" customFormat="1" ht="17.100000000000001" customHeight="1" x14ac:dyDescent="0.2">
      <c r="B33" s="656" t="s">
        <v>280</v>
      </c>
      <c r="C33" s="638" t="s">
        <v>279</v>
      </c>
      <c r="D33" s="639"/>
      <c r="E33" s="209" t="s">
        <v>654</v>
      </c>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662</v>
      </c>
      <c r="F34" s="632"/>
      <c r="G34" s="633"/>
      <c r="H34" s="633"/>
      <c r="I34" s="633"/>
      <c r="J34" s="633"/>
      <c r="K34" s="633"/>
      <c r="L34" s="634"/>
      <c r="M34" s="657"/>
      <c r="N34" s="638" t="s">
        <v>281</v>
      </c>
      <c r="O34" s="639"/>
      <c r="P34" s="209" t="s">
        <v>648</v>
      </c>
      <c r="Q34" s="632"/>
      <c r="R34" s="633"/>
      <c r="S34" s="633"/>
      <c r="T34" s="633"/>
      <c r="U34" s="633"/>
      <c r="V34" s="633"/>
      <c r="W34" s="634"/>
    </row>
    <row r="35" spans="2:24" s="30" customFormat="1" ht="17.100000000000001" customHeight="1" x14ac:dyDescent="0.2">
      <c r="B35" s="638" t="s">
        <v>29</v>
      </c>
      <c r="C35" s="639"/>
      <c r="D35" s="658" t="s">
        <v>662</v>
      </c>
      <c r="E35" s="595"/>
      <c r="F35" s="635"/>
      <c r="G35" s="636"/>
      <c r="H35" s="636"/>
      <c r="I35" s="636"/>
      <c r="J35" s="636"/>
      <c r="K35" s="636"/>
      <c r="L35" s="637"/>
      <c r="M35" s="638" t="s">
        <v>29</v>
      </c>
      <c r="N35" s="639"/>
      <c r="O35" s="658" t="s">
        <v>649</v>
      </c>
      <c r="P35" s="595"/>
      <c r="Q35" s="635"/>
      <c r="R35" s="636"/>
      <c r="S35" s="636"/>
      <c r="T35" s="636"/>
      <c r="U35" s="636"/>
      <c r="V35" s="636"/>
      <c r="W35" s="637"/>
    </row>
    <row r="36" spans="2:24" s="30" customFormat="1" ht="17.100000000000001" customHeight="1" x14ac:dyDescent="0.2">
      <c r="B36" s="638" t="s">
        <v>7</v>
      </c>
      <c r="C36" s="668"/>
      <c r="D36" s="668"/>
      <c r="E36" s="243" t="s">
        <v>733</v>
      </c>
      <c r="F36" s="194"/>
      <c r="G36" s="194"/>
      <c r="H36" s="194"/>
      <c r="I36" s="194"/>
      <c r="J36" s="194"/>
      <c r="K36" s="194"/>
      <c r="L36" s="195"/>
      <c r="M36" s="638" t="s">
        <v>7</v>
      </c>
      <c r="N36" s="668"/>
      <c r="O36" s="639"/>
      <c r="P36" s="244" t="s">
        <v>734</v>
      </c>
      <c r="Q36" s="194"/>
      <c r="R36" s="194"/>
      <c r="S36" s="194"/>
      <c r="T36" s="194"/>
      <c r="U36" s="194"/>
      <c r="V36" s="194"/>
      <c r="W36" s="195"/>
    </row>
    <row r="37" spans="2:24" s="30" customFormat="1" ht="17.100000000000001" customHeight="1" x14ac:dyDescent="0.2">
      <c r="B37" s="665" t="s">
        <v>54</v>
      </c>
      <c r="C37" s="666"/>
      <c r="D37" s="667"/>
      <c r="E37" s="662" t="s">
        <v>655</v>
      </c>
      <c r="F37" s="663"/>
      <c r="G37" s="663"/>
      <c r="H37" s="663"/>
      <c r="I37" s="663"/>
      <c r="J37" s="663"/>
      <c r="K37" s="663"/>
      <c r="L37" s="664"/>
      <c r="M37" s="665" t="s">
        <v>54</v>
      </c>
      <c r="N37" s="666"/>
      <c r="O37" s="667"/>
      <c r="P37" s="662" t="s">
        <v>655</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780</v>
      </c>
      <c r="F39" s="663"/>
      <c r="G39" s="663"/>
      <c r="H39" s="672" t="s">
        <v>8</v>
      </c>
      <c r="I39" s="673"/>
      <c r="J39" s="669">
        <v>45272</v>
      </c>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669</v>
      </c>
      <c r="E40" s="675"/>
      <c r="F40" s="675"/>
      <c r="G40" s="675"/>
      <c r="H40" s="675"/>
      <c r="I40" s="675"/>
      <c r="J40" s="675"/>
      <c r="K40" s="675"/>
      <c r="L40" s="676"/>
      <c r="M40" s="638" t="s">
        <v>50</v>
      </c>
      <c r="N40" s="639"/>
      <c r="O40" s="674" t="s">
        <v>696</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29:P30 D29:E30 O11:P12 D11:E12" xr:uid="{A36DBE5D-BC6B-4815-B306-63DED7F8C6A2}">
      <formula1>INDIRECT(D9)</formula1>
    </dataValidation>
    <dataValidation type="list" allowBlank="1" showInputMessage="1" showErrorMessage="1" sqref="O32:P32 D32:E32 O14:P14 D14:E14" xr:uid="{CA657CB5-A200-4D3C-A89F-040021419115}">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54A5CF4-3805-4060-8CBB-4E84AD14A3E4}">
          <x14:formula1>
            <xm:f>'(参考)リスト'!$G$16:$G$20</xm:f>
          </x14:formula1>
          <xm:sqref>D17:E17 D35:E35 O17:P17 O35:P35</xm:sqref>
        </x14:dataValidation>
        <x14:dataValidation type="list" allowBlank="1" showInputMessage="1" showErrorMessage="1" xr:uid="{8C067A22-9593-4925-BBAC-FF90E32AA6D2}">
          <x14:formula1>
            <xm:f>'(参考)リスト'!$B$16:$B$20</xm:f>
          </x14:formula1>
          <xm:sqref>O27:P28 D27:E28 O9:P10 D9:E10</xm:sqref>
        </x14:dataValidation>
        <x14:dataValidation type="list" allowBlank="1" showInputMessage="1" showErrorMessage="1" xr:uid="{8A1087F7-94D6-4163-BCBE-352003E07C52}">
          <x14:formula1>
            <xm:f>'(参考)リスト'!$F$16:$F$21</xm:f>
          </x14:formula1>
          <xm:sqref>E15:E16 E33:E34 P15:P16 P33:P34</xm:sqref>
        </x14:dataValidation>
        <x14:dataValidation type="list" allowBlank="1" showInputMessage="1" showErrorMessage="1" xr:uid="{62341ACC-56FE-406A-8AE8-249CE232D984}">
          <x14:formula1>
            <xm:f>'(参考)リスト'!$D$16:$D$18</xm:f>
          </x14:formula1>
          <xm:sqref>O31:P31 D31:E31 O13:P13 D13:E13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8378E-C391-42C8-AC73-9E5EE3707F51}">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703</v>
      </c>
      <c r="E5" s="643"/>
      <c r="F5" s="653"/>
      <c r="G5" s="654"/>
      <c r="H5" s="654"/>
      <c r="I5" s="654"/>
      <c r="J5" s="654"/>
      <c r="K5" s="654"/>
      <c r="L5" s="655"/>
      <c r="M5" s="620" t="s">
        <v>51</v>
      </c>
      <c r="N5" s="620" t="s">
        <v>47</v>
      </c>
      <c r="O5" s="642" t="s">
        <v>703</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4</v>
      </c>
      <c r="E7" s="650"/>
      <c r="F7" s="632"/>
      <c r="G7" s="633"/>
      <c r="H7" s="633"/>
      <c r="I7" s="633"/>
      <c r="J7" s="633"/>
      <c r="K7" s="633"/>
      <c r="L7" s="634"/>
      <c r="M7" s="621"/>
      <c r="N7" s="621" t="s">
        <v>2</v>
      </c>
      <c r="O7" s="649">
        <v>5</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376</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655</v>
      </c>
      <c r="E13" s="641"/>
      <c r="F13" s="632"/>
      <c r="G13" s="633"/>
      <c r="H13" s="633"/>
      <c r="I13" s="633"/>
      <c r="J13" s="633"/>
      <c r="K13" s="633"/>
      <c r="L13" s="634"/>
      <c r="M13" s="638" t="s">
        <v>5</v>
      </c>
      <c r="N13" s="639"/>
      <c r="O13" s="640" t="s">
        <v>655</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357</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676</v>
      </c>
      <c r="F18" s="194"/>
      <c r="G18" s="194"/>
      <c r="H18" s="194"/>
      <c r="I18" s="194"/>
      <c r="J18" s="194"/>
      <c r="K18" s="194"/>
      <c r="L18" s="195"/>
      <c r="M18" s="638" t="s">
        <v>7</v>
      </c>
      <c r="N18" s="668"/>
      <c r="O18" s="639"/>
      <c r="P18" s="243" t="s">
        <v>676</v>
      </c>
      <c r="Q18" s="194"/>
      <c r="R18" s="194"/>
      <c r="S18" s="194"/>
      <c r="T18" s="194"/>
      <c r="U18" s="194"/>
      <c r="V18" s="194"/>
      <c r="W18" s="195"/>
    </row>
    <row r="19" spans="2:23" s="30" customFormat="1" ht="17.100000000000001" customHeight="1" x14ac:dyDescent="0.2">
      <c r="B19" s="665" t="s">
        <v>54</v>
      </c>
      <c r="C19" s="666"/>
      <c r="D19" s="667"/>
      <c r="E19" s="662" t="s">
        <v>677</v>
      </c>
      <c r="F19" s="663"/>
      <c r="G19" s="663"/>
      <c r="H19" s="663"/>
      <c r="I19" s="663"/>
      <c r="J19" s="663"/>
      <c r="K19" s="663"/>
      <c r="L19" s="664"/>
      <c r="M19" s="665" t="s">
        <v>54</v>
      </c>
      <c r="N19" s="666"/>
      <c r="O19" s="667"/>
      <c r="P19" s="662" t="s">
        <v>677</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658</v>
      </c>
      <c r="P22" s="675"/>
      <c r="Q22" s="675"/>
      <c r="R22" s="675"/>
      <c r="S22" s="675"/>
      <c r="T22" s="675"/>
      <c r="U22" s="675"/>
      <c r="V22" s="675"/>
      <c r="W22" s="676"/>
    </row>
    <row r="23" spans="2:23" s="30" customFormat="1" ht="20.100000000000001" customHeight="1" x14ac:dyDescent="0.2">
      <c r="B23" s="620" t="s">
        <v>51</v>
      </c>
      <c r="C23" s="620" t="s">
        <v>47</v>
      </c>
      <c r="D23" s="642" t="s">
        <v>704</v>
      </c>
      <c r="E23" s="643"/>
      <c r="F23" s="653"/>
      <c r="G23" s="654"/>
      <c r="H23" s="654"/>
      <c r="I23" s="654"/>
      <c r="J23" s="654"/>
      <c r="K23" s="654"/>
      <c r="L23" s="655"/>
      <c r="M23" s="620" t="s">
        <v>51</v>
      </c>
      <c r="N23" s="620" t="s">
        <v>47</v>
      </c>
      <c r="O23" s="642" t="s">
        <v>704</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1</v>
      </c>
      <c r="E25" s="650"/>
      <c r="F25" s="632"/>
      <c r="G25" s="633"/>
      <c r="H25" s="633"/>
      <c r="I25" s="633"/>
      <c r="J25" s="633"/>
      <c r="K25" s="633"/>
      <c r="L25" s="634"/>
      <c r="M25" s="621"/>
      <c r="N25" s="621" t="s">
        <v>2</v>
      </c>
      <c r="O25" s="649">
        <v>2</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373</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655</v>
      </c>
      <c r="P31" s="641"/>
      <c r="Q31" s="632"/>
      <c r="R31" s="633"/>
      <c r="S31" s="633"/>
      <c r="T31" s="633"/>
      <c r="U31" s="633"/>
      <c r="V31" s="633"/>
      <c r="W31" s="634"/>
    </row>
    <row r="32" spans="2:23" s="30" customFormat="1" ht="17.100000000000001" customHeight="1" x14ac:dyDescent="0.2">
      <c r="B32" s="638" t="s">
        <v>49</v>
      </c>
      <c r="C32" s="639"/>
      <c r="D32" s="640" t="s">
        <v>559</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735</v>
      </c>
      <c r="F36" s="194"/>
      <c r="G36" s="194"/>
      <c r="H36" s="194"/>
      <c r="I36" s="194"/>
      <c r="J36" s="194"/>
      <c r="K36" s="194"/>
      <c r="L36" s="195"/>
      <c r="M36" s="638" t="s">
        <v>7</v>
      </c>
      <c r="N36" s="668"/>
      <c r="O36" s="639"/>
      <c r="P36" s="243" t="s">
        <v>737</v>
      </c>
      <c r="Q36" s="194"/>
      <c r="R36" s="194"/>
      <c r="S36" s="194"/>
      <c r="T36" s="194"/>
      <c r="U36" s="194"/>
      <c r="V36" s="194"/>
      <c r="W36" s="195"/>
    </row>
    <row r="37" spans="2:24" s="30" customFormat="1" ht="17.100000000000001" customHeight="1" x14ac:dyDescent="0.2">
      <c r="B37" s="665" t="s">
        <v>54</v>
      </c>
      <c r="C37" s="666"/>
      <c r="D37" s="667"/>
      <c r="E37" s="662" t="s">
        <v>655</v>
      </c>
      <c r="F37" s="663"/>
      <c r="G37" s="663"/>
      <c r="H37" s="663"/>
      <c r="I37" s="663"/>
      <c r="J37" s="663"/>
      <c r="K37" s="663"/>
      <c r="L37" s="664"/>
      <c r="M37" s="665" t="s">
        <v>54</v>
      </c>
      <c r="N37" s="666"/>
      <c r="O37" s="667"/>
      <c r="P37" s="662" t="s">
        <v>738</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736</v>
      </c>
      <c r="E40" s="675"/>
      <c r="F40" s="675"/>
      <c r="G40" s="675"/>
      <c r="H40" s="675"/>
      <c r="I40" s="675"/>
      <c r="J40" s="675"/>
      <c r="K40" s="675"/>
      <c r="L40" s="676"/>
      <c r="M40" s="638" t="s">
        <v>50</v>
      </c>
      <c r="N40" s="639"/>
      <c r="O40" s="674" t="s">
        <v>658</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14:P14 D32:E32 D14:E14 O32:P32" xr:uid="{C286D9FF-A8D6-4E56-82FF-67C49E38F35D}">
      <formula1>INDIRECT(D13)</formula1>
    </dataValidation>
    <dataValidation type="list" allowBlank="1" showInputMessage="1" showErrorMessage="1" sqref="O11:P12 D29:E30 D11:E12 O29:P30" xr:uid="{F2D97D57-D593-47EA-82FF-85220509C0B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9CFBA06-0742-47BA-B1E6-FAC2E934EF54}">
          <x14:formula1>
            <xm:f>'(参考)リスト'!$D$16:$D$18</xm:f>
          </x14:formula1>
          <xm:sqref>O13:P13 D31:E31 D13:E13 O31:P31</xm:sqref>
        </x14:dataValidation>
        <x14:dataValidation type="list" allowBlank="1" showInputMessage="1" showErrorMessage="1" xr:uid="{1F518CC5-120F-40EC-B958-069B94092509}">
          <x14:formula1>
            <xm:f>'(参考)リスト'!$F$16:$F$21</xm:f>
          </x14:formula1>
          <xm:sqref>E15:E16 E33:E34 P15:P16 P33:P34</xm:sqref>
        </x14:dataValidation>
        <x14:dataValidation type="list" allowBlank="1" showInputMessage="1" showErrorMessage="1" xr:uid="{ADABB575-B9A2-479A-98C5-56DEE679CC24}">
          <x14:formula1>
            <xm:f>'(参考)リスト'!$B$16:$B$20</xm:f>
          </x14:formula1>
          <xm:sqref>O9:P10 D27:E28 D9:E10 O27:P28</xm:sqref>
        </x14:dataValidation>
        <x14:dataValidation type="list" allowBlank="1" showInputMessage="1" showErrorMessage="1" xr:uid="{E33BC572-A146-4DE3-9DAB-BFD3E6DBCDC5}">
          <x14:formula1>
            <xm:f>'(参考)リスト'!$G$16:$G$20</xm:f>
          </x14:formula1>
          <xm:sqref>D17:E17 D35:E35 O17:P17 O35:P35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E9E7F-3BA0-45A6-B645-CAF99EB68F08}">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704</v>
      </c>
      <c r="E5" s="643"/>
      <c r="F5" s="653"/>
      <c r="G5" s="654"/>
      <c r="H5" s="654"/>
      <c r="I5" s="654"/>
      <c r="J5" s="654"/>
      <c r="K5" s="654"/>
      <c r="L5" s="655"/>
      <c r="M5" s="620" t="s">
        <v>51</v>
      </c>
      <c r="N5" s="620" t="s">
        <v>47</v>
      </c>
      <c r="O5" s="642" t="s">
        <v>704</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3</v>
      </c>
      <c r="E7" s="650"/>
      <c r="F7" s="632"/>
      <c r="G7" s="633"/>
      <c r="H7" s="633"/>
      <c r="I7" s="633"/>
      <c r="J7" s="633"/>
      <c r="K7" s="633"/>
      <c r="L7" s="634"/>
      <c r="M7" s="621"/>
      <c r="N7" s="621" t="s">
        <v>2</v>
      </c>
      <c r="O7" s="649">
        <v>4</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374</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655</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355</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737</v>
      </c>
      <c r="F18" s="194"/>
      <c r="G18" s="194"/>
      <c r="H18" s="194"/>
      <c r="I18" s="194"/>
      <c r="J18" s="194"/>
      <c r="K18" s="194"/>
      <c r="L18" s="195"/>
      <c r="M18" s="638" t="s">
        <v>7</v>
      </c>
      <c r="N18" s="668"/>
      <c r="O18" s="639"/>
      <c r="P18" s="244" t="s">
        <v>741</v>
      </c>
      <c r="Q18" s="194"/>
      <c r="R18" s="194"/>
      <c r="S18" s="194"/>
      <c r="T18" s="194"/>
      <c r="U18" s="194"/>
      <c r="V18" s="194"/>
      <c r="W18" s="195"/>
    </row>
    <row r="19" spans="2:23" s="30" customFormat="1" ht="17.100000000000001" customHeight="1" x14ac:dyDescent="0.2">
      <c r="B19" s="665" t="s">
        <v>54</v>
      </c>
      <c r="C19" s="666"/>
      <c r="D19" s="667"/>
      <c r="E19" s="662" t="s">
        <v>739</v>
      </c>
      <c r="F19" s="663"/>
      <c r="G19" s="663"/>
      <c r="H19" s="663"/>
      <c r="I19" s="663"/>
      <c r="J19" s="663"/>
      <c r="K19" s="663"/>
      <c r="L19" s="664"/>
      <c r="M19" s="665" t="s">
        <v>54</v>
      </c>
      <c r="N19" s="666"/>
      <c r="O19" s="667"/>
      <c r="P19" s="662" t="s">
        <v>740</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700</v>
      </c>
      <c r="P22" s="675"/>
      <c r="Q22" s="675"/>
      <c r="R22" s="675"/>
      <c r="S22" s="675"/>
      <c r="T22" s="675"/>
      <c r="U22" s="675"/>
      <c r="V22" s="675"/>
      <c r="W22" s="676"/>
    </row>
    <row r="23" spans="2:23" s="30" customFormat="1" ht="20.100000000000001" customHeight="1" x14ac:dyDescent="0.2">
      <c r="B23" s="620" t="s">
        <v>51</v>
      </c>
      <c r="C23" s="620" t="s">
        <v>47</v>
      </c>
      <c r="D23" s="642" t="s">
        <v>705</v>
      </c>
      <c r="E23" s="643"/>
      <c r="F23" s="653"/>
      <c r="G23" s="654"/>
      <c r="H23" s="654"/>
      <c r="I23" s="654"/>
      <c r="J23" s="654"/>
      <c r="K23" s="654"/>
      <c r="L23" s="655"/>
      <c r="M23" s="620" t="s">
        <v>51</v>
      </c>
      <c r="N23" s="620" t="s">
        <v>47</v>
      </c>
      <c r="O23" s="642" t="s">
        <v>705</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1</v>
      </c>
      <c r="E25" s="650"/>
      <c r="F25" s="632"/>
      <c r="G25" s="633"/>
      <c r="H25" s="633"/>
      <c r="I25" s="633"/>
      <c r="J25" s="633"/>
      <c r="K25" s="633"/>
      <c r="L25" s="634"/>
      <c r="M25" s="621"/>
      <c r="N25" s="621" t="s">
        <v>2</v>
      </c>
      <c r="O25" s="649">
        <v>2</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561</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513</v>
      </c>
      <c r="E29" s="643"/>
      <c r="F29" s="632"/>
      <c r="G29" s="633"/>
      <c r="H29" s="633"/>
      <c r="I29" s="633"/>
      <c r="J29" s="633"/>
      <c r="K29" s="633"/>
      <c r="L29" s="634"/>
      <c r="M29" s="621"/>
      <c r="N29" s="621" t="s">
        <v>4</v>
      </c>
      <c r="O29" s="642" t="s">
        <v>373</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559</v>
      </c>
      <c r="E32" s="641"/>
      <c r="F32" s="632"/>
      <c r="G32" s="633"/>
      <c r="H32" s="633"/>
      <c r="I32" s="633"/>
      <c r="J32" s="633"/>
      <c r="K32" s="633"/>
      <c r="L32" s="634"/>
      <c r="M32" s="638" t="s">
        <v>49</v>
      </c>
      <c r="N32" s="639"/>
      <c r="O32" s="640" t="s">
        <v>355</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662</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662</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742</v>
      </c>
      <c r="F36" s="194"/>
      <c r="G36" s="194"/>
      <c r="H36" s="194"/>
      <c r="I36" s="194"/>
      <c r="J36" s="194"/>
      <c r="K36" s="194"/>
      <c r="L36" s="195"/>
      <c r="M36" s="638" t="s">
        <v>7</v>
      </c>
      <c r="N36" s="668"/>
      <c r="O36" s="639"/>
      <c r="P36" s="244" t="s">
        <v>745</v>
      </c>
      <c r="Q36" s="194"/>
      <c r="R36" s="194"/>
      <c r="S36" s="194"/>
      <c r="T36" s="194"/>
      <c r="U36" s="194"/>
      <c r="V36" s="194"/>
      <c r="W36" s="195"/>
    </row>
    <row r="37" spans="2:24" s="30" customFormat="1" ht="17.100000000000001" customHeight="1" x14ac:dyDescent="0.2">
      <c r="B37" s="665" t="s">
        <v>54</v>
      </c>
      <c r="C37" s="666"/>
      <c r="D37" s="667"/>
      <c r="E37" s="662" t="s">
        <v>743</v>
      </c>
      <c r="F37" s="663"/>
      <c r="G37" s="663"/>
      <c r="H37" s="663"/>
      <c r="I37" s="663"/>
      <c r="J37" s="663"/>
      <c r="K37" s="663"/>
      <c r="L37" s="664"/>
      <c r="M37" s="665" t="s">
        <v>54</v>
      </c>
      <c r="N37" s="666"/>
      <c r="O37" s="667"/>
      <c r="P37" s="662" t="s">
        <v>744</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666</v>
      </c>
      <c r="E40" s="675"/>
      <c r="F40" s="675"/>
      <c r="G40" s="675"/>
      <c r="H40" s="675"/>
      <c r="I40" s="675"/>
      <c r="J40" s="675"/>
      <c r="K40" s="675"/>
      <c r="L40" s="676"/>
      <c r="M40" s="638" t="s">
        <v>50</v>
      </c>
      <c r="N40" s="639"/>
      <c r="O40" s="674" t="s">
        <v>690</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29:P30 D11:E12 O11:P12 D29:E30" xr:uid="{39542323-ECE8-468D-8792-B9C6DF3E32ED}">
      <formula1>INDIRECT(D9)</formula1>
    </dataValidation>
    <dataValidation type="list" allowBlank="1" showInputMessage="1" showErrorMessage="1" sqref="O32:P32 D14:E14 O14:P14 D32:E32" xr:uid="{F801DE7A-C7BF-4737-9983-7DBF4C88984B}">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CC1FE8-47D7-4CDE-9DEA-2C8CC2D251B8}">
          <x14:formula1>
            <xm:f>'(参考)リスト'!$G$16:$G$20</xm:f>
          </x14:formula1>
          <xm:sqref>D17:E17 D35:E35 O17:P17 O35:P35</xm:sqref>
        </x14:dataValidation>
        <x14:dataValidation type="list" allowBlank="1" showInputMessage="1" showErrorMessage="1" xr:uid="{D253064B-5D65-4E4B-87CC-9CB31E1858DE}">
          <x14:formula1>
            <xm:f>'(参考)リスト'!$B$16:$B$20</xm:f>
          </x14:formula1>
          <xm:sqref>O27:P28 D9:E10 O9:P10 D27:E28</xm:sqref>
        </x14:dataValidation>
        <x14:dataValidation type="list" allowBlank="1" showInputMessage="1" showErrorMessage="1" xr:uid="{2C741F35-2EED-45B0-9A21-AA7BCBF6806B}">
          <x14:formula1>
            <xm:f>'(参考)リスト'!$F$16:$F$21</xm:f>
          </x14:formula1>
          <xm:sqref>E15:E16 E33:E34 P15:P16 P33:P34</xm:sqref>
        </x14:dataValidation>
        <x14:dataValidation type="list" allowBlank="1" showInputMessage="1" showErrorMessage="1" xr:uid="{6F956BEC-51C0-4CE4-8FF1-2F1C54F88D92}">
          <x14:formula1>
            <xm:f>'(参考)リスト'!$D$16:$D$18</xm:f>
          </x14:formula1>
          <xm:sqref>O31:P31 D13:E13 O13:P13 D31:E31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2E872-7B25-4DE0-85B1-E9F9EBD02F8D}">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705</v>
      </c>
      <c r="E5" s="643"/>
      <c r="F5" s="653"/>
      <c r="G5" s="654"/>
      <c r="H5" s="654"/>
      <c r="I5" s="654"/>
      <c r="J5" s="654"/>
      <c r="K5" s="654"/>
      <c r="L5" s="655"/>
      <c r="M5" s="620" t="s">
        <v>51</v>
      </c>
      <c r="N5" s="620" t="s">
        <v>47</v>
      </c>
      <c r="O5" s="642" t="s">
        <v>705</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3</v>
      </c>
      <c r="E7" s="650"/>
      <c r="F7" s="632"/>
      <c r="G7" s="633"/>
      <c r="H7" s="633"/>
      <c r="I7" s="633"/>
      <c r="J7" s="633"/>
      <c r="K7" s="633"/>
      <c r="L7" s="634"/>
      <c r="M7" s="621"/>
      <c r="N7" s="621" t="s">
        <v>2</v>
      </c>
      <c r="O7" s="649">
        <v>4</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373</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655</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355</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737</v>
      </c>
      <c r="F18" s="194"/>
      <c r="G18" s="194"/>
      <c r="H18" s="194"/>
      <c r="I18" s="194"/>
      <c r="J18" s="194"/>
      <c r="K18" s="194"/>
      <c r="L18" s="195"/>
      <c r="M18" s="638" t="s">
        <v>7</v>
      </c>
      <c r="N18" s="668"/>
      <c r="O18" s="639"/>
      <c r="P18" s="244" t="s">
        <v>747</v>
      </c>
      <c r="Q18" s="194"/>
      <c r="R18" s="194"/>
      <c r="S18" s="194"/>
      <c r="T18" s="194"/>
      <c r="U18" s="194"/>
      <c r="V18" s="194"/>
      <c r="W18" s="195"/>
    </row>
    <row r="19" spans="2:23" s="30" customFormat="1" ht="17.100000000000001" customHeight="1" x14ac:dyDescent="0.2">
      <c r="B19" s="665" t="s">
        <v>54</v>
      </c>
      <c r="C19" s="666"/>
      <c r="D19" s="667"/>
      <c r="E19" s="662" t="s">
        <v>739</v>
      </c>
      <c r="F19" s="663"/>
      <c r="G19" s="663"/>
      <c r="H19" s="663"/>
      <c r="I19" s="663"/>
      <c r="J19" s="663"/>
      <c r="K19" s="663"/>
      <c r="L19" s="664"/>
      <c r="M19" s="665" t="s">
        <v>54</v>
      </c>
      <c r="N19" s="666"/>
      <c r="O19" s="667"/>
      <c r="P19" s="662" t="s">
        <v>746</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659</v>
      </c>
      <c r="P22" s="675"/>
      <c r="Q22" s="675"/>
      <c r="R22" s="675"/>
      <c r="S22" s="675"/>
      <c r="T22" s="675"/>
      <c r="U22" s="675"/>
      <c r="V22" s="675"/>
      <c r="W22" s="676"/>
    </row>
    <row r="23" spans="2:23" s="30" customFormat="1" ht="20.100000000000001" customHeight="1" x14ac:dyDescent="0.2">
      <c r="B23" s="620" t="s">
        <v>51</v>
      </c>
      <c r="C23" s="620" t="s">
        <v>47</v>
      </c>
      <c r="D23" s="642" t="s">
        <v>705</v>
      </c>
      <c r="E23" s="643"/>
      <c r="F23" s="653"/>
      <c r="G23" s="654"/>
      <c r="H23" s="654"/>
      <c r="I23" s="654"/>
      <c r="J23" s="654"/>
      <c r="K23" s="654"/>
      <c r="L23" s="655"/>
      <c r="M23" s="620" t="s">
        <v>51</v>
      </c>
      <c r="N23" s="620" t="s">
        <v>47</v>
      </c>
      <c r="O23" s="642" t="s">
        <v>706</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5</v>
      </c>
      <c r="E25" s="650"/>
      <c r="F25" s="632"/>
      <c r="G25" s="633"/>
      <c r="H25" s="633"/>
      <c r="I25" s="633"/>
      <c r="J25" s="633"/>
      <c r="K25" s="633"/>
      <c r="L25" s="634"/>
      <c r="M25" s="621"/>
      <c r="N25" s="621" t="s">
        <v>2</v>
      </c>
      <c r="O25" s="649">
        <v>1</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561</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513</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559</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662</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662</v>
      </c>
      <c r="P35" s="595"/>
      <c r="Q35" s="635"/>
      <c r="R35" s="636"/>
      <c r="S35" s="636"/>
      <c r="T35" s="636"/>
      <c r="U35" s="636"/>
      <c r="V35" s="636"/>
      <c r="W35" s="637"/>
    </row>
    <row r="36" spans="2:24" s="30" customFormat="1" ht="17.100000000000001" customHeight="1" x14ac:dyDescent="0.2">
      <c r="B36" s="638" t="s">
        <v>7</v>
      </c>
      <c r="C36" s="668"/>
      <c r="D36" s="668"/>
      <c r="E36" s="243" t="s">
        <v>737</v>
      </c>
      <c r="F36" s="194"/>
      <c r="G36" s="194"/>
      <c r="H36" s="194"/>
      <c r="I36" s="194"/>
      <c r="J36" s="194"/>
      <c r="K36" s="194"/>
      <c r="L36" s="195"/>
      <c r="M36" s="638" t="s">
        <v>7</v>
      </c>
      <c r="N36" s="668"/>
      <c r="O36" s="639"/>
      <c r="P36" s="243" t="s">
        <v>748</v>
      </c>
      <c r="Q36" s="194"/>
      <c r="R36" s="194"/>
      <c r="S36" s="194"/>
      <c r="T36" s="194"/>
      <c r="U36" s="194"/>
      <c r="V36" s="194"/>
      <c r="W36" s="195"/>
    </row>
    <row r="37" spans="2:24" s="30" customFormat="1" ht="17.100000000000001" customHeight="1" x14ac:dyDescent="0.2">
      <c r="B37" s="665" t="s">
        <v>54</v>
      </c>
      <c r="C37" s="666"/>
      <c r="D37" s="667"/>
      <c r="E37" s="662" t="s">
        <v>739</v>
      </c>
      <c r="F37" s="663"/>
      <c r="G37" s="663"/>
      <c r="H37" s="663"/>
      <c r="I37" s="663"/>
      <c r="J37" s="663"/>
      <c r="K37" s="663"/>
      <c r="L37" s="664"/>
      <c r="M37" s="665" t="s">
        <v>54</v>
      </c>
      <c r="N37" s="666"/>
      <c r="O37" s="667"/>
      <c r="P37" s="662" t="s">
        <v>749</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666</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C7192E9E-8D81-4B4B-9217-D28D0ACE7BDA}">
      <formula1>INDIRECT(D13)</formula1>
    </dataValidation>
    <dataValidation type="list" allowBlank="1" showInputMessage="1" showErrorMessage="1" sqref="D11:E12 D29:E30 O11:P12 O29:P30" xr:uid="{D08537E6-18C3-4993-80AD-0C52AA6D9F49}">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6F784EB-9BF1-4D73-A08F-722B97E2DAB8}">
          <x14:formula1>
            <xm:f>'(参考)リスト'!$D$16:$D$18</xm:f>
          </x14:formula1>
          <xm:sqref>D13:E13 D31:E31 O13:P13 O31:P31</xm:sqref>
        </x14:dataValidation>
        <x14:dataValidation type="list" allowBlank="1" showInputMessage="1" showErrorMessage="1" xr:uid="{A3A55B2A-7DAF-4473-8833-F74C95FABEEB}">
          <x14:formula1>
            <xm:f>'(参考)リスト'!$F$16:$F$21</xm:f>
          </x14:formula1>
          <xm:sqref>E15:E16 E33:E34 P15:P16 P33:P34</xm:sqref>
        </x14:dataValidation>
        <x14:dataValidation type="list" allowBlank="1" showInputMessage="1" showErrorMessage="1" xr:uid="{90151B44-99EA-49C6-9237-8B478076C123}">
          <x14:formula1>
            <xm:f>'(参考)リスト'!$B$16:$B$20</xm:f>
          </x14:formula1>
          <xm:sqref>D9:E10 D27:E28 O9:P10 O27:P28</xm:sqref>
        </x14:dataValidation>
        <x14:dataValidation type="list" allowBlank="1" showInputMessage="1" showErrorMessage="1" xr:uid="{68222669-33B6-4185-A69A-F1370A4EA663}">
          <x14:formula1>
            <xm:f>'(参考)リスト'!$G$16:$G$20</xm:f>
          </x14:formula1>
          <xm:sqref>D17:E17 D35:E35 O17:P17 O35:P35</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7AC9-398C-4D3D-BB93-10B157FC1D72}">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706</v>
      </c>
      <c r="E5" s="643"/>
      <c r="F5" s="653"/>
      <c r="G5" s="654"/>
      <c r="H5" s="654"/>
      <c r="I5" s="654"/>
      <c r="J5" s="654"/>
      <c r="K5" s="654"/>
      <c r="L5" s="655"/>
      <c r="M5" s="620" t="s">
        <v>51</v>
      </c>
      <c r="N5" s="620" t="s">
        <v>47</v>
      </c>
      <c r="O5" s="642" t="s">
        <v>706</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2</v>
      </c>
      <c r="E7" s="650"/>
      <c r="F7" s="632"/>
      <c r="G7" s="633"/>
      <c r="H7" s="633"/>
      <c r="I7" s="633"/>
      <c r="J7" s="633"/>
      <c r="K7" s="633"/>
      <c r="L7" s="634"/>
      <c r="M7" s="621"/>
      <c r="N7" s="621" t="s">
        <v>2</v>
      </c>
      <c r="O7" s="649">
        <v>3</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373</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651</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559</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737</v>
      </c>
      <c r="F18" s="194"/>
      <c r="G18" s="194"/>
      <c r="H18" s="194"/>
      <c r="I18" s="194"/>
      <c r="J18" s="194"/>
      <c r="K18" s="194"/>
      <c r="L18" s="195"/>
      <c r="M18" s="638" t="s">
        <v>7</v>
      </c>
      <c r="N18" s="668"/>
      <c r="O18" s="639"/>
      <c r="P18" s="243" t="s">
        <v>750</v>
      </c>
      <c r="Q18" s="194"/>
      <c r="R18" s="194"/>
      <c r="S18" s="194"/>
      <c r="T18" s="194"/>
      <c r="U18" s="194"/>
      <c r="V18" s="194"/>
      <c r="W18" s="195"/>
    </row>
    <row r="19" spans="2:23" s="30" customFormat="1" ht="17.100000000000001" customHeight="1" x14ac:dyDescent="0.2">
      <c r="B19" s="665" t="s">
        <v>54</v>
      </c>
      <c r="C19" s="666"/>
      <c r="D19" s="667"/>
      <c r="E19" s="662" t="s">
        <v>739</v>
      </c>
      <c r="F19" s="663"/>
      <c r="G19" s="663"/>
      <c r="H19" s="663"/>
      <c r="I19" s="663"/>
      <c r="J19" s="663"/>
      <c r="K19" s="663"/>
      <c r="L19" s="664"/>
      <c r="M19" s="665" t="s">
        <v>54</v>
      </c>
      <c r="N19" s="666"/>
      <c r="O19" s="667"/>
      <c r="P19" s="662" t="s">
        <v>751</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736</v>
      </c>
      <c r="P22" s="675"/>
      <c r="Q22" s="675"/>
      <c r="R22" s="675"/>
      <c r="S22" s="675"/>
      <c r="T22" s="675"/>
      <c r="U22" s="675"/>
      <c r="V22" s="675"/>
      <c r="W22" s="676"/>
    </row>
    <row r="23" spans="2:23" s="30" customFormat="1" ht="20.100000000000001" customHeight="1" x14ac:dyDescent="0.2">
      <c r="B23" s="620" t="s">
        <v>51</v>
      </c>
      <c r="C23" s="620" t="s">
        <v>47</v>
      </c>
      <c r="D23" s="642" t="s">
        <v>706</v>
      </c>
      <c r="E23" s="643"/>
      <c r="F23" s="653"/>
      <c r="G23" s="654"/>
      <c r="H23" s="654"/>
      <c r="I23" s="654"/>
      <c r="J23" s="654"/>
      <c r="K23" s="654"/>
      <c r="L23" s="655"/>
      <c r="M23" s="620" t="s">
        <v>51</v>
      </c>
      <c r="N23" s="620" t="s">
        <v>47</v>
      </c>
      <c r="O23" s="642" t="s">
        <v>707</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4</v>
      </c>
      <c r="E25" s="650"/>
      <c r="F25" s="632"/>
      <c r="G25" s="633"/>
      <c r="H25" s="633"/>
      <c r="I25" s="633"/>
      <c r="J25" s="633"/>
      <c r="K25" s="633"/>
      <c r="L25" s="634"/>
      <c r="M25" s="621"/>
      <c r="N25" s="621" t="s">
        <v>2</v>
      </c>
      <c r="O25" s="649">
        <v>1</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651</v>
      </c>
      <c r="E31" s="641"/>
      <c r="F31" s="632"/>
      <c r="G31" s="633"/>
      <c r="H31" s="633"/>
      <c r="I31" s="633"/>
      <c r="J31" s="633"/>
      <c r="K31" s="633"/>
      <c r="L31" s="634"/>
      <c r="M31" s="638" t="s">
        <v>5</v>
      </c>
      <c r="N31" s="639"/>
      <c r="O31" s="640" t="s">
        <v>651</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737</v>
      </c>
      <c r="F36" s="194"/>
      <c r="G36" s="194"/>
      <c r="H36" s="194"/>
      <c r="I36" s="194"/>
      <c r="J36" s="194"/>
      <c r="K36" s="194"/>
      <c r="L36" s="195"/>
      <c r="M36" s="638" t="s">
        <v>7</v>
      </c>
      <c r="N36" s="668"/>
      <c r="O36" s="639"/>
      <c r="P36" s="243" t="s">
        <v>737</v>
      </c>
      <c r="Q36" s="194"/>
      <c r="R36" s="194"/>
      <c r="S36" s="194"/>
      <c r="T36" s="194"/>
      <c r="U36" s="194"/>
      <c r="V36" s="194"/>
      <c r="W36" s="195"/>
    </row>
    <row r="37" spans="2:24" s="30" customFormat="1" ht="17.100000000000001" customHeight="1" x14ac:dyDescent="0.2">
      <c r="B37" s="665" t="s">
        <v>54</v>
      </c>
      <c r="C37" s="666"/>
      <c r="D37" s="667"/>
      <c r="E37" s="662" t="s">
        <v>739</v>
      </c>
      <c r="F37" s="663"/>
      <c r="G37" s="663"/>
      <c r="H37" s="663"/>
      <c r="I37" s="663"/>
      <c r="J37" s="663"/>
      <c r="K37" s="663"/>
      <c r="L37" s="664"/>
      <c r="M37" s="665" t="s">
        <v>54</v>
      </c>
      <c r="N37" s="666"/>
      <c r="O37" s="667"/>
      <c r="P37" s="662" t="s">
        <v>739</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658</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11:P12 D29:E30 D11:E12 O29:P30" xr:uid="{9D857DDD-A710-4C9E-BAEC-4526685A1F8C}">
      <formula1>INDIRECT(D9)</formula1>
    </dataValidation>
    <dataValidation type="list" allowBlank="1" showInputMessage="1" showErrorMessage="1" sqref="O14:P14 D32:E32 D14:E14 O32:P32" xr:uid="{4D00129F-C807-4FC9-A306-DECC0F03BA32}">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FC71AC0-57DD-4B48-9134-5D7D0CF14C63}">
          <x14:formula1>
            <xm:f>'(参考)リスト'!$G$16:$G$20</xm:f>
          </x14:formula1>
          <xm:sqref>D17:E17 D35:E35 O17:P17 O35:P35</xm:sqref>
        </x14:dataValidation>
        <x14:dataValidation type="list" allowBlank="1" showInputMessage="1" showErrorMessage="1" xr:uid="{FC4A3E71-B86E-4066-8038-8E4481C06065}">
          <x14:formula1>
            <xm:f>'(参考)リスト'!$B$16:$B$20</xm:f>
          </x14:formula1>
          <xm:sqref>O9:P10 D27:E28 D9:E10 O27:P28</xm:sqref>
        </x14:dataValidation>
        <x14:dataValidation type="list" allowBlank="1" showInputMessage="1" showErrorMessage="1" xr:uid="{D3176DD8-48FB-4A87-9DD9-C092C8B052D5}">
          <x14:formula1>
            <xm:f>'(参考)リスト'!$F$16:$F$21</xm:f>
          </x14:formula1>
          <xm:sqref>E15:E16 E33:E34 P15:P16 P33:P34</xm:sqref>
        </x14:dataValidation>
        <x14:dataValidation type="list" allowBlank="1" showInputMessage="1" showErrorMessage="1" xr:uid="{F057881D-C467-439D-8D54-E451417CAC0C}">
          <x14:formula1>
            <xm:f>'(参考)リスト'!$D$16:$D$18</xm:f>
          </x14:formula1>
          <xm:sqref>O13:P13 D31:E31 D13:E13 O31:P31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959F9-66D5-4E08-921F-B93DCCC27E9B}">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707</v>
      </c>
      <c r="E5" s="643"/>
      <c r="F5" s="653"/>
      <c r="G5" s="654"/>
      <c r="H5" s="654"/>
      <c r="I5" s="654"/>
      <c r="J5" s="654"/>
      <c r="K5" s="654"/>
      <c r="L5" s="655"/>
      <c r="M5" s="620" t="s">
        <v>51</v>
      </c>
      <c r="N5" s="620" t="s">
        <v>47</v>
      </c>
      <c r="O5" s="642" t="s">
        <v>707</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2</v>
      </c>
      <c r="E7" s="650"/>
      <c r="F7" s="632"/>
      <c r="G7" s="633"/>
      <c r="H7" s="633"/>
      <c r="I7" s="633"/>
      <c r="J7" s="633"/>
      <c r="K7" s="633"/>
      <c r="L7" s="634"/>
      <c r="M7" s="621"/>
      <c r="N7" s="621" t="s">
        <v>2</v>
      </c>
      <c r="O7" s="649">
        <v>3</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374</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655</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355</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737</v>
      </c>
      <c r="F18" s="194"/>
      <c r="G18" s="194"/>
      <c r="H18" s="194"/>
      <c r="I18" s="194"/>
      <c r="J18" s="194"/>
      <c r="K18" s="194"/>
      <c r="L18" s="195"/>
      <c r="M18" s="638" t="s">
        <v>7</v>
      </c>
      <c r="N18" s="668"/>
      <c r="O18" s="639"/>
      <c r="P18" s="244" t="s">
        <v>741</v>
      </c>
      <c r="Q18" s="194"/>
      <c r="R18" s="194"/>
      <c r="S18" s="194"/>
      <c r="T18" s="194"/>
      <c r="U18" s="194"/>
      <c r="V18" s="194"/>
      <c r="W18" s="195"/>
    </row>
    <row r="19" spans="2:23" s="30" customFormat="1" ht="17.100000000000001" customHeight="1" x14ac:dyDescent="0.2">
      <c r="B19" s="665" t="s">
        <v>54</v>
      </c>
      <c r="C19" s="666"/>
      <c r="D19" s="667"/>
      <c r="E19" s="662" t="s">
        <v>739</v>
      </c>
      <c r="F19" s="663"/>
      <c r="G19" s="663"/>
      <c r="H19" s="663"/>
      <c r="I19" s="663"/>
      <c r="J19" s="663"/>
      <c r="K19" s="663"/>
      <c r="L19" s="664"/>
      <c r="M19" s="665" t="s">
        <v>54</v>
      </c>
      <c r="N19" s="666"/>
      <c r="O19" s="667"/>
      <c r="P19" s="662" t="s">
        <v>740</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700</v>
      </c>
      <c r="P22" s="675"/>
      <c r="Q22" s="675"/>
      <c r="R22" s="675"/>
      <c r="S22" s="675"/>
      <c r="T22" s="675"/>
      <c r="U22" s="675"/>
      <c r="V22" s="675"/>
      <c r="W22" s="676"/>
    </row>
    <row r="23" spans="2:23" s="30" customFormat="1" ht="20.100000000000001" customHeight="1" x14ac:dyDescent="0.2">
      <c r="B23" s="620" t="s">
        <v>51</v>
      </c>
      <c r="C23" s="620" t="s">
        <v>47</v>
      </c>
      <c r="D23" s="642" t="s">
        <v>708</v>
      </c>
      <c r="E23" s="643"/>
      <c r="F23" s="653"/>
      <c r="G23" s="654"/>
      <c r="H23" s="654"/>
      <c r="I23" s="654"/>
      <c r="J23" s="654"/>
      <c r="K23" s="654"/>
      <c r="L23" s="655"/>
      <c r="M23" s="620" t="s">
        <v>51</v>
      </c>
      <c r="N23" s="620" t="s">
        <v>47</v>
      </c>
      <c r="O23" s="642" t="s">
        <v>708</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1</v>
      </c>
      <c r="E25" s="650"/>
      <c r="F25" s="632"/>
      <c r="G25" s="633"/>
      <c r="H25" s="633"/>
      <c r="I25" s="633"/>
      <c r="J25" s="633"/>
      <c r="K25" s="633"/>
      <c r="L25" s="634"/>
      <c r="M25" s="621"/>
      <c r="N25" s="621" t="s">
        <v>2</v>
      </c>
      <c r="O25" s="649">
        <v>2</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561</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513</v>
      </c>
      <c r="E29" s="643"/>
      <c r="F29" s="632"/>
      <c r="G29" s="633"/>
      <c r="H29" s="633"/>
      <c r="I29" s="633"/>
      <c r="J29" s="633"/>
      <c r="K29" s="633"/>
      <c r="L29" s="634"/>
      <c r="M29" s="621"/>
      <c r="N29" s="621" t="s">
        <v>4</v>
      </c>
      <c r="O29" s="642" t="s">
        <v>373</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559</v>
      </c>
      <c r="E32" s="641"/>
      <c r="F32" s="632"/>
      <c r="G32" s="633"/>
      <c r="H32" s="633"/>
      <c r="I32" s="633"/>
      <c r="J32" s="633"/>
      <c r="K32" s="633"/>
      <c r="L32" s="634"/>
      <c r="M32" s="638" t="s">
        <v>49</v>
      </c>
      <c r="N32" s="639"/>
      <c r="O32" s="640" t="s">
        <v>355</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662</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662</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752</v>
      </c>
      <c r="F36" s="194"/>
      <c r="G36" s="194"/>
      <c r="H36" s="194"/>
      <c r="I36" s="194"/>
      <c r="J36" s="194"/>
      <c r="K36" s="194"/>
      <c r="L36" s="195"/>
      <c r="M36" s="638" t="s">
        <v>7</v>
      </c>
      <c r="N36" s="668"/>
      <c r="O36" s="639"/>
      <c r="P36" s="244" t="s">
        <v>755</v>
      </c>
      <c r="Q36" s="194"/>
      <c r="R36" s="194"/>
      <c r="S36" s="194"/>
      <c r="T36" s="194"/>
      <c r="U36" s="194"/>
      <c r="V36" s="194"/>
      <c r="W36" s="195"/>
    </row>
    <row r="37" spans="2:24" s="30" customFormat="1" ht="17.100000000000001" customHeight="1" x14ac:dyDescent="0.2">
      <c r="B37" s="665" t="s">
        <v>54</v>
      </c>
      <c r="C37" s="666"/>
      <c r="D37" s="667"/>
      <c r="E37" s="662" t="s">
        <v>753</v>
      </c>
      <c r="F37" s="663"/>
      <c r="G37" s="663"/>
      <c r="H37" s="663"/>
      <c r="I37" s="663"/>
      <c r="J37" s="663"/>
      <c r="K37" s="663"/>
      <c r="L37" s="664"/>
      <c r="M37" s="665" t="s">
        <v>54</v>
      </c>
      <c r="N37" s="666"/>
      <c r="O37" s="667"/>
      <c r="P37" s="662" t="s">
        <v>754</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666</v>
      </c>
      <c r="E40" s="675"/>
      <c r="F40" s="675"/>
      <c r="G40" s="675"/>
      <c r="H40" s="675"/>
      <c r="I40" s="675"/>
      <c r="J40" s="675"/>
      <c r="K40" s="675"/>
      <c r="L40" s="676"/>
      <c r="M40" s="638" t="s">
        <v>50</v>
      </c>
      <c r="N40" s="639"/>
      <c r="O40" s="674" t="s">
        <v>690</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32:P32 D14:E14 O14:P14 D32:E32" xr:uid="{1665A3F5-8781-416E-8543-64D8CA8019DC}">
      <formula1>INDIRECT(D13)</formula1>
    </dataValidation>
    <dataValidation type="list" allowBlank="1" showInputMessage="1" showErrorMessage="1" sqref="O29:P30 D11:E12 O11:P12 D29:E30" xr:uid="{019B3C92-3379-4AB7-A950-DF1E8BFB2F44}">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B777678-91D9-4AAF-9FAE-1F12E643CAFE}">
          <x14:formula1>
            <xm:f>'(参考)リスト'!$D$16:$D$18</xm:f>
          </x14:formula1>
          <xm:sqref>O31:P31 D13:E13 O13:P13 D31:E31</xm:sqref>
        </x14:dataValidation>
        <x14:dataValidation type="list" allowBlank="1" showInputMessage="1" showErrorMessage="1" xr:uid="{23E7AB82-44C6-4A9B-A74D-1DC760923FAE}">
          <x14:formula1>
            <xm:f>'(参考)リスト'!$F$16:$F$21</xm:f>
          </x14:formula1>
          <xm:sqref>E15:E16 E33:E34 P15:P16 P33:P34</xm:sqref>
        </x14:dataValidation>
        <x14:dataValidation type="list" allowBlank="1" showInputMessage="1" showErrorMessage="1" xr:uid="{DDA7DE91-0577-464D-B03D-4E912B76C9ED}">
          <x14:formula1>
            <xm:f>'(参考)リスト'!$B$16:$B$20</xm:f>
          </x14:formula1>
          <xm:sqref>O27:P28 D9:E10 O9:P10 D27:E28</xm:sqref>
        </x14:dataValidation>
        <x14:dataValidation type="list" allowBlank="1" showInputMessage="1" showErrorMessage="1" xr:uid="{7782A0DD-FDAB-405B-9DBC-E7E48867D502}">
          <x14:formula1>
            <xm:f>'(参考)リスト'!$G$16:$G$20</xm:f>
          </x14:formula1>
          <xm:sqref>D17:E17 D35:E35 O17:P17 O35:P35</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F6869-6BB9-446C-A98C-05AC8D473D8F}">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708</v>
      </c>
      <c r="E5" s="643"/>
      <c r="F5" s="653"/>
      <c r="G5" s="654"/>
      <c r="H5" s="654"/>
      <c r="I5" s="654"/>
      <c r="J5" s="654"/>
      <c r="K5" s="654"/>
      <c r="L5" s="655"/>
      <c r="M5" s="620" t="s">
        <v>51</v>
      </c>
      <c r="N5" s="620" t="s">
        <v>47</v>
      </c>
      <c r="O5" s="642" t="s">
        <v>708</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3</v>
      </c>
      <c r="E7" s="650"/>
      <c r="F7" s="632"/>
      <c r="G7" s="633"/>
      <c r="H7" s="633"/>
      <c r="I7" s="633"/>
      <c r="J7" s="633"/>
      <c r="K7" s="633"/>
      <c r="L7" s="634"/>
      <c r="M7" s="621"/>
      <c r="N7" s="621" t="s">
        <v>2</v>
      </c>
      <c r="O7" s="649">
        <v>4</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373</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655</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559</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737</v>
      </c>
      <c r="F18" s="194"/>
      <c r="G18" s="194"/>
      <c r="H18" s="194"/>
      <c r="I18" s="194"/>
      <c r="J18" s="194"/>
      <c r="K18" s="194"/>
      <c r="L18" s="195"/>
      <c r="M18" s="638" t="s">
        <v>7</v>
      </c>
      <c r="N18" s="668"/>
      <c r="O18" s="639"/>
      <c r="P18" s="244" t="s">
        <v>756</v>
      </c>
      <c r="Q18" s="194"/>
      <c r="R18" s="194"/>
      <c r="S18" s="194"/>
      <c r="T18" s="194"/>
      <c r="U18" s="194"/>
      <c r="V18" s="194"/>
      <c r="W18" s="195"/>
    </row>
    <row r="19" spans="2:23" s="30" customFormat="1" ht="17.100000000000001" customHeight="1" x14ac:dyDescent="0.2">
      <c r="B19" s="665" t="s">
        <v>54</v>
      </c>
      <c r="C19" s="666"/>
      <c r="D19" s="667"/>
      <c r="E19" s="662" t="s">
        <v>739</v>
      </c>
      <c r="F19" s="663"/>
      <c r="G19" s="663"/>
      <c r="H19" s="663"/>
      <c r="I19" s="663"/>
      <c r="J19" s="663"/>
      <c r="K19" s="663"/>
      <c r="L19" s="664"/>
      <c r="M19" s="665" t="s">
        <v>54</v>
      </c>
      <c r="N19" s="666"/>
      <c r="O19" s="667"/>
      <c r="P19" s="662" t="s">
        <v>757</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758</v>
      </c>
      <c r="P22" s="675"/>
      <c r="Q22" s="675"/>
      <c r="R22" s="675"/>
      <c r="S22" s="675"/>
      <c r="T22" s="675"/>
      <c r="U22" s="675"/>
      <c r="V22" s="675"/>
      <c r="W22" s="676"/>
    </row>
    <row r="23" spans="2:23" s="30" customFormat="1" ht="20.100000000000001" customHeight="1" x14ac:dyDescent="0.2">
      <c r="B23" s="620" t="s">
        <v>51</v>
      </c>
      <c r="C23" s="620" t="s">
        <v>47</v>
      </c>
      <c r="D23" s="642" t="s">
        <v>708</v>
      </c>
      <c r="E23" s="643"/>
      <c r="F23" s="653"/>
      <c r="G23" s="654"/>
      <c r="H23" s="654"/>
      <c r="I23" s="654"/>
      <c r="J23" s="654"/>
      <c r="K23" s="654"/>
      <c r="L23" s="655"/>
      <c r="M23" s="620" t="s">
        <v>51</v>
      </c>
      <c r="N23" s="620" t="s">
        <v>47</v>
      </c>
      <c r="O23" s="642" t="s">
        <v>709</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5</v>
      </c>
      <c r="E25" s="650"/>
      <c r="F25" s="632"/>
      <c r="G25" s="633"/>
      <c r="H25" s="633"/>
      <c r="I25" s="633"/>
      <c r="J25" s="633"/>
      <c r="K25" s="633"/>
      <c r="L25" s="634"/>
      <c r="M25" s="621"/>
      <c r="N25" s="621" t="s">
        <v>2</v>
      </c>
      <c r="O25" s="649">
        <v>1</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561</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513</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559</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662</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662</v>
      </c>
      <c r="P35" s="595"/>
      <c r="Q35" s="635"/>
      <c r="R35" s="636"/>
      <c r="S35" s="636"/>
      <c r="T35" s="636"/>
      <c r="U35" s="636"/>
      <c r="V35" s="636"/>
      <c r="W35" s="637"/>
    </row>
    <row r="36" spans="2:24" s="30" customFormat="1" ht="17.100000000000001" customHeight="1" x14ac:dyDescent="0.2">
      <c r="B36" s="638" t="s">
        <v>7</v>
      </c>
      <c r="C36" s="668"/>
      <c r="D36" s="668"/>
      <c r="E36" s="243" t="s">
        <v>737</v>
      </c>
      <c r="F36" s="194"/>
      <c r="G36" s="194"/>
      <c r="H36" s="194"/>
      <c r="I36" s="194"/>
      <c r="J36" s="194"/>
      <c r="K36" s="194"/>
      <c r="L36" s="195"/>
      <c r="M36" s="638" t="s">
        <v>7</v>
      </c>
      <c r="N36" s="668"/>
      <c r="O36" s="639"/>
      <c r="P36" s="243" t="s">
        <v>752</v>
      </c>
      <c r="Q36" s="194"/>
      <c r="R36" s="194"/>
      <c r="S36" s="194"/>
      <c r="T36" s="194"/>
      <c r="U36" s="194"/>
      <c r="V36" s="194"/>
      <c r="W36" s="195"/>
    </row>
    <row r="37" spans="2:24" s="30" customFormat="1" ht="17.100000000000001" customHeight="1" x14ac:dyDescent="0.2">
      <c r="B37" s="665" t="s">
        <v>54</v>
      </c>
      <c r="C37" s="666"/>
      <c r="D37" s="667"/>
      <c r="E37" s="662" t="s">
        <v>739</v>
      </c>
      <c r="F37" s="663"/>
      <c r="G37" s="663"/>
      <c r="H37" s="663"/>
      <c r="I37" s="663"/>
      <c r="J37" s="663"/>
      <c r="K37" s="663"/>
      <c r="L37" s="664"/>
      <c r="M37" s="665" t="s">
        <v>54</v>
      </c>
      <c r="N37" s="666"/>
      <c r="O37" s="667"/>
      <c r="P37" s="662" t="s">
        <v>753</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666</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F60EDC7F-7D93-4BD3-926E-67C05C43278E}">
      <formula1>INDIRECT(D9)</formula1>
    </dataValidation>
    <dataValidation type="list" allowBlank="1" showInputMessage="1" showErrorMessage="1" sqref="D14:E14 D32:E32 O14:P14 O32:P32" xr:uid="{380B3D21-470E-4AEE-A868-AE5A4A05648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7972E95-51C4-4059-9F00-3914D3A3EEFE}">
          <x14:formula1>
            <xm:f>'(参考)リスト'!$G$16:$G$20</xm:f>
          </x14:formula1>
          <xm:sqref>D17:E17 D35:E35 O17:P17 O35:P35</xm:sqref>
        </x14:dataValidation>
        <x14:dataValidation type="list" allowBlank="1" showInputMessage="1" showErrorMessage="1" xr:uid="{384F83C6-679B-4471-B4AC-3E72D27E18DA}">
          <x14:formula1>
            <xm:f>'(参考)リスト'!$B$16:$B$20</xm:f>
          </x14:formula1>
          <xm:sqref>D9:E10 D27:E28 O9:P10 O27:P28</xm:sqref>
        </x14:dataValidation>
        <x14:dataValidation type="list" allowBlank="1" showInputMessage="1" showErrorMessage="1" xr:uid="{7B91D815-2749-41A4-B540-8F74E71EC1E2}">
          <x14:formula1>
            <xm:f>'(参考)リスト'!$F$16:$F$21</xm:f>
          </x14:formula1>
          <xm:sqref>E15:E16 E33:E34 P15:P16 P33:P34</xm:sqref>
        </x14:dataValidation>
        <x14:dataValidation type="list" allowBlank="1" showInputMessage="1" showErrorMessage="1" xr:uid="{9F0329D6-3B64-4436-932E-2D8C0D7B0518}">
          <x14:formula1>
            <xm:f>'(参考)リスト'!$D$16:$D$18</xm:f>
          </x14:formula1>
          <xm:sqref>D13:E13 D31:E31 O13:P13 O31:P31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E9EF6-03D4-4CB9-8EF5-4A7A0A760F2B}">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709</v>
      </c>
      <c r="E5" s="643"/>
      <c r="F5" s="653"/>
      <c r="G5" s="654"/>
      <c r="H5" s="654"/>
      <c r="I5" s="654"/>
      <c r="J5" s="654"/>
      <c r="K5" s="654"/>
      <c r="L5" s="655"/>
      <c r="M5" s="620" t="s">
        <v>51</v>
      </c>
      <c r="N5" s="620" t="s">
        <v>47</v>
      </c>
      <c r="O5" s="642" t="s">
        <v>709</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2</v>
      </c>
      <c r="E7" s="650"/>
      <c r="F7" s="632"/>
      <c r="G7" s="633"/>
      <c r="H7" s="633"/>
      <c r="I7" s="633"/>
      <c r="J7" s="633"/>
      <c r="K7" s="633"/>
      <c r="L7" s="634"/>
      <c r="M7" s="621"/>
      <c r="N7" s="621" t="s">
        <v>2</v>
      </c>
      <c r="O7" s="649">
        <v>3</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561</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513</v>
      </c>
      <c r="E11" s="643"/>
      <c r="F11" s="632"/>
      <c r="G11" s="633"/>
      <c r="H11" s="633"/>
      <c r="I11" s="633"/>
      <c r="J11" s="633"/>
      <c r="K11" s="633"/>
      <c r="L11" s="634"/>
      <c r="M11" s="621"/>
      <c r="N11" s="621" t="s">
        <v>4</v>
      </c>
      <c r="O11" s="642" t="s">
        <v>376</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655</v>
      </c>
      <c r="P13" s="641"/>
      <c r="Q13" s="632"/>
      <c r="R13" s="633"/>
      <c r="S13" s="633"/>
      <c r="T13" s="633"/>
      <c r="U13" s="633"/>
      <c r="V13" s="633"/>
      <c r="W13" s="634"/>
    </row>
    <row r="14" spans="2:23" s="30" customFormat="1" ht="17.100000000000001" customHeight="1" x14ac:dyDescent="0.2">
      <c r="B14" s="638" t="s">
        <v>49</v>
      </c>
      <c r="C14" s="639"/>
      <c r="D14" s="640" t="s">
        <v>559</v>
      </c>
      <c r="E14" s="641"/>
      <c r="F14" s="632"/>
      <c r="G14" s="633"/>
      <c r="H14" s="633"/>
      <c r="I14" s="633"/>
      <c r="J14" s="633"/>
      <c r="K14" s="633"/>
      <c r="L14" s="634"/>
      <c r="M14" s="638" t="s">
        <v>49</v>
      </c>
      <c r="N14" s="639"/>
      <c r="O14" s="640" t="s">
        <v>357</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648</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649</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759</v>
      </c>
      <c r="F18" s="194"/>
      <c r="G18" s="194"/>
      <c r="H18" s="194"/>
      <c r="I18" s="194"/>
      <c r="J18" s="194"/>
      <c r="K18" s="194"/>
      <c r="L18" s="195"/>
      <c r="M18" s="638" t="s">
        <v>7</v>
      </c>
      <c r="N18" s="668"/>
      <c r="O18" s="639"/>
      <c r="P18" s="243" t="s">
        <v>737</v>
      </c>
      <c r="Q18" s="194"/>
      <c r="R18" s="194"/>
      <c r="S18" s="194"/>
      <c r="T18" s="194"/>
      <c r="U18" s="194"/>
      <c r="V18" s="194"/>
      <c r="W18" s="195"/>
    </row>
    <row r="19" spans="2:23" s="30" customFormat="1" ht="17.100000000000001" customHeight="1" x14ac:dyDescent="0.2">
      <c r="B19" s="665" t="s">
        <v>54</v>
      </c>
      <c r="C19" s="666"/>
      <c r="D19" s="667"/>
      <c r="E19" s="662" t="s">
        <v>760</v>
      </c>
      <c r="F19" s="663"/>
      <c r="G19" s="663"/>
      <c r="H19" s="663"/>
      <c r="I19" s="663"/>
      <c r="J19" s="663"/>
      <c r="K19" s="663"/>
      <c r="L19" s="664"/>
      <c r="M19" s="665" t="s">
        <v>54</v>
      </c>
      <c r="N19" s="666"/>
      <c r="O19" s="667"/>
      <c r="P19" s="662" t="s">
        <v>739</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669</v>
      </c>
      <c r="E22" s="675"/>
      <c r="F22" s="675"/>
      <c r="G22" s="675"/>
      <c r="H22" s="675"/>
      <c r="I22" s="675"/>
      <c r="J22" s="675"/>
      <c r="K22" s="675"/>
      <c r="L22" s="676"/>
      <c r="M22" s="638" t="s">
        <v>50</v>
      </c>
      <c r="N22" s="639"/>
      <c r="O22" s="674" t="s">
        <v>680</v>
      </c>
      <c r="P22" s="675"/>
      <c r="Q22" s="675"/>
      <c r="R22" s="675"/>
      <c r="S22" s="675"/>
      <c r="T22" s="675"/>
      <c r="U22" s="675"/>
      <c r="V22" s="675"/>
      <c r="W22" s="676"/>
    </row>
    <row r="23" spans="2:23" s="30" customFormat="1" ht="20.100000000000001" customHeight="1" x14ac:dyDescent="0.2">
      <c r="B23" s="620" t="s">
        <v>51</v>
      </c>
      <c r="C23" s="620" t="s">
        <v>47</v>
      </c>
      <c r="D23" s="642" t="s">
        <v>709</v>
      </c>
      <c r="E23" s="643"/>
      <c r="F23" s="653"/>
      <c r="G23" s="654"/>
      <c r="H23" s="654"/>
      <c r="I23" s="654"/>
      <c r="J23" s="654"/>
      <c r="K23" s="654"/>
      <c r="L23" s="655"/>
      <c r="M23" s="620" t="s">
        <v>51</v>
      </c>
      <c r="N23" s="620" t="s">
        <v>47</v>
      </c>
      <c r="O23" s="642" t="s">
        <v>710</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4</v>
      </c>
      <c r="E25" s="650"/>
      <c r="F25" s="632"/>
      <c r="G25" s="633"/>
      <c r="H25" s="633"/>
      <c r="I25" s="633"/>
      <c r="J25" s="633"/>
      <c r="K25" s="633"/>
      <c r="L25" s="634"/>
      <c r="M25" s="621"/>
      <c r="N25" s="621" t="s">
        <v>2</v>
      </c>
      <c r="O25" s="649">
        <v>1</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655</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737</v>
      </c>
      <c r="F36" s="194"/>
      <c r="G36" s="194"/>
      <c r="H36" s="194"/>
      <c r="I36" s="194"/>
      <c r="J36" s="194"/>
      <c r="K36" s="194"/>
      <c r="L36" s="195"/>
      <c r="M36" s="638" t="s">
        <v>7</v>
      </c>
      <c r="N36" s="668"/>
      <c r="O36" s="639"/>
      <c r="P36" s="243" t="s">
        <v>737</v>
      </c>
      <c r="Q36" s="194"/>
      <c r="R36" s="194"/>
      <c r="S36" s="194"/>
      <c r="T36" s="194"/>
      <c r="U36" s="194"/>
      <c r="V36" s="194"/>
      <c r="W36" s="195"/>
    </row>
    <row r="37" spans="2:24" s="30" customFormat="1" ht="17.100000000000001" customHeight="1" x14ac:dyDescent="0.2">
      <c r="B37" s="665" t="s">
        <v>54</v>
      </c>
      <c r="C37" s="666"/>
      <c r="D37" s="667"/>
      <c r="E37" s="662" t="s">
        <v>739</v>
      </c>
      <c r="F37" s="663"/>
      <c r="G37" s="663"/>
      <c r="H37" s="663"/>
      <c r="I37" s="663"/>
      <c r="J37" s="663"/>
      <c r="K37" s="663"/>
      <c r="L37" s="664"/>
      <c r="M37" s="665" t="s">
        <v>54</v>
      </c>
      <c r="N37" s="666"/>
      <c r="O37" s="667"/>
      <c r="P37" s="662" t="s">
        <v>739</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680</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14:P14 D32:E32 D14:E14 O32:P32" xr:uid="{6DCED347-775F-4DA5-A3C2-4C5180D5E7B4}">
      <formula1>INDIRECT(D13)</formula1>
    </dataValidation>
    <dataValidation type="list" allowBlank="1" showInputMessage="1" showErrorMessage="1" sqref="O11:P12 D29:E30 D11:E12 O29:P30" xr:uid="{1589B7FE-D531-495B-B6F2-F304FDC604B9}">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9F86DA-CDFB-41D5-A70E-66F156ED46DB}">
          <x14:formula1>
            <xm:f>'(参考)リスト'!$D$16:$D$18</xm:f>
          </x14:formula1>
          <xm:sqref>D31:E31 O13:P13 D13:E13 O31:P31</xm:sqref>
        </x14:dataValidation>
        <x14:dataValidation type="list" allowBlank="1" showInputMessage="1" showErrorMessage="1" xr:uid="{ED815385-2F95-4989-8CDA-6F1A86999A0F}">
          <x14:formula1>
            <xm:f>'(参考)リスト'!$F$16:$F$21</xm:f>
          </x14:formula1>
          <xm:sqref>E15:E16 E33:E34 P15:P16 P33:P34</xm:sqref>
        </x14:dataValidation>
        <x14:dataValidation type="list" allowBlank="1" showInputMessage="1" showErrorMessage="1" xr:uid="{DC93CB0B-9566-4819-B6BA-EDEAE8B5DBD3}">
          <x14:formula1>
            <xm:f>'(参考)リスト'!$B$16:$B$20</xm:f>
          </x14:formula1>
          <xm:sqref>O9:P10 D27:E28 D9:E10 O27:P28</xm:sqref>
        </x14:dataValidation>
        <x14:dataValidation type="list" allowBlank="1" showInputMessage="1" showErrorMessage="1" xr:uid="{B29AEF49-5525-41C1-B99E-4F523BCA17F8}">
          <x14:formula1>
            <xm:f>'(参考)リスト'!$G$16:$G$20</xm:f>
          </x14:formula1>
          <xm:sqref>D17:E17 D35:E35 O17:P17 O35:P35</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359D8-8EF8-4AD1-A939-CF0BF79E732E}">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710</v>
      </c>
      <c r="E5" s="643"/>
      <c r="F5" s="653"/>
      <c r="G5" s="654"/>
      <c r="H5" s="654"/>
      <c r="I5" s="654"/>
      <c r="J5" s="654"/>
      <c r="K5" s="654"/>
      <c r="L5" s="655"/>
      <c r="M5" s="620" t="s">
        <v>51</v>
      </c>
      <c r="N5" s="620" t="s">
        <v>47</v>
      </c>
      <c r="O5" s="642" t="s">
        <v>710</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2</v>
      </c>
      <c r="E7" s="650"/>
      <c r="F7" s="632"/>
      <c r="G7" s="633"/>
      <c r="H7" s="633"/>
      <c r="I7" s="633"/>
      <c r="J7" s="633"/>
      <c r="K7" s="633"/>
      <c r="L7" s="634"/>
      <c r="M7" s="621"/>
      <c r="N7" s="621" t="s">
        <v>2</v>
      </c>
      <c r="O7" s="649">
        <v>3</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374</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655</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355</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737</v>
      </c>
      <c r="F18" s="194"/>
      <c r="G18" s="194"/>
      <c r="H18" s="194"/>
      <c r="I18" s="194"/>
      <c r="J18" s="194"/>
      <c r="K18" s="194"/>
      <c r="L18" s="195"/>
      <c r="M18" s="638" t="s">
        <v>7</v>
      </c>
      <c r="N18" s="668"/>
      <c r="O18" s="639"/>
      <c r="P18" s="244" t="s">
        <v>698</v>
      </c>
      <c r="Q18" s="194"/>
      <c r="R18" s="194"/>
      <c r="S18" s="194"/>
      <c r="T18" s="194"/>
      <c r="U18" s="194"/>
      <c r="V18" s="194"/>
      <c r="W18" s="195"/>
    </row>
    <row r="19" spans="2:23" s="30" customFormat="1" ht="17.100000000000001" customHeight="1" x14ac:dyDescent="0.2">
      <c r="B19" s="665" t="s">
        <v>54</v>
      </c>
      <c r="C19" s="666"/>
      <c r="D19" s="667"/>
      <c r="E19" s="662" t="s">
        <v>739</v>
      </c>
      <c r="F19" s="663"/>
      <c r="G19" s="663"/>
      <c r="H19" s="663"/>
      <c r="I19" s="663"/>
      <c r="J19" s="663"/>
      <c r="K19" s="663"/>
      <c r="L19" s="664"/>
      <c r="M19" s="665" t="s">
        <v>54</v>
      </c>
      <c r="N19" s="666"/>
      <c r="O19" s="667"/>
      <c r="P19" s="662" t="s">
        <v>699</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700</v>
      </c>
      <c r="P22" s="675"/>
      <c r="Q22" s="675"/>
      <c r="R22" s="675"/>
      <c r="S22" s="675"/>
      <c r="T22" s="675"/>
      <c r="U22" s="675"/>
      <c r="V22" s="675"/>
      <c r="W22" s="676"/>
    </row>
    <row r="23" spans="2:23" s="30" customFormat="1" ht="20.100000000000001" customHeight="1" x14ac:dyDescent="0.2">
      <c r="B23" s="620" t="s">
        <v>51</v>
      </c>
      <c r="C23" s="620" t="s">
        <v>47</v>
      </c>
      <c r="D23" s="642" t="s">
        <v>711</v>
      </c>
      <c r="E23" s="643"/>
      <c r="F23" s="653"/>
      <c r="G23" s="654"/>
      <c r="H23" s="654"/>
      <c r="I23" s="654"/>
      <c r="J23" s="654"/>
      <c r="K23" s="654"/>
      <c r="L23" s="655"/>
      <c r="M23" s="620" t="s">
        <v>51</v>
      </c>
      <c r="N23" s="620" t="s">
        <v>47</v>
      </c>
      <c r="O23" s="642" t="s">
        <v>711</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1</v>
      </c>
      <c r="E25" s="650"/>
      <c r="F25" s="632"/>
      <c r="G25" s="633"/>
      <c r="H25" s="633"/>
      <c r="I25" s="633"/>
      <c r="J25" s="633"/>
      <c r="K25" s="633"/>
      <c r="L25" s="634"/>
      <c r="M25" s="621"/>
      <c r="N25" s="621" t="s">
        <v>2</v>
      </c>
      <c r="O25" s="649">
        <v>2</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655</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737</v>
      </c>
      <c r="F36" s="194"/>
      <c r="G36" s="194"/>
      <c r="H36" s="194"/>
      <c r="I36" s="194"/>
      <c r="J36" s="194"/>
      <c r="K36" s="194"/>
      <c r="L36" s="195"/>
      <c r="M36" s="638" t="s">
        <v>7</v>
      </c>
      <c r="N36" s="668"/>
      <c r="O36" s="639"/>
      <c r="P36" s="243" t="s">
        <v>737</v>
      </c>
      <c r="Q36" s="194"/>
      <c r="R36" s="194"/>
      <c r="S36" s="194"/>
      <c r="T36" s="194"/>
      <c r="U36" s="194"/>
      <c r="V36" s="194"/>
      <c r="W36" s="195"/>
    </row>
    <row r="37" spans="2:24" s="30" customFormat="1" ht="17.100000000000001" customHeight="1" x14ac:dyDescent="0.2">
      <c r="B37" s="665" t="s">
        <v>54</v>
      </c>
      <c r="C37" s="666"/>
      <c r="D37" s="667"/>
      <c r="E37" s="662" t="s">
        <v>739</v>
      </c>
      <c r="F37" s="663"/>
      <c r="G37" s="663"/>
      <c r="H37" s="663"/>
      <c r="I37" s="663"/>
      <c r="J37" s="663"/>
      <c r="K37" s="663"/>
      <c r="L37" s="664"/>
      <c r="M37" s="665" t="s">
        <v>54</v>
      </c>
      <c r="N37" s="666"/>
      <c r="O37" s="667"/>
      <c r="P37" s="662" t="s">
        <v>739</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680</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23220C07-63CA-495D-9C1B-7C6C18985C96}">
      <formula1>INDIRECT(D9)</formula1>
    </dataValidation>
    <dataValidation type="list" allowBlank="1" showInputMessage="1" showErrorMessage="1" sqref="D14:E14 D32:E32 O14:P14 O32:P32" xr:uid="{A6017AE9-1F51-4E52-8B2B-17A27C819001}">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BD3D694-5BE6-43DB-9A24-A21E3008724F}">
          <x14:formula1>
            <xm:f>'(参考)リスト'!$G$16:$G$20</xm:f>
          </x14:formula1>
          <xm:sqref>D17:E17 D35:E35 O17:P17 O35:P35</xm:sqref>
        </x14:dataValidation>
        <x14:dataValidation type="list" allowBlank="1" showInputMessage="1" showErrorMessage="1" xr:uid="{5BA4DE33-422D-4418-9401-85ECFD9EF547}">
          <x14:formula1>
            <xm:f>'(参考)リスト'!$B$16:$B$20</xm:f>
          </x14:formula1>
          <xm:sqref>D9:E10 D27:E28 O9:P10 O27:P28</xm:sqref>
        </x14:dataValidation>
        <x14:dataValidation type="list" allowBlank="1" showInputMessage="1" showErrorMessage="1" xr:uid="{97E11A26-3263-47C9-9618-0E636BB179D3}">
          <x14:formula1>
            <xm:f>'(参考)リスト'!$F$16:$F$21</xm:f>
          </x14:formula1>
          <xm:sqref>E15:E16 E33:E34 P15:P16 P33:P34</xm:sqref>
        </x14:dataValidation>
        <x14:dataValidation type="list" allowBlank="1" showInputMessage="1" showErrorMessage="1" xr:uid="{4016338A-3095-4E5F-9D78-D94F5A170DB2}">
          <x14:formula1>
            <xm:f>'(参考)リスト'!$D$16:$D$18</xm:f>
          </x14:formula1>
          <xm:sqref>D13:E13 D31:E31 O13:P13 O31:P31</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41AA7-F675-42AB-84DC-C772C1F4679C}">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711</v>
      </c>
      <c r="E5" s="643"/>
      <c r="F5" s="653"/>
      <c r="G5" s="654"/>
      <c r="H5" s="654"/>
      <c r="I5" s="654"/>
      <c r="J5" s="654"/>
      <c r="K5" s="654"/>
      <c r="L5" s="655"/>
      <c r="M5" s="620" t="s">
        <v>51</v>
      </c>
      <c r="N5" s="620" t="s">
        <v>47</v>
      </c>
      <c r="O5" s="642" t="s">
        <v>712</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3</v>
      </c>
      <c r="E7" s="650"/>
      <c r="F7" s="632"/>
      <c r="G7" s="633"/>
      <c r="H7" s="633"/>
      <c r="I7" s="633"/>
      <c r="J7" s="633"/>
      <c r="K7" s="633"/>
      <c r="L7" s="634"/>
      <c r="M7" s="621"/>
      <c r="N7" s="621" t="s">
        <v>2</v>
      </c>
      <c r="O7" s="649">
        <v>1</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561</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374</v>
      </c>
      <c r="E11" s="643"/>
      <c r="F11" s="632"/>
      <c r="G11" s="633"/>
      <c r="H11" s="633"/>
      <c r="I11" s="633"/>
      <c r="J11" s="633"/>
      <c r="K11" s="633"/>
      <c r="L11" s="634"/>
      <c r="M11" s="621"/>
      <c r="N11" s="621" t="s">
        <v>4</v>
      </c>
      <c r="O11" s="642" t="s">
        <v>513</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355</v>
      </c>
      <c r="E14" s="641"/>
      <c r="F14" s="632"/>
      <c r="G14" s="633"/>
      <c r="H14" s="633"/>
      <c r="I14" s="633"/>
      <c r="J14" s="633"/>
      <c r="K14" s="633"/>
      <c r="L14" s="634"/>
      <c r="M14" s="638" t="s">
        <v>49</v>
      </c>
      <c r="N14" s="639"/>
      <c r="O14" s="640" t="s">
        <v>559</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662</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662</v>
      </c>
      <c r="P17" s="595"/>
      <c r="Q17" s="635"/>
      <c r="R17" s="636"/>
      <c r="S17" s="636"/>
      <c r="T17" s="636"/>
      <c r="U17" s="636"/>
      <c r="V17" s="636"/>
      <c r="W17" s="637"/>
    </row>
    <row r="18" spans="2:23" s="30" customFormat="1" ht="17.100000000000001" customHeight="1" x14ac:dyDescent="0.2">
      <c r="B18" s="638" t="s">
        <v>7</v>
      </c>
      <c r="C18" s="668"/>
      <c r="D18" s="668"/>
      <c r="E18" s="244" t="s">
        <v>698</v>
      </c>
      <c r="F18" s="194"/>
      <c r="G18" s="194"/>
      <c r="H18" s="194"/>
      <c r="I18" s="194"/>
      <c r="J18" s="194"/>
      <c r="K18" s="194"/>
      <c r="L18" s="195"/>
      <c r="M18" s="638" t="s">
        <v>7</v>
      </c>
      <c r="N18" s="668"/>
      <c r="O18" s="639"/>
      <c r="P18" s="243" t="s">
        <v>761</v>
      </c>
      <c r="Q18" s="194"/>
      <c r="R18" s="194"/>
      <c r="S18" s="194"/>
      <c r="T18" s="194"/>
      <c r="U18" s="194"/>
      <c r="V18" s="194"/>
      <c r="W18" s="195"/>
    </row>
    <row r="19" spans="2:23" s="30" customFormat="1" ht="17.100000000000001" customHeight="1" x14ac:dyDescent="0.2">
      <c r="B19" s="665" t="s">
        <v>54</v>
      </c>
      <c r="C19" s="666"/>
      <c r="D19" s="667"/>
      <c r="E19" s="662" t="s">
        <v>699</v>
      </c>
      <c r="F19" s="663"/>
      <c r="G19" s="663"/>
      <c r="H19" s="663"/>
      <c r="I19" s="663"/>
      <c r="J19" s="663"/>
      <c r="K19" s="663"/>
      <c r="L19" s="664"/>
      <c r="M19" s="665" t="s">
        <v>54</v>
      </c>
      <c r="N19" s="666"/>
      <c r="O19" s="667"/>
      <c r="P19" s="662" t="s">
        <v>762</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700</v>
      </c>
      <c r="E22" s="675"/>
      <c r="F22" s="675"/>
      <c r="G22" s="675"/>
      <c r="H22" s="675"/>
      <c r="I22" s="675"/>
      <c r="J22" s="675"/>
      <c r="K22" s="675"/>
      <c r="L22" s="676"/>
      <c r="M22" s="638" t="s">
        <v>50</v>
      </c>
      <c r="N22" s="639"/>
      <c r="O22" s="674" t="s">
        <v>666</v>
      </c>
      <c r="P22" s="675"/>
      <c r="Q22" s="675"/>
      <c r="R22" s="675"/>
      <c r="S22" s="675"/>
      <c r="T22" s="675"/>
      <c r="U22" s="675"/>
      <c r="V22" s="675"/>
      <c r="W22" s="676"/>
    </row>
    <row r="23" spans="2:23" s="30" customFormat="1" ht="20.100000000000001" customHeight="1" x14ac:dyDescent="0.2">
      <c r="B23" s="620" t="s">
        <v>51</v>
      </c>
      <c r="C23" s="620" t="s">
        <v>47</v>
      </c>
      <c r="D23" s="642" t="s">
        <v>712</v>
      </c>
      <c r="E23" s="643"/>
      <c r="F23" s="653"/>
      <c r="G23" s="654"/>
      <c r="H23" s="654"/>
      <c r="I23" s="654"/>
      <c r="J23" s="654"/>
      <c r="K23" s="654"/>
      <c r="L23" s="655"/>
      <c r="M23" s="620" t="s">
        <v>51</v>
      </c>
      <c r="N23" s="620" t="s">
        <v>47</v>
      </c>
      <c r="O23" s="642" t="s">
        <v>712</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2</v>
      </c>
      <c r="E25" s="650"/>
      <c r="F25" s="632"/>
      <c r="G25" s="633"/>
      <c r="H25" s="633"/>
      <c r="I25" s="633"/>
      <c r="J25" s="633"/>
      <c r="K25" s="633"/>
      <c r="L25" s="634"/>
      <c r="M25" s="621"/>
      <c r="N25" s="621" t="s">
        <v>2</v>
      </c>
      <c r="O25" s="649">
        <v>3</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373</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559</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737</v>
      </c>
      <c r="F36" s="194"/>
      <c r="G36" s="194"/>
      <c r="H36" s="194"/>
      <c r="I36" s="194"/>
      <c r="J36" s="194"/>
      <c r="K36" s="194"/>
      <c r="L36" s="195"/>
      <c r="M36" s="638" t="s">
        <v>7</v>
      </c>
      <c r="N36" s="668"/>
      <c r="O36" s="639"/>
      <c r="P36" s="243" t="s">
        <v>763</v>
      </c>
      <c r="Q36" s="194"/>
      <c r="R36" s="194"/>
      <c r="S36" s="194"/>
      <c r="T36" s="194"/>
      <c r="U36" s="194"/>
      <c r="V36" s="194"/>
      <c r="W36" s="195"/>
    </row>
    <row r="37" spans="2:24" s="30" customFormat="1" ht="17.100000000000001" customHeight="1" x14ac:dyDescent="0.2">
      <c r="B37" s="665" t="s">
        <v>54</v>
      </c>
      <c r="C37" s="666"/>
      <c r="D37" s="667"/>
      <c r="E37" s="662" t="s">
        <v>739</v>
      </c>
      <c r="F37" s="663"/>
      <c r="G37" s="663"/>
      <c r="H37" s="663"/>
      <c r="I37" s="663"/>
      <c r="J37" s="663"/>
      <c r="K37" s="663"/>
      <c r="L37" s="664"/>
      <c r="M37" s="665" t="s">
        <v>54</v>
      </c>
      <c r="N37" s="666"/>
      <c r="O37" s="667"/>
      <c r="P37" s="662" t="s">
        <v>766</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767</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32:P32 D32:E32 D14:E14 O14:P14" xr:uid="{88E69D02-B13A-4E68-9A31-1D2C9A6D67F0}">
      <formula1>INDIRECT(D13)</formula1>
    </dataValidation>
    <dataValidation type="list" allowBlank="1" showInputMessage="1" showErrorMessage="1" sqref="O29:P30 D29:E30 D11:E12 O11:P12" xr:uid="{527D2B13-950A-4EA9-854A-E0A698453AC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C09E2B6-B8DE-40BF-A076-33DAA345D2F3}">
          <x14:formula1>
            <xm:f>'(参考)リスト'!$D$16:$D$18</xm:f>
          </x14:formula1>
          <xm:sqref>O31:P31 D31:E31 D13:E13 O13:P13</xm:sqref>
        </x14:dataValidation>
        <x14:dataValidation type="list" allowBlank="1" showInputMessage="1" showErrorMessage="1" xr:uid="{646FFA3A-6984-43E4-A4F8-8375D08B42B6}">
          <x14:formula1>
            <xm:f>'(参考)リスト'!$F$16:$F$21</xm:f>
          </x14:formula1>
          <xm:sqref>E15:E16 E33:E34 P15:P16 P33:P34</xm:sqref>
        </x14:dataValidation>
        <x14:dataValidation type="list" allowBlank="1" showInputMessage="1" showErrorMessage="1" xr:uid="{0D79B767-70A1-4055-AC60-B248D066B152}">
          <x14:formula1>
            <xm:f>'(参考)リスト'!$B$16:$B$20</xm:f>
          </x14:formula1>
          <xm:sqref>O27:P28 D27:E28 D9:E10 O9:P10</xm:sqref>
        </x14:dataValidation>
        <x14:dataValidation type="list" allowBlank="1" showInputMessage="1" showErrorMessage="1" xr:uid="{5B0B91B1-D3EA-4E85-B1AD-69618C5F68D5}">
          <x14:formula1>
            <xm:f>'(参考)リスト'!$G$16:$G$20</xm:f>
          </x14:formula1>
          <xm:sqref>D17:E17 D35:E35 O17:P17 O35:P35</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87914-4B41-403C-BDC3-DB4FA03A3C77}">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712</v>
      </c>
      <c r="E5" s="643"/>
      <c r="F5" s="653"/>
      <c r="G5" s="654"/>
      <c r="H5" s="654"/>
      <c r="I5" s="654"/>
      <c r="J5" s="654"/>
      <c r="K5" s="654"/>
      <c r="L5" s="655"/>
      <c r="M5" s="620" t="s">
        <v>51</v>
      </c>
      <c r="N5" s="620" t="s">
        <v>47</v>
      </c>
      <c r="O5" s="642" t="s">
        <v>712</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4</v>
      </c>
      <c r="E7" s="650"/>
      <c r="F7" s="632"/>
      <c r="G7" s="633"/>
      <c r="H7" s="633"/>
      <c r="I7" s="633"/>
      <c r="J7" s="633"/>
      <c r="K7" s="633"/>
      <c r="L7" s="634"/>
      <c r="M7" s="621"/>
      <c r="N7" s="621" t="s">
        <v>2</v>
      </c>
      <c r="O7" s="649">
        <v>5</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374</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655</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355</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737</v>
      </c>
      <c r="F18" s="194"/>
      <c r="G18" s="194"/>
      <c r="H18" s="194"/>
      <c r="I18" s="194"/>
      <c r="J18" s="194"/>
      <c r="K18" s="194"/>
      <c r="L18" s="195"/>
      <c r="M18" s="638" t="s">
        <v>7</v>
      </c>
      <c r="N18" s="668"/>
      <c r="O18" s="639"/>
      <c r="P18" s="244" t="s">
        <v>764</v>
      </c>
      <c r="Q18" s="194"/>
      <c r="R18" s="194"/>
      <c r="S18" s="194"/>
      <c r="T18" s="194"/>
      <c r="U18" s="194"/>
      <c r="V18" s="194"/>
      <c r="W18" s="195"/>
    </row>
    <row r="19" spans="2:23" s="30" customFormat="1" ht="17.100000000000001" customHeight="1" x14ac:dyDescent="0.2">
      <c r="B19" s="665" t="s">
        <v>54</v>
      </c>
      <c r="C19" s="666"/>
      <c r="D19" s="667"/>
      <c r="E19" s="662" t="s">
        <v>739</v>
      </c>
      <c r="F19" s="663"/>
      <c r="G19" s="663"/>
      <c r="H19" s="663"/>
      <c r="I19" s="663"/>
      <c r="J19" s="663"/>
      <c r="K19" s="663"/>
      <c r="L19" s="664"/>
      <c r="M19" s="665" t="s">
        <v>54</v>
      </c>
      <c r="N19" s="666"/>
      <c r="O19" s="667"/>
      <c r="P19" s="662" t="s">
        <v>765</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700</v>
      </c>
      <c r="P22" s="675"/>
      <c r="Q22" s="675"/>
      <c r="R22" s="675"/>
      <c r="S22" s="675"/>
      <c r="T22" s="675"/>
      <c r="U22" s="675"/>
      <c r="V22" s="675"/>
      <c r="W22" s="676"/>
    </row>
    <row r="23" spans="2:23" s="30" customFormat="1" ht="20.100000000000001" customHeight="1" x14ac:dyDescent="0.2">
      <c r="B23" s="620" t="s">
        <v>51</v>
      </c>
      <c r="C23" s="620" t="s">
        <v>47</v>
      </c>
      <c r="D23" s="642" t="s">
        <v>713</v>
      </c>
      <c r="E23" s="643"/>
      <c r="F23" s="653"/>
      <c r="G23" s="654"/>
      <c r="H23" s="654"/>
      <c r="I23" s="654"/>
      <c r="J23" s="654"/>
      <c r="K23" s="654"/>
      <c r="L23" s="655"/>
      <c r="M23" s="620" t="s">
        <v>51</v>
      </c>
      <c r="N23" s="620" t="s">
        <v>47</v>
      </c>
      <c r="O23" s="642" t="s">
        <v>713</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1</v>
      </c>
      <c r="E25" s="650"/>
      <c r="F25" s="632"/>
      <c r="G25" s="633"/>
      <c r="H25" s="633"/>
      <c r="I25" s="633"/>
      <c r="J25" s="633"/>
      <c r="K25" s="633"/>
      <c r="L25" s="634"/>
      <c r="M25" s="621"/>
      <c r="N25" s="621" t="s">
        <v>2</v>
      </c>
      <c r="O25" s="649">
        <v>2</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373</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559</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737</v>
      </c>
      <c r="F36" s="194"/>
      <c r="G36" s="194"/>
      <c r="H36" s="194"/>
      <c r="I36" s="194"/>
      <c r="J36" s="194"/>
      <c r="K36" s="194"/>
      <c r="L36" s="195"/>
      <c r="M36" s="638" t="s">
        <v>7</v>
      </c>
      <c r="N36" s="668"/>
      <c r="O36" s="639"/>
      <c r="P36" s="244" t="s">
        <v>750</v>
      </c>
      <c r="Q36" s="194"/>
      <c r="R36" s="194"/>
      <c r="S36" s="194"/>
      <c r="T36" s="194"/>
      <c r="U36" s="194"/>
      <c r="V36" s="194"/>
      <c r="W36" s="195"/>
    </row>
    <row r="37" spans="2:24" s="30" customFormat="1" ht="17.100000000000001" customHeight="1" x14ac:dyDescent="0.2">
      <c r="B37" s="665" t="s">
        <v>54</v>
      </c>
      <c r="C37" s="666"/>
      <c r="D37" s="667"/>
      <c r="E37" s="662" t="s">
        <v>739</v>
      </c>
      <c r="F37" s="663"/>
      <c r="G37" s="663"/>
      <c r="H37" s="663"/>
      <c r="I37" s="663"/>
      <c r="J37" s="663"/>
      <c r="K37" s="663"/>
      <c r="L37" s="664"/>
      <c r="M37" s="665" t="s">
        <v>54</v>
      </c>
      <c r="N37" s="666"/>
      <c r="O37" s="667"/>
      <c r="P37" s="662" t="s">
        <v>768</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769</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29:P30 D29:E30 O11:P12 D11:E12" xr:uid="{7B636EB9-884A-49B5-80E5-C80E862C1903}">
      <formula1>INDIRECT(D9)</formula1>
    </dataValidation>
    <dataValidation type="list" allowBlank="1" showInputMessage="1" showErrorMessage="1" sqref="O32:P32 D32:E32 O14:P14 D14:E14" xr:uid="{E86196E2-B1F1-4A6A-A901-F4FA1CB6311E}">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D719B6-825F-41DC-8893-F47F97D2D7DF}">
          <x14:formula1>
            <xm:f>'(参考)リスト'!$G$16:$G$20</xm:f>
          </x14:formula1>
          <xm:sqref>D17:E17 D35:E35 O17:P17 O35:P35</xm:sqref>
        </x14:dataValidation>
        <x14:dataValidation type="list" allowBlank="1" showInputMessage="1" showErrorMessage="1" xr:uid="{1C90BA5F-45E2-425E-B007-4C8CCA21B3AE}">
          <x14:formula1>
            <xm:f>'(参考)リスト'!$B$16:$B$20</xm:f>
          </x14:formula1>
          <xm:sqref>O27:P28 D27:E28 O9:P10 D9:E10</xm:sqref>
        </x14:dataValidation>
        <x14:dataValidation type="list" allowBlank="1" showInputMessage="1" showErrorMessage="1" xr:uid="{9F391618-D119-4F31-B7ED-3FC40D040DE7}">
          <x14:formula1>
            <xm:f>'(参考)リスト'!$F$16:$F$21</xm:f>
          </x14:formula1>
          <xm:sqref>E15:E16 E33:E34 P15:P16 P33:P34</xm:sqref>
        </x14:dataValidation>
        <x14:dataValidation type="list" allowBlank="1" showInputMessage="1" showErrorMessage="1" xr:uid="{23CAF5DE-A635-4265-882E-AC3E6153AF4C}">
          <x14:formula1>
            <xm:f>'(参考)リスト'!$D$16:$D$18</xm:f>
          </x14:formula1>
          <xm:sqref>O31:P31 D31:E31 O13:P13 D13:E13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EAE52-1F28-44A3-981A-9577464E08AF}">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713</v>
      </c>
      <c r="E5" s="643"/>
      <c r="F5" s="653"/>
      <c r="G5" s="654"/>
      <c r="H5" s="654"/>
      <c r="I5" s="654"/>
      <c r="J5" s="654"/>
      <c r="K5" s="654"/>
      <c r="L5" s="655"/>
      <c r="M5" s="620" t="s">
        <v>51</v>
      </c>
      <c r="N5" s="620" t="s">
        <v>47</v>
      </c>
      <c r="O5" s="642" t="s">
        <v>714</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3</v>
      </c>
      <c r="E7" s="650"/>
      <c r="F7" s="632"/>
      <c r="G7" s="633"/>
      <c r="H7" s="633"/>
      <c r="I7" s="633"/>
      <c r="J7" s="633"/>
      <c r="K7" s="633"/>
      <c r="L7" s="634"/>
      <c r="M7" s="621"/>
      <c r="N7" s="621" t="s">
        <v>2</v>
      </c>
      <c r="O7" s="649">
        <v>1</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561</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513</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655</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559</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662</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662</v>
      </c>
      <c r="P17" s="595"/>
      <c r="Q17" s="635"/>
      <c r="R17" s="636"/>
      <c r="S17" s="636"/>
      <c r="T17" s="636"/>
      <c r="U17" s="636"/>
      <c r="V17" s="636"/>
      <c r="W17" s="637"/>
    </row>
    <row r="18" spans="2:23" s="30" customFormat="1" ht="17.100000000000001" customHeight="1" x14ac:dyDescent="0.2">
      <c r="B18" s="638" t="s">
        <v>7</v>
      </c>
      <c r="C18" s="668"/>
      <c r="D18" s="668"/>
      <c r="E18" s="243" t="s">
        <v>737</v>
      </c>
      <c r="F18" s="194"/>
      <c r="G18" s="194"/>
      <c r="H18" s="194"/>
      <c r="I18" s="194"/>
      <c r="J18" s="194"/>
      <c r="K18" s="194"/>
      <c r="L18" s="195"/>
      <c r="M18" s="638" t="s">
        <v>7</v>
      </c>
      <c r="N18" s="668"/>
      <c r="O18" s="639"/>
      <c r="P18" s="243" t="s">
        <v>770</v>
      </c>
      <c r="Q18" s="194"/>
      <c r="R18" s="194"/>
      <c r="S18" s="194"/>
      <c r="T18" s="194"/>
      <c r="U18" s="194"/>
      <c r="V18" s="194"/>
      <c r="W18" s="195"/>
    </row>
    <row r="19" spans="2:23" s="30" customFormat="1" ht="17.100000000000001" customHeight="1" x14ac:dyDescent="0.2">
      <c r="B19" s="665" t="s">
        <v>54</v>
      </c>
      <c r="C19" s="666"/>
      <c r="D19" s="667"/>
      <c r="E19" s="662" t="s">
        <v>739</v>
      </c>
      <c r="F19" s="663"/>
      <c r="G19" s="663"/>
      <c r="H19" s="663"/>
      <c r="I19" s="663"/>
      <c r="J19" s="663"/>
      <c r="K19" s="663"/>
      <c r="L19" s="664"/>
      <c r="M19" s="665" t="s">
        <v>54</v>
      </c>
      <c r="N19" s="666"/>
      <c r="O19" s="667"/>
      <c r="P19" s="662" t="s">
        <v>771</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666</v>
      </c>
      <c r="P22" s="675"/>
      <c r="Q22" s="675"/>
      <c r="R22" s="675"/>
      <c r="S22" s="675"/>
      <c r="T22" s="675"/>
      <c r="U22" s="675"/>
      <c r="V22" s="675"/>
      <c r="W22" s="676"/>
    </row>
    <row r="23" spans="2:23" s="30" customFormat="1" ht="20.100000000000001" customHeight="1" x14ac:dyDescent="0.2">
      <c r="B23" s="620" t="s">
        <v>51</v>
      </c>
      <c r="C23" s="620" t="s">
        <v>47</v>
      </c>
      <c r="D23" s="642" t="s">
        <v>714</v>
      </c>
      <c r="E23" s="643"/>
      <c r="F23" s="653"/>
      <c r="G23" s="654"/>
      <c r="H23" s="654"/>
      <c r="I23" s="654"/>
      <c r="J23" s="654"/>
      <c r="K23" s="654"/>
      <c r="L23" s="655"/>
      <c r="M23" s="620" t="s">
        <v>51</v>
      </c>
      <c r="N23" s="620" t="s">
        <v>47</v>
      </c>
      <c r="O23" s="642" t="s">
        <v>714</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2</v>
      </c>
      <c r="E25" s="650"/>
      <c r="F25" s="632"/>
      <c r="G25" s="633"/>
      <c r="H25" s="633"/>
      <c r="I25" s="633"/>
      <c r="J25" s="633"/>
      <c r="K25" s="633"/>
      <c r="L25" s="634"/>
      <c r="M25" s="621"/>
      <c r="N25" s="621" t="s">
        <v>2</v>
      </c>
      <c r="O25" s="649">
        <v>3</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655</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737</v>
      </c>
      <c r="F36" s="194"/>
      <c r="G36" s="194"/>
      <c r="H36" s="194"/>
      <c r="I36" s="194"/>
      <c r="J36" s="194"/>
      <c r="K36" s="194"/>
      <c r="L36" s="195"/>
      <c r="M36" s="638" t="s">
        <v>7</v>
      </c>
      <c r="N36" s="668"/>
      <c r="O36" s="639"/>
      <c r="P36" s="243" t="s">
        <v>737</v>
      </c>
      <c r="Q36" s="194"/>
      <c r="R36" s="194"/>
      <c r="S36" s="194"/>
      <c r="T36" s="194"/>
      <c r="U36" s="194"/>
      <c r="V36" s="194"/>
      <c r="W36" s="195"/>
    </row>
    <row r="37" spans="2:24" s="30" customFormat="1" ht="17.100000000000001" customHeight="1" x14ac:dyDescent="0.2">
      <c r="B37" s="665" t="s">
        <v>54</v>
      </c>
      <c r="C37" s="666"/>
      <c r="D37" s="667"/>
      <c r="E37" s="662" t="s">
        <v>739</v>
      </c>
      <c r="F37" s="663"/>
      <c r="G37" s="663"/>
      <c r="H37" s="663"/>
      <c r="I37" s="663"/>
      <c r="J37" s="663"/>
      <c r="K37" s="663"/>
      <c r="L37" s="664"/>
      <c r="M37" s="665" t="s">
        <v>54</v>
      </c>
      <c r="N37" s="666"/>
      <c r="O37" s="667"/>
      <c r="P37" s="662" t="s">
        <v>739</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680</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0A0CFF8C-D543-46D5-99D9-808BC051B123}">
      <formula1>INDIRECT(D13)</formula1>
    </dataValidation>
    <dataValidation type="list" allowBlank="1" showInputMessage="1" showErrorMessage="1" sqref="D11:E12 D29:E30 O11:P12 O29:P30" xr:uid="{59595F0B-2794-475A-8672-26C11F6D2D43}">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AC411E-DCD1-4CF4-B969-652D85758CD4}">
          <x14:formula1>
            <xm:f>'(参考)リスト'!$D$16:$D$18</xm:f>
          </x14:formula1>
          <xm:sqref>D13:E13 D31:E31 O13:P13 O31:P31</xm:sqref>
        </x14:dataValidation>
        <x14:dataValidation type="list" allowBlank="1" showInputMessage="1" showErrorMessage="1" xr:uid="{55C0F8D7-C66F-40D6-A696-9A487743697C}">
          <x14:formula1>
            <xm:f>'(参考)リスト'!$F$16:$F$21</xm:f>
          </x14:formula1>
          <xm:sqref>E15:E16 E33:E34 P15:P16 P33:P34</xm:sqref>
        </x14:dataValidation>
        <x14:dataValidation type="list" allowBlank="1" showInputMessage="1" showErrorMessage="1" xr:uid="{18E6C57E-FA8A-462B-8A12-F2DE4A872567}">
          <x14:formula1>
            <xm:f>'(参考)リスト'!$B$16:$B$20</xm:f>
          </x14:formula1>
          <xm:sqref>D9:E10 D27:E28 O9:P10 O27:P28</xm:sqref>
        </x14:dataValidation>
        <x14:dataValidation type="list" allowBlank="1" showInputMessage="1" showErrorMessage="1" xr:uid="{A91ADC76-2413-41B2-A51B-D0A392A8B891}">
          <x14:formula1>
            <xm:f>'(参考)リスト'!$G$16:$G$20</xm:f>
          </x14:formula1>
          <xm:sqref>D17:E17 D35:E35 O17:P17 O35:P35</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DA70A-5D99-43B1-A5BE-111BB11331FA}">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714</v>
      </c>
      <c r="E5" s="643"/>
      <c r="F5" s="653"/>
      <c r="G5" s="654"/>
      <c r="H5" s="654"/>
      <c r="I5" s="654"/>
      <c r="J5" s="654"/>
      <c r="K5" s="654"/>
      <c r="L5" s="655"/>
      <c r="M5" s="620" t="s">
        <v>51</v>
      </c>
      <c r="N5" s="620" t="s">
        <v>47</v>
      </c>
      <c r="O5" s="642" t="s">
        <v>715</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4</v>
      </c>
      <c r="E7" s="650"/>
      <c r="F7" s="632"/>
      <c r="G7" s="633"/>
      <c r="H7" s="633"/>
      <c r="I7" s="633"/>
      <c r="J7" s="633"/>
      <c r="K7" s="633"/>
      <c r="L7" s="634"/>
      <c r="M7" s="621"/>
      <c r="N7" s="621" t="s">
        <v>2</v>
      </c>
      <c r="O7" s="649">
        <v>1</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374</v>
      </c>
      <c r="E11" s="643"/>
      <c r="F11" s="632"/>
      <c r="G11" s="633"/>
      <c r="H11" s="633"/>
      <c r="I11" s="633"/>
      <c r="J11" s="633"/>
      <c r="K11" s="633"/>
      <c r="L11" s="634"/>
      <c r="M11" s="621"/>
      <c r="N11" s="621" t="s">
        <v>4</v>
      </c>
      <c r="O11" s="642" t="s">
        <v>376</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655</v>
      </c>
      <c r="P13" s="641"/>
      <c r="Q13" s="632"/>
      <c r="R13" s="633"/>
      <c r="S13" s="633"/>
      <c r="T13" s="633"/>
      <c r="U13" s="633"/>
      <c r="V13" s="633"/>
      <c r="W13" s="634"/>
    </row>
    <row r="14" spans="2:23" s="30" customFormat="1" ht="17.100000000000001" customHeight="1" x14ac:dyDescent="0.2">
      <c r="B14" s="638" t="s">
        <v>49</v>
      </c>
      <c r="C14" s="639"/>
      <c r="D14" s="640" t="s">
        <v>355</v>
      </c>
      <c r="E14" s="641"/>
      <c r="F14" s="632"/>
      <c r="G14" s="633"/>
      <c r="H14" s="633"/>
      <c r="I14" s="633"/>
      <c r="J14" s="633"/>
      <c r="K14" s="633"/>
      <c r="L14" s="634"/>
      <c r="M14" s="638" t="s">
        <v>49</v>
      </c>
      <c r="N14" s="639"/>
      <c r="O14" s="640" t="s">
        <v>357</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4" t="s">
        <v>698</v>
      </c>
      <c r="F18" s="194"/>
      <c r="G18" s="194"/>
      <c r="H18" s="194"/>
      <c r="I18" s="194"/>
      <c r="J18" s="194"/>
      <c r="K18" s="194"/>
      <c r="L18" s="195"/>
      <c r="M18" s="638" t="s">
        <v>7</v>
      </c>
      <c r="N18" s="668"/>
      <c r="O18" s="639"/>
      <c r="P18" s="243" t="s">
        <v>737</v>
      </c>
      <c r="Q18" s="194"/>
      <c r="R18" s="194"/>
      <c r="S18" s="194"/>
      <c r="T18" s="194"/>
      <c r="U18" s="194"/>
      <c r="V18" s="194"/>
      <c r="W18" s="195"/>
    </row>
    <row r="19" spans="2:23" s="30" customFormat="1" ht="17.100000000000001" customHeight="1" x14ac:dyDescent="0.2">
      <c r="B19" s="665" t="s">
        <v>54</v>
      </c>
      <c r="C19" s="666"/>
      <c r="D19" s="667"/>
      <c r="E19" s="662" t="s">
        <v>699</v>
      </c>
      <c r="F19" s="663"/>
      <c r="G19" s="663"/>
      <c r="H19" s="663"/>
      <c r="I19" s="663"/>
      <c r="J19" s="663"/>
      <c r="K19" s="663"/>
      <c r="L19" s="664"/>
      <c r="M19" s="665" t="s">
        <v>54</v>
      </c>
      <c r="N19" s="666"/>
      <c r="O19" s="667"/>
      <c r="P19" s="662" t="s">
        <v>739</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700</v>
      </c>
      <c r="E22" s="675"/>
      <c r="F22" s="675"/>
      <c r="G22" s="675"/>
      <c r="H22" s="675"/>
      <c r="I22" s="675"/>
      <c r="J22" s="675"/>
      <c r="K22" s="675"/>
      <c r="L22" s="676"/>
      <c r="M22" s="638" t="s">
        <v>50</v>
      </c>
      <c r="N22" s="639"/>
      <c r="O22" s="674" t="s">
        <v>680</v>
      </c>
      <c r="P22" s="675"/>
      <c r="Q22" s="675"/>
      <c r="R22" s="675"/>
      <c r="S22" s="675"/>
      <c r="T22" s="675"/>
      <c r="U22" s="675"/>
      <c r="V22" s="675"/>
      <c r="W22" s="676"/>
    </row>
    <row r="23" spans="2:23" s="30" customFormat="1" ht="20.100000000000001" customHeight="1" x14ac:dyDescent="0.2">
      <c r="B23" s="620" t="s">
        <v>51</v>
      </c>
      <c r="C23" s="620" t="s">
        <v>47</v>
      </c>
      <c r="D23" s="642" t="s">
        <v>715</v>
      </c>
      <c r="E23" s="643"/>
      <c r="F23" s="653"/>
      <c r="G23" s="654"/>
      <c r="H23" s="654"/>
      <c r="I23" s="654"/>
      <c r="J23" s="654"/>
      <c r="K23" s="654"/>
      <c r="L23" s="655"/>
      <c r="M23" s="620" t="s">
        <v>51</v>
      </c>
      <c r="N23" s="620" t="s">
        <v>47</v>
      </c>
      <c r="O23" s="642" t="s">
        <v>715</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2</v>
      </c>
      <c r="E25" s="650"/>
      <c r="F25" s="632"/>
      <c r="G25" s="633"/>
      <c r="H25" s="633"/>
      <c r="I25" s="633"/>
      <c r="J25" s="633"/>
      <c r="K25" s="633"/>
      <c r="L25" s="634"/>
      <c r="M25" s="621"/>
      <c r="N25" s="621" t="s">
        <v>2</v>
      </c>
      <c r="O25" s="649">
        <v>3</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374</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355</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737</v>
      </c>
      <c r="F36" s="194"/>
      <c r="G36" s="194"/>
      <c r="H36" s="194"/>
      <c r="I36" s="194"/>
      <c r="J36" s="194"/>
      <c r="K36" s="194"/>
      <c r="L36" s="195"/>
      <c r="M36" s="638" t="s">
        <v>7</v>
      </c>
      <c r="N36" s="668"/>
      <c r="O36" s="639"/>
      <c r="P36" s="244" t="s">
        <v>698</v>
      </c>
      <c r="Q36" s="194"/>
      <c r="R36" s="194"/>
      <c r="S36" s="194"/>
      <c r="T36" s="194"/>
      <c r="U36" s="194"/>
      <c r="V36" s="194"/>
      <c r="W36" s="195"/>
    </row>
    <row r="37" spans="2:24" s="30" customFormat="1" ht="17.100000000000001" customHeight="1" x14ac:dyDescent="0.2">
      <c r="B37" s="665" t="s">
        <v>54</v>
      </c>
      <c r="C37" s="666"/>
      <c r="D37" s="667"/>
      <c r="E37" s="662" t="s">
        <v>739</v>
      </c>
      <c r="F37" s="663"/>
      <c r="G37" s="663"/>
      <c r="H37" s="663"/>
      <c r="I37" s="663"/>
      <c r="J37" s="663"/>
      <c r="K37" s="663"/>
      <c r="L37" s="664"/>
      <c r="M37" s="665" t="s">
        <v>54</v>
      </c>
      <c r="N37" s="666"/>
      <c r="O37" s="667"/>
      <c r="P37" s="662" t="s">
        <v>699</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700</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11:P12 D29:E30 D11:E12 O29:P30" xr:uid="{B3F562C4-7409-4189-A23F-D4464D957506}">
      <formula1>INDIRECT(D9)</formula1>
    </dataValidation>
    <dataValidation type="list" allowBlank="1" showInputMessage="1" showErrorMessage="1" sqref="O14:P14 D32:E32 D14:E14 O32:P32" xr:uid="{BF0CA9C6-801E-4B90-86B8-47EB101E014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4B96E62-AFDB-4986-B23A-04D607920E3A}">
          <x14:formula1>
            <xm:f>'(参考)リスト'!$G$16:$G$20</xm:f>
          </x14:formula1>
          <xm:sqref>D17:E17 D35:E35 O17:P17 O35:P35</xm:sqref>
        </x14:dataValidation>
        <x14:dataValidation type="list" allowBlank="1" showInputMessage="1" showErrorMessage="1" xr:uid="{B36DAD84-AB82-4A40-9BDE-03F09A129436}">
          <x14:formula1>
            <xm:f>'(参考)リスト'!$B$16:$B$20</xm:f>
          </x14:formula1>
          <xm:sqref>O9:P10 D27:E28 D9:E10 O27:P28</xm:sqref>
        </x14:dataValidation>
        <x14:dataValidation type="list" allowBlank="1" showInputMessage="1" showErrorMessage="1" xr:uid="{6FFD742F-7A80-471F-BC39-A29642763205}">
          <x14:formula1>
            <xm:f>'(参考)リスト'!$F$16:$F$21</xm:f>
          </x14:formula1>
          <xm:sqref>E15:E16 E33:E34 P15:P16 P33:P34</xm:sqref>
        </x14:dataValidation>
        <x14:dataValidation type="list" allowBlank="1" showInputMessage="1" showErrorMessage="1" xr:uid="{C65341EB-638A-406B-B540-422FF6374A68}">
          <x14:formula1>
            <xm:f>'(参考)リスト'!$D$16:$D$18</xm:f>
          </x14:formula1>
          <xm:sqref>O13:P13 D31:E31 D13:E13 O31:P31</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8C9AD-560B-4B7E-BD59-7BAF09BD4F8D}">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715</v>
      </c>
      <c r="E5" s="643"/>
      <c r="F5" s="653"/>
      <c r="G5" s="654"/>
      <c r="H5" s="654"/>
      <c r="I5" s="654"/>
      <c r="J5" s="654"/>
      <c r="K5" s="654"/>
      <c r="L5" s="655"/>
      <c r="M5" s="620" t="s">
        <v>51</v>
      </c>
      <c r="N5" s="620" t="s">
        <v>47</v>
      </c>
      <c r="O5" s="642" t="s">
        <v>716</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4</v>
      </c>
      <c r="E7" s="650"/>
      <c r="F7" s="632"/>
      <c r="G7" s="633"/>
      <c r="H7" s="633"/>
      <c r="I7" s="633"/>
      <c r="J7" s="633"/>
      <c r="K7" s="633"/>
      <c r="L7" s="634"/>
      <c r="M7" s="621"/>
      <c r="N7" s="621" t="s">
        <v>2</v>
      </c>
      <c r="O7" s="649">
        <v>1</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561</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374</v>
      </c>
      <c r="E11" s="643"/>
      <c r="F11" s="632"/>
      <c r="G11" s="633"/>
      <c r="H11" s="633"/>
      <c r="I11" s="633"/>
      <c r="J11" s="633"/>
      <c r="K11" s="633"/>
      <c r="L11" s="634"/>
      <c r="M11" s="621"/>
      <c r="N11" s="621" t="s">
        <v>4</v>
      </c>
      <c r="O11" s="642" t="s">
        <v>513</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355</v>
      </c>
      <c r="E14" s="641"/>
      <c r="F14" s="632"/>
      <c r="G14" s="633"/>
      <c r="H14" s="633"/>
      <c r="I14" s="633"/>
      <c r="J14" s="633"/>
      <c r="K14" s="633"/>
      <c r="L14" s="634"/>
      <c r="M14" s="638" t="s">
        <v>49</v>
      </c>
      <c r="N14" s="639"/>
      <c r="O14" s="640" t="s">
        <v>559</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662</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662</v>
      </c>
      <c r="P17" s="595"/>
      <c r="Q17" s="635"/>
      <c r="R17" s="636"/>
      <c r="S17" s="636"/>
      <c r="T17" s="636"/>
      <c r="U17" s="636"/>
      <c r="V17" s="636"/>
      <c r="W17" s="637"/>
    </row>
    <row r="18" spans="2:23" s="30" customFormat="1" ht="17.100000000000001" customHeight="1" x14ac:dyDescent="0.2">
      <c r="B18" s="638" t="s">
        <v>7</v>
      </c>
      <c r="C18" s="668"/>
      <c r="D18" s="668"/>
      <c r="E18" s="244" t="s">
        <v>698</v>
      </c>
      <c r="F18" s="194"/>
      <c r="G18" s="194"/>
      <c r="H18" s="194"/>
      <c r="I18" s="194"/>
      <c r="J18" s="194"/>
      <c r="K18" s="194"/>
      <c r="L18" s="195"/>
      <c r="M18" s="638" t="s">
        <v>7</v>
      </c>
      <c r="N18" s="668"/>
      <c r="O18" s="639"/>
      <c r="P18" s="243" t="s">
        <v>772</v>
      </c>
      <c r="Q18" s="194"/>
      <c r="R18" s="194"/>
      <c r="S18" s="194"/>
      <c r="T18" s="194"/>
      <c r="U18" s="194"/>
      <c r="V18" s="194"/>
      <c r="W18" s="195"/>
    </row>
    <row r="19" spans="2:23" s="30" customFormat="1" ht="17.100000000000001" customHeight="1" x14ac:dyDescent="0.2">
      <c r="B19" s="665" t="s">
        <v>54</v>
      </c>
      <c r="C19" s="666"/>
      <c r="D19" s="667"/>
      <c r="E19" s="662" t="s">
        <v>699</v>
      </c>
      <c r="F19" s="663"/>
      <c r="G19" s="663"/>
      <c r="H19" s="663"/>
      <c r="I19" s="663"/>
      <c r="J19" s="663"/>
      <c r="K19" s="663"/>
      <c r="L19" s="664"/>
      <c r="M19" s="665" t="s">
        <v>54</v>
      </c>
      <c r="N19" s="666"/>
      <c r="O19" s="667"/>
      <c r="P19" s="662" t="s">
        <v>773</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700</v>
      </c>
      <c r="E22" s="675"/>
      <c r="F22" s="675"/>
      <c r="G22" s="675"/>
      <c r="H22" s="675"/>
      <c r="I22" s="675"/>
      <c r="J22" s="675"/>
      <c r="K22" s="675"/>
      <c r="L22" s="676"/>
      <c r="M22" s="638" t="s">
        <v>50</v>
      </c>
      <c r="N22" s="639"/>
      <c r="O22" s="674" t="s">
        <v>666</v>
      </c>
      <c r="P22" s="675"/>
      <c r="Q22" s="675"/>
      <c r="R22" s="675"/>
      <c r="S22" s="675"/>
      <c r="T22" s="675"/>
      <c r="U22" s="675"/>
      <c r="V22" s="675"/>
      <c r="W22" s="676"/>
    </row>
    <row r="23" spans="2:23" s="30" customFormat="1" ht="20.100000000000001" customHeight="1" x14ac:dyDescent="0.2">
      <c r="B23" s="620" t="s">
        <v>51</v>
      </c>
      <c r="C23" s="620" t="s">
        <v>47</v>
      </c>
      <c r="D23" s="642" t="s">
        <v>716</v>
      </c>
      <c r="E23" s="643"/>
      <c r="F23" s="653"/>
      <c r="G23" s="654"/>
      <c r="H23" s="654"/>
      <c r="I23" s="654"/>
      <c r="J23" s="654"/>
      <c r="K23" s="654"/>
      <c r="L23" s="655"/>
      <c r="M23" s="620" t="s">
        <v>51</v>
      </c>
      <c r="N23" s="620" t="s">
        <v>47</v>
      </c>
      <c r="O23" s="642" t="s">
        <v>716</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2</v>
      </c>
      <c r="E25" s="650"/>
      <c r="F25" s="632"/>
      <c r="G25" s="633"/>
      <c r="H25" s="633"/>
      <c r="I25" s="633"/>
      <c r="J25" s="633"/>
      <c r="K25" s="633"/>
      <c r="L25" s="634"/>
      <c r="M25" s="621"/>
      <c r="N25" s="621" t="s">
        <v>2</v>
      </c>
      <c r="O25" s="649">
        <v>3</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561</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509</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655</v>
      </c>
      <c r="P31" s="641"/>
      <c r="Q31" s="632"/>
      <c r="R31" s="633"/>
      <c r="S31" s="633"/>
      <c r="T31" s="633"/>
      <c r="U31" s="633"/>
      <c r="V31" s="633"/>
      <c r="W31" s="634"/>
    </row>
    <row r="32" spans="2:23" s="30" customFormat="1" ht="17.100000000000001" customHeight="1" x14ac:dyDescent="0.2">
      <c r="B32" s="638" t="s">
        <v>49</v>
      </c>
      <c r="C32" s="639"/>
      <c r="D32" s="640" t="s">
        <v>559</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648</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649</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695</v>
      </c>
      <c r="F36" s="194"/>
      <c r="G36" s="194"/>
      <c r="H36" s="194"/>
      <c r="I36" s="194"/>
      <c r="J36" s="194"/>
      <c r="K36" s="194"/>
      <c r="L36" s="195"/>
      <c r="M36" s="638" t="s">
        <v>7</v>
      </c>
      <c r="N36" s="668"/>
      <c r="O36" s="639"/>
      <c r="P36" s="243" t="s">
        <v>737</v>
      </c>
      <c r="Q36" s="194"/>
      <c r="R36" s="194"/>
      <c r="S36" s="194"/>
      <c r="T36" s="194"/>
      <c r="U36" s="194"/>
      <c r="V36" s="194"/>
      <c r="W36" s="195"/>
    </row>
    <row r="37" spans="2:24" s="30" customFormat="1" ht="17.100000000000001" customHeight="1" x14ac:dyDescent="0.2">
      <c r="B37" s="665" t="s">
        <v>54</v>
      </c>
      <c r="C37" s="666"/>
      <c r="D37" s="667"/>
      <c r="E37" s="662" t="s">
        <v>774</v>
      </c>
      <c r="F37" s="663"/>
      <c r="G37" s="663"/>
      <c r="H37" s="663"/>
      <c r="I37" s="663"/>
      <c r="J37" s="663"/>
      <c r="K37" s="663"/>
      <c r="L37" s="664"/>
      <c r="M37" s="665" t="s">
        <v>54</v>
      </c>
      <c r="N37" s="666"/>
      <c r="O37" s="667"/>
      <c r="P37" s="662" t="s">
        <v>739</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672</v>
      </c>
      <c r="E40" s="675"/>
      <c r="F40" s="675"/>
      <c r="G40" s="675"/>
      <c r="H40" s="675"/>
      <c r="I40" s="675"/>
      <c r="J40" s="675"/>
      <c r="K40" s="675"/>
      <c r="L40" s="676"/>
      <c r="M40" s="638" t="s">
        <v>50</v>
      </c>
      <c r="N40" s="639"/>
      <c r="O40" s="674" t="s">
        <v>680</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F2A1A64A-4256-480C-996B-2C4470CB8FEE}">
      <formula1>INDIRECT(D13)</formula1>
    </dataValidation>
    <dataValidation type="list" allowBlank="1" showInputMessage="1" showErrorMessage="1" sqref="O29:P30 D29:E30 O11:P12 D11:E12" xr:uid="{B6C95E15-255F-4307-B4B8-EB6401EC2C8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8C342B6-9ADB-48F9-AD2E-AE04305B7D75}">
          <x14:formula1>
            <xm:f>'(参考)リスト'!$D$16:$D$18</xm:f>
          </x14:formula1>
          <xm:sqref>D13:E13 D31:E31 O13:P13 O31:P31</xm:sqref>
        </x14:dataValidation>
        <x14:dataValidation type="list" allowBlank="1" showInputMessage="1" showErrorMessage="1" xr:uid="{0E25DE62-68CE-412F-84A6-EFB90CB5AAB3}">
          <x14:formula1>
            <xm:f>'(参考)リスト'!$F$16:$F$21</xm:f>
          </x14:formula1>
          <xm:sqref>E15:E16 E33:E34 P15:P16 P33:P34</xm:sqref>
        </x14:dataValidation>
        <x14:dataValidation type="list" allowBlank="1" showInputMessage="1" showErrorMessage="1" xr:uid="{44612471-B9A5-4DD6-8625-1C729BCFBDE3}">
          <x14:formula1>
            <xm:f>'(参考)リスト'!$B$16:$B$20</xm:f>
          </x14:formula1>
          <xm:sqref>O27:P28 D27:E28 O9:P10 D9:E10</xm:sqref>
        </x14:dataValidation>
        <x14:dataValidation type="list" allowBlank="1" showInputMessage="1" showErrorMessage="1" xr:uid="{1CD7BD1F-FDD3-49D6-8EB7-F597F7677FAB}">
          <x14:formula1>
            <xm:f>'(参考)リスト'!$G$16:$G$20</xm:f>
          </x14:formula1>
          <xm:sqref>D17:E17 D35:E35 O17:P17 O35:P35</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E3151-8FE8-40F5-9D18-03F8122FBD85}">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716</v>
      </c>
      <c r="E5" s="643"/>
      <c r="F5" s="653"/>
      <c r="G5" s="654"/>
      <c r="H5" s="654"/>
      <c r="I5" s="654"/>
      <c r="J5" s="654"/>
      <c r="K5" s="654"/>
      <c r="L5" s="655"/>
      <c r="M5" s="620" t="s">
        <v>51</v>
      </c>
      <c r="N5" s="620" t="s">
        <v>47</v>
      </c>
      <c r="O5" s="642" t="s">
        <v>716</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4</v>
      </c>
      <c r="E7" s="650"/>
      <c r="F7" s="632"/>
      <c r="G7" s="633"/>
      <c r="H7" s="633"/>
      <c r="I7" s="633"/>
      <c r="J7" s="633"/>
      <c r="K7" s="633"/>
      <c r="L7" s="634"/>
      <c r="M7" s="621"/>
      <c r="N7" s="621" t="s">
        <v>2</v>
      </c>
      <c r="O7" s="649">
        <v>5</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373</v>
      </c>
      <c r="E11" s="643"/>
      <c r="F11" s="632"/>
      <c r="G11" s="633"/>
      <c r="H11" s="633"/>
      <c r="I11" s="633"/>
      <c r="J11" s="633"/>
      <c r="K11" s="633"/>
      <c r="L11" s="634"/>
      <c r="M11" s="621"/>
      <c r="N11" s="621" t="s">
        <v>4</v>
      </c>
      <c r="O11" s="642" t="s">
        <v>376</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655</v>
      </c>
      <c r="P13" s="641"/>
      <c r="Q13" s="632"/>
      <c r="R13" s="633"/>
      <c r="S13" s="633"/>
      <c r="T13" s="633"/>
      <c r="U13" s="633"/>
      <c r="V13" s="633"/>
      <c r="W13" s="634"/>
    </row>
    <row r="14" spans="2:23" s="30" customFormat="1" ht="17.100000000000001" customHeight="1" x14ac:dyDescent="0.2">
      <c r="B14" s="638" t="s">
        <v>49</v>
      </c>
      <c r="C14" s="639"/>
      <c r="D14" s="640" t="s">
        <v>559</v>
      </c>
      <c r="E14" s="641"/>
      <c r="F14" s="632"/>
      <c r="G14" s="633"/>
      <c r="H14" s="633"/>
      <c r="I14" s="633"/>
      <c r="J14" s="633"/>
      <c r="K14" s="633"/>
      <c r="L14" s="634"/>
      <c r="M14" s="638" t="s">
        <v>49</v>
      </c>
      <c r="N14" s="639"/>
      <c r="O14" s="640" t="s">
        <v>357</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775</v>
      </c>
      <c r="F18" s="194"/>
      <c r="G18" s="194"/>
      <c r="H18" s="194"/>
      <c r="I18" s="194"/>
      <c r="J18" s="194"/>
      <c r="K18" s="194"/>
      <c r="L18" s="195"/>
      <c r="M18" s="638" t="s">
        <v>7</v>
      </c>
      <c r="N18" s="668"/>
      <c r="O18" s="639"/>
      <c r="P18" s="243" t="s">
        <v>737</v>
      </c>
      <c r="Q18" s="194"/>
      <c r="R18" s="194"/>
      <c r="S18" s="194"/>
      <c r="T18" s="194"/>
      <c r="U18" s="194"/>
      <c r="V18" s="194"/>
      <c r="W18" s="195"/>
    </row>
    <row r="19" spans="2:23" s="30" customFormat="1" ht="17.100000000000001" customHeight="1" x14ac:dyDescent="0.2">
      <c r="B19" s="665" t="s">
        <v>54</v>
      </c>
      <c r="C19" s="666"/>
      <c r="D19" s="667"/>
      <c r="E19" s="662" t="s">
        <v>776</v>
      </c>
      <c r="F19" s="663"/>
      <c r="G19" s="663"/>
      <c r="H19" s="663"/>
      <c r="I19" s="663"/>
      <c r="J19" s="663"/>
      <c r="K19" s="663"/>
      <c r="L19" s="664"/>
      <c r="M19" s="665" t="s">
        <v>54</v>
      </c>
      <c r="N19" s="666"/>
      <c r="O19" s="667"/>
      <c r="P19" s="662" t="s">
        <v>739</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758</v>
      </c>
      <c r="E22" s="675"/>
      <c r="F22" s="675"/>
      <c r="G22" s="675"/>
      <c r="H22" s="675"/>
      <c r="I22" s="675"/>
      <c r="J22" s="675"/>
      <c r="K22" s="675"/>
      <c r="L22" s="676"/>
      <c r="M22" s="638" t="s">
        <v>50</v>
      </c>
      <c r="N22" s="639"/>
      <c r="O22" s="674" t="s">
        <v>680</v>
      </c>
      <c r="P22" s="675"/>
      <c r="Q22" s="675"/>
      <c r="R22" s="675"/>
      <c r="S22" s="675"/>
      <c r="T22" s="675"/>
      <c r="U22" s="675"/>
      <c r="V22" s="675"/>
      <c r="W22" s="676"/>
    </row>
    <row r="23" spans="2:23" s="30" customFormat="1" ht="20.100000000000001" customHeight="1" x14ac:dyDescent="0.2">
      <c r="B23" s="620" t="s">
        <v>51</v>
      </c>
      <c r="C23" s="620" t="s">
        <v>47</v>
      </c>
      <c r="D23" s="642" t="s">
        <v>717</v>
      </c>
      <c r="E23" s="643"/>
      <c r="F23" s="653"/>
      <c r="G23" s="654"/>
      <c r="H23" s="654"/>
      <c r="I23" s="654"/>
      <c r="J23" s="654"/>
      <c r="K23" s="654"/>
      <c r="L23" s="655"/>
      <c r="M23" s="620" t="s">
        <v>51</v>
      </c>
      <c r="N23" s="620" t="s">
        <v>47</v>
      </c>
      <c r="O23" s="642" t="s">
        <v>717</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1</v>
      </c>
      <c r="E25" s="650"/>
      <c r="F25" s="632"/>
      <c r="G25" s="633"/>
      <c r="H25" s="633"/>
      <c r="I25" s="633"/>
      <c r="J25" s="633"/>
      <c r="K25" s="633"/>
      <c r="L25" s="634"/>
      <c r="M25" s="621"/>
      <c r="N25" s="621" t="s">
        <v>2</v>
      </c>
      <c r="O25" s="649">
        <v>2</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561</v>
      </c>
      <c r="E27" s="643"/>
      <c r="F27" s="632"/>
      <c r="G27" s="633"/>
      <c r="H27" s="633"/>
      <c r="I27" s="633"/>
      <c r="J27" s="633"/>
      <c r="K27" s="633"/>
      <c r="L27" s="634"/>
      <c r="M27" s="621" t="s">
        <v>48</v>
      </c>
      <c r="N27" s="621" t="s">
        <v>3</v>
      </c>
      <c r="O27" s="642" t="s">
        <v>561</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513</v>
      </c>
      <c r="E29" s="643"/>
      <c r="F29" s="632"/>
      <c r="G29" s="633"/>
      <c r="H29" s="633"/>
      <c r="I29" s="633"/>
      <c r="J29" s="633"/>
      <c r="K29" s="633"/>
      <c r="L29" s="634"/>
      <c r="M29" s="621"/>
      <c r="N29" s="621" t="s">
        <v>4</v>
      </c>
      <c r="O29" s="642" t="s">
        <v>513</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559</v>
      </c>
      <c r="E32" s="641"/>
      <c r="F32" s="632"/>
      <c r="G32" s="633"/>
      <c r="H32" s="633"/>
      <c r="I32" s="633"/>
      <c r="J32" s="633"/>
      <c r="K32" s="633"/>
      <c r="L32" s="634"/>
      <c r="M32" s="638" t="s">
        <v>49</v>
      </c>
      <c r="N32" s="639"/>
      <c r="O32" s="640" t="s">
        <v>559</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t="s">
        <v>654</v>
      </c>
      <c r="Q33" s="632"/>
      <c r="R33" s="633"/>
      <c r="S33" s="633"/>
      <c r="T33" s="633"/>
      <c r="U33" s="633"/>
      <c r="V33" s="633"/>
      <c r="W33" s="634"/>
    </row>
    <row r="34" spans="2:24" s="30" customFormat="1" ht="17.100000000000001" customHeight="1" x14ac:dyDescent="0.2">
      <c r="B34" s="657"/>
      <c r="C34" s="638" t="s">
        <v>281</v>
      </c>
      <c r="D34" s="639"/>
      <c r="E34" s="209" t="s">
        <v>662</v>
      </c>
      <c r="F34" s="632"/>
      <c r="G34" s="633"/>
      <c r="H34" s="633"/>
      <c r="I34" s="633"/>
      <c r="J34" s="633"/>
      <c r="K34" s="633"/>
      <c r="L34" s="634"/>
      <c r="M34" s="657"/>
      <c r="N34" s="638" t="s">
        <v>281</v>
      </c>
      <c r="O34" s="639"/>
      <c r="P34" s="209" t="s">
        <v>662</v>
      </c>
      <c r="Q34" s="632"/>
      <c r="R34" s="633"/>
      <c r="S34" s="633"/>
      <c r="T34" s="633"/>
      <c r="U34" s="633"/>
      <c r="V34" s="633"/>
      <c r="W34" s="634"/>
    </row>
    <row r="35" spans="2:24" s="30" customFormat="1" ht="17.100000000000001" customHeight="1" x14ac:dyDescent="0.2">
      <c r="B35" s="638" t="s">
        <v>29</v>
      </c>
      <c r="C35" s="639"/>
      <c r="D35" s="658" t="s">
        <v>662</v>
      </c>
      <c r="E35" s="595"/>
      <c r="F35" s="635"/>
      <c r="G35" s="636"/>
      <c r="H35" s="636"/>
      <c r="I35" s="636"/>
      <c r="J35" s="636"/>
      <c r="K35" s="636"/>
      <c r="L35" s="637"/>
      <c r="M35" s="638" t="s">
        <v>29</v>
      </c>
      <c r="N35" s="639"/>
      <c r="O35" s="658" t="s">
        <v>662</v>
      </c>
      <c r="P35" s="595"/>
      <c r="Q35" s="635"/>
      <c r="R35" s="636"/>
      <c r="S35" s="636"/>
      <c r="T35" s="636"/>
      <c r="U35" s="636"/>
      <c r="V35" s="636"/>
      <c r="W35" s="637"/>
    </row>
    <row r="36" spans="2:24" s="30" customFormat="1" ht="17.100000000000001" customHeight="1" x14ac:dyDescent="0.2">
      <c r="B36" s="638" t="s">
        <v>7</v>
      </c>
      <c r="C36" s="668"/>
      <c r="D36" s="668"/>
      <c r="E36" s="243" t="s">
        <v>777</v>
      </c>
      <c r="F36" s="194"/>
      <c r="G36" s="194"/>
      <c r="H36" s="194"/>
      <c r="I36" s="194"/>
      <c r="J36" s="194"/>
      <c r="K36" s="194"/>
      <c r="L36" s="195"/>
      <c r="M36" s="638" t="s">
        <v>7</v>
      </c>
      <c r="N36" s="668"/>
      <c r="O36" s="639"/>
      <c r="P36" s="243" t="s">
        <v>779</v>
      </c>
      <c r="Q36" s="194"/>
      <c r="R36" s="194"/>
      <c r="S36" s="194"/>
      <c r="T36" s="194"/>
      <c r="U36" s="194"/>
      <c r="V36" s="194"/>
      <c r="W36" s="195"/>
    </row>
    <row r="37" spans="2:24" s="30" customFormat="1" ht="17.100000000000001" customHeight="1" x14ac:dyDescent="0.2">
      <c r="B37" s="665" t="s">
        <v>54</v>
      </c>
      <c r="C37" s="666"/>
      <c r="D37" s="667"/>
      <c r="E37" s="662" t="s">
        <v>778</v>
      </c>
      <c r="F37" s="663"/>
      <c r="G37" s="663"/>
      <c r="H37" s="663"/>
      <c r="I37" s="663"/>
      <c r="J37" s="663"/>
      <c r="K37" s="663"/>
      <c r="L37" s="664"/>
      <c r="M37" s="665" t="s">
        <v>54</v>
      </c>
      <c r="N37" s="666"/>
      <c r="O37" s="667"/>
      <c r="P37" s="662" t="s">
        <v>655</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780</v>
      </c>
      <c r="Q39" s="663"/>
      <c r="R39" s="663"/>
      <c r="S39" s="672" t="s">
        <v>8</v>
      </c>
      <c r="T39" s="673"/>
      <c r="U39" s="669">
        <v>45272</v>
      </c>
      <c r="V39" s="670"/>
      <c r="W39" s="671"/>
    </row>
    <row r="40" spans="2:24" s="30" customFormat="1" ht="17.100000000000001" customHeight="1" x14ac:dyDescent="0.2">
      <c r="B40" s="638" t="s">
        <v>50</v>
      </c>
      <c r="C40" s="639"/>
      <c r="D40" s="674" t="s">
        <v>666</v>
      </c>
      <c r="E40" s="675"/>
      <c r="F40" s="675"/>
      <c r="G40" s="675"/>
      <c r="H40" s="675"/>
      <c r="I40" s="675"/>
      <c r="J40" s="675"/>
      <c r="K40" s="675"/>
      <c r="L40" s="676"/>
      <c r="M40" s="638" t="s">
        <v>50</v>
      </c>
      <c r="N40" s="639"/>
      <c r="O40" s="674" t="s">
        <v>781</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29:P30 O11:P12 D11:E12 D29:E30" xr:uid="{DD5A65A3-7974-4519-AD95-14C8E70BEB52}">
      <formula1>INDIRECT(D9)</formula1>
    </dataValidation>
    <dataValidation type="list" allowBlank="1" showInputMessage="1" showErrorMessage="1" sqref="O32:P32 O14:P14 D14:E14 D32:E32" xr:uid="{6D8FF302-293F-4E3B-B2BB-391C894AB1D7}">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042324B-BCB9-420E-A04D-1E672B4C0DEF}">
          <x14:formula1>
            <xm:f>'(参考)リスト'!$G$16:$G$20</xm:f>
          </x14:formula1>
          <xm:sqref>D17:E17 D35:E35 O17:P17 O35:P35</xm:sqref>
        </x14:dataValidation>
        <x14:dataValidation type="list" allowBlank="1" showInputMessage="1" showErrorMessage="1" xr:uid="{03DB2912-99C9-4E08-8352-72754F464CA8}">
          <x14:formula1>
            <xm:f>'(参考)リスト'!$B$16:$B$20</xm:f>
          </x14:formula1>
          <xm:sqref>O27:P28 O9:P10 D9:E10 D27:E28</xm:sqref>
        </x14:dataValidation>
        <x14:dataValidation type="list" allowBlank="1" showInputMessage="1" showErrorMessage="1" xr:uid="{3132C00C-2232-475F-AAE3-B37E1E9BDD15}">
          <x14:formula1>
            <xm:f>'(参考)リスト'!$F$16:$F$21</xm:f>
          </x14:formula1>
          <xm:sqref>E15:E16 E33:E34 P15:P16 P33:P34</xm:sqref>
        </x14:dataValidation>
        <x14:dataValidation type="list" allowBlank="1" showInputMessage="1" showErrorMessage="1" xr:uid="{E9565989-4DAA-4FA4-8D0D-89F1C4B3417E}">
          <x14:formula1>
            <xm:f>'(参考)リスト'!$D$16:$D$18</xm:f>
          </x14:formula1>
          <xm:sqref>O31:P31 O13:P13 D13:E13 D31:E31</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90A9A-1B65-4745-B26E-8E63A73D29FF}">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717</v>
      </c>
      <c r="E5" s="643"/>
      <c r="F5" s="653"/>
      <c r="G5" s="654"/>
      <c r="H5" s="654"/>
      <c r="I5" s="654"/>
      <c r="J5" s="654"/>
      <c r="K5" s="654"/>
      <c r="L5" s="655"/>
      <c r="M5" s="620" t="s">
        <v>51</v>
      </c>
      <c r="N5" s="620" t="s">
        <v>47</v>
      </c>
      <c r="O5" s="642" t="s">
        <v>717</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3</v>
      </c>
      <c r="E7" s="650"/>
      <c r="F7" s="632"/>
      <c r="G7" s="633"/>
      <c r="H7" s="633"/>
      <c r="I7" s="633"/>
      <c r="J7" s="633"/>
      <c r="K7" s="633"/>
      <c r="L7" s="634"/>
      <c r="M7" s="621"/>
      <c r="N7" s="621" t="s">
        <v>2</v>
      </c>
      <c r="O7" s="649">
        <v>4</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376</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655</v>
      </c>
      <c r="E13" s="641"/>
      <c r="F13" s="632"/>
      <c r="G13" s="633"/>
      <c r="H13" s="633"/>
      <c r="I13" s="633"/>
      <c r="J13" s="633"/>
      <c r="K13" s="633"/>
      <c r="L13" s="634"/>
      <c r="M13" s="638" t="s">
        <v>5</v>
      </c>
      <c r="N13" s="639"/>
      <c r="O13" s="640" t="s">
        <v>655</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357</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676</v>
      </c>
      <c r="F18" s="194"/>
      <c r="G18" s="194"/>
      <c r="H18" s="194"/>
      <c r="I18" s="194"/>
      <c r="J18" s="194"/>
      <c r="K18" s="194"/>
      <c r="L18" s="195"/>
      <c r="M18" s="638" t="s">
        <v>7</v>
      </c>
      <c r="N18" s="668"/>
      <c r="O18" s="639"/>
      <c r="P18" s="243" t="s">
        <v>676</v>
      </c>
      <c r="Q18" s="194"/>
      <c r="R18" s="194"/>
      <c r="S18" s="194"/>
      <c r="T18" s="194"/>
      <c r="U18" s="194"/>
      <c r="V18" s="194"/>
      <c r="W18" s="195"/>
    </row>
    <row r="19" spans="2:23" s="30" customFormat="1" ht="17.100000000000001" customHeight="1" x14ac:dyDescent="0.2">
      <c r="B19" s="665" t="s">
        <v>54</v>
      </c>
      <c r="C19" s="666"/>
      <c r="D19" s="667"/>
      <c r="E19" s="662" t="s">
        <v>677</v>
      </c>
      <c r="F19" s="663"/>
      <c r="G19" s="663"/>
      <c r="H19" s="663"/>
      <c r="I19" s="663"/>
      <c r="J19" s="663"/>
      <c r="K19" s="663"/>
      <c r="L19" s="664"/>
      <c r="M19" s="665" t="s">
        <v>54</v>
      </c>
      <c r="N19" s="666"/>
      <c r="O19" s="667"/>
      <c r="P19" s="662" t="s">
        <v>677</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658</v>
      </c>
      <c r="P22" s="675"/>
      <c r="Q22" s="675"/>
      <c r="R22" s="675"/>
      <c r="S22" s="675"/>
      <c r="T22" s="675"/>
      <c r="U22" s="675"/>
      <c r="V22" s="675"/>
      <c r="W22" s="676"/>
    </row>
    <row r="23" spans="2:23" s="30" customFormat="1" ht="20.100000000000001" customHeight="1" x14ac:dyDescent="0.2">
      <c r="B23" s="620" t="s">
        <v>51</v>
      </c>
      <c r="C23" s="620" t="s">
        <v>47</v>
      </c>
      <c r="D23" s="642" t="s">
        <v>718</v>
      </c>
      <c r="E23" s="643"/>
      <c r="F23" s="653"/>
      <c r="G23" s="654"/>
      <c r="H23" s="654"/>
      <c r="I23" s="654"/>
      <c r="J23" s="654"/>
      <c r="K23" s="654"/>
      <c r="L23" s="655"/>
      <c r="M23" s="620" t="s">
        <v>51</v>
      </c>
      <c r="N23" s="620" t="s">
        <v>47</v>
      </c>
      <c r="O23" s="642" t="s">
        <v>718</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1</v>
      </c>
      <c r="E25" s="650"/>
      <c r="F25" s="632"/>
      <c r="G25" s="633"/>
      <c r="H25" s="633"/>
      <c r="I25" s="633"/>
      <c r="J25" s="633"/>
      <c r="K25" s="633"/>
      <c r="L25" s="634"/>
      <c r="M25" s="621"/>
      <c r="N25" s="621" t="s">
        <v>2</v>
      </c>
      <c r="O25" s="649">
        <v>2</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561</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513</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655</v>
      </c>
      <c r="P31" s="641"/>
      <c r="Q31" s="632"/>
      <c r="R31" s="633"/>
      <c r="S31" s="633"/>
      <c r="T31" s="633"/>
      <c r="U31" s="633"/>
      <c r="V31" s="633"/>
      <c r="W31" s="634"/>
    </row>
    <row r="32" spans="2:23" s="30" customFormat="1" ht="17.100000000000001" customHeight="1" x14ac:dyDescent="0.2">
      <c r="B32" s="638" t="s">
        <v>49</v>
      </c>
      <c r="C32" s="639"/>
      <c r="D32" s="640" t="s">
        <v>559</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t="s">
        <v>654</v>
      </c>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662</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662</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733</v>
      </c>
      <c r="F36" s="194"/>
      <c r="G36" s="194"/>
      <c r="H36" s="194"/>
      <c r="I36" s="194"/>
      <c r="J36" s="194"/>
      <c r="K36" s="194"/>
      <c r="L36" s="195"/>
      <c r="M36" s="638" t="s">
        <v>7</v>
      </c>
      <c r="N36" s="668"/>
      <c r="O36" s="639"/>
      <c r="P36" s="243" t="s">
        <v>676</v>
      </c>
      <c r="Q36" s="194"/>
      <c r="R36" s="194"/>
      <c r="S36" s="194"/>
      <c r="T36" s="194"/>
      <c r="U36" s="194"/>
      <c r="V36" s="194"/>
      <c r="W36" s="195"/>
    </row>
    <row r="37" spans="2:24" s="30" customFormat="1" ht="17.100000000000001" customHeight="1" x14ac:dyDescent="0.2">
      <c r="B37" s="665" t="s">
        <v>54</v>
      </c>
      <c r="C37" s="666"/>
      <c r="D37" s="667"/>
      <c r="E37" s="662" t="s">
        <v>655</v>
      </c>
      <c r="F37" s="663"/>
      <c r="G37" s="663"/>
      <c r="H37" s="663"/>
      <c r="I37" s="663"/>
      <c r="J37" s="663"/>
      <c r="K37" s="663"/>
      <c r="L37" s="664"/>
      <c r="M37" s="665" t="s">
        <v>54</v>
      </c>
      <c r="N37" s="666"/>
      <c r="O37" s="667"/>
      <c r="P37" s="662" t="s">
        <v>677</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780</v>
      </c>
      <c r="F39" s="663"/>
      <c r="G39" s="663"/>
      <c r="H39" s="672" t="s">
        <v>8</v>
      </c>
      <c r="I39" s="673"/>
      <c r="J39" s="669">
        <v>45272</v>
      </c>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669</v>
      </c>
      <c r="E40" s="675"/>
      <c r="F40" s="675"/>
      <c r="G40" s="675"/>
      <c r="H40" s="675"/>
      <c r="I40" s="675"/>
      <c r="J40" s="675"/>
      <c r="K40" s="675"/>
      <c r="L40" s="676"/>
      <c r="M40" s="638" t="s">
        <v>50</v>
      </c>
      <c r="N40" s="639"/>
      <c r="O40" s="674" t="s">
        <v>658</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14:P14 D32:E32 D14:E14 O32:P32" xr:uid="{8D50C99F-0B21-4FF9-A537-EB2516CD1C3C}">
      <formula1>INDIRECT(D13)</formula1>
    </dataValidation>
    <dataValidation type="list" allowBlank="1" showInputMessage="1" showErrorMessage="1" sqref="O11:P12 D29:E30 D11:E12 O29:P30" xr:uid="{60C9C9E9-E6F4-40F3-BA81-4E7570174C9A}">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31A0290-7CEC-4768-911D-BEC667B93956}">
          <x14:formula1>
            <xm:f>'(参考)リスト'!$D$16:$D$18</xm:f>
          </x14:formula1>
          <xm:sqref>O13:P13 D31:E31 D13:E13 O31:P31</xm:sqref>
        </x14:dataValidation>
        <x14:dataValidation type="list" allowBlank="1" showInputMessage="1" showErrorMessage="1" xr:uid="{9F27E6FA-EAF1-47F4-A72D-5DCBEC2BEB79}">
          <x14:formula1>
            <xm:f>'(参考)リスト'!$F$16:$F$21</xm:f>
          </x14:formula1>
          <xm:sqref>E15:E16 E33:E34 P15:P16 P33:P34</xm:sqref>
        </x14:dataValidation>
        <x14:dataValidation type="list" allowBlank="1" showInputMessage="1" showErrorMessage="1" xr:uid="{90F5D82C-4B1F-4729-9E33-2FF1E21B11D3}">
          <x14:formula1>
            <xm:f>'(参考)リスト'!$B$16:$B$20</xm:f>
          </x14:formula1>
          <xm:sqref>O9:P10 D27:E28 D9:E10 O27:P28</xm:sqref>
        </x14:dataValidation>
        <x14:dataValidation type="list" allowBlank="1" showInputMessage="1" showErrorMessage="1" xr:uid="{CFEDBD28-322A-4323-950E-ED34BF0CEF4F}">
          <x14:formula1>
            <xm:f>'(参考)リスト'!$G$16:$G$20</xm:f>
          </x14:formula1>
          <xm:sqref>D17:E17 D35:E35 O17:P17 O35:P35</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F4932-6E83-423F-823C-2C844C661037}">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718</v>
      </c>
      <c r="E5" s="643"/>
      <c r="F5" s="653"/>
      <c r="G5" s="654"/>
      <c r="H5" s="654"/>
      <c r="I5" s="654"/>
      <c r="J5" s="654"/>
      <c r="K5" s="654"/>
      <c r="L5" s="655"/>
      <c r="M5" s="620" t="s">
        <v>51</v>
      </c>
      <c r="N5" s="620" t="s">
        <v>47</v>
      </c>
      <c r="O5" s="642" t="s">
        <v>718</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3</v>
      </c>
      <c r="E7" s="650"/>
      <c r="F7" s="632"/>
      <c r="G7" s="633"/>
      <c r="H7" s="633"/>
      <c r="I7" s="633"/>
      <c r="J7" s="633"/>
      <c r="K7" s="633"/>
      <c r="L7" s="634"/>
      <c r="M7" s="621"/>
      <c r="N7" s="621" t="s">
        <v>2</v>
      </c>
      <c r="O7" s="649">
        <v>4</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373</v>
      </c>
      <c r="E11" s="643"/>
      <c r="F11" s="632"/>
      <c r="G11" s="633"/>
      <c r="H11" s="633"/>
      <c r="I11" s="633"/>
      <c r="J11" s="633"/>
      <c r="K11" s="633"/>
      <c r="L11" s="634"/>
      <c r="M11" s="621"/>
      <c r="N11" s="621" t="s">
        <v>4</v>
      </c>
      <c r="O11" s="642" t="s">
        <v>376</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651</v>
      </c>
      <c r="P13" s="641"/>
      <c r="Q13" s="632"/>
      <c r="R13" s="633"/>
      <c r="S13" s="633"/>
      <c r="T13" s="633"/>
      <c r="U13" s="633"/>
      <c r="V13" s="633"/>
      <c r="W13" s="634"/>
    </row>
    <row r="14" spans="2:23" s="30" customFormat="1" ht="17.100000000000001" customHeight="1" x14ac:dyDescent="0.2">
      <c r="B14" s="638" t="s">
        <v>49</v>
      </c>
      <c r="C14" s="639"/>
      <c r="D14" s="640" t="s">
        <v>355</v>
      </c>
      <c r="E14" s="641"/>
      <c r="F14" s="632"/>
      <c r="G14" s="633"/>
      <c r="H14" s="633"/>
      <c r="I14" s="633"/>
      <c r="J14" s="633"/>
      <c r="K14" s="633"/>
      <c r="L14" s="634"/>
      <c r="M14" s="638" t="s">
        <v>49</v>
      </c>
      <c r="N14" s="639"/>
      <c r="O14" s="640" t="s">
        <v>357</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662</v>
      </c>
      <c r="P17" s="595"/>
      <c r="Q17" s="635"/>
      <c r="R17" s="636"/>
      <c r="S17" s="636"/>
      <c r="T17" s="636"/>
      <c r="U17" s="636"/>
      <c r="V17" s="636"/>
      <c r="W17" s="637"/>
    </row>
    <row r="18" spans="2:23" s="30" customFormat="1" ht="17.100000000000001" customHeight="1" x14ac:dyDescent="0.2">
      <c r="B18" s="638" t="s">
        <v>7</v>
      </c>
      <c r="C18" s="668"/>
      <c r="D18" s="668"/>
      <c r="E18" s="244" t="s">
        <v>755</v>
      </c>
      <c r="F18" s="194"/>
      <c r="G18" s="194"/>
      <c r="H18" s="194"/>
      <c r="I18" s="194"/>
      <c r="J18" s="194"/>
      <c r="K18" s="194"/>
      <c r="L18" s="195"/>
      <c r="M18" s="638" t="s">
        <v>7</v>
      </c>
      <c r="N18" s="668"/>
      <c r="O18" s="639"/>
      <c r="P18" s="243" t="s">
        <v>676</v>
      </c>
      <c r="Q18" s="194"/>
      <c r="R18" s="194"/>
      <c r="S18" s="194"/>
      <c r="T18" s="194"/>
      <c r="U18" s="194"/>
      <c r="V18" s="194"/>
      <c r="W18" s="195"/>
    </row>
    <row r="19" spans="2:23" s="30" customFormat="1" ht="17.100000000000001" customHeight="1" x14ac:dyDescent="0.2">
      <c r="B19" s="665" t="s">
        <v>54</v>
      </c>
      <c r="C19" s="666"/>
      <c r="D19" s="667"/>
      <c r="E19" s="662" t="s">
        <v>746</v>
      </c>
      <c r="F19" s="663"/>
      <c r="G19" s="663"/>
      <c r="H19" s="663"/>
      <c r="I19" s="663"/>
      <c r="J19" s="663"/>
      <c r="K19" s="663"/>
      <c r="L19" s="664"/>
      <c r="M19" s="665" t="s">
        <v>54</v>
      </c>
      <c r="N19" s="666"/>
      <c r="O19" s="667"/>
      <c r="P19" s="662" t="s">
        <v>677</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659</v>
      </c>
      <c r="E22" s="675"/>
      <c r="F22" s="675"/>
      <c r="G22" s="675"/>
      <c r="H22" s="675"/>
      <c r="I22" s="675"/>
      <c r="J22" s="675"/>
      <c r="K22" s="675"/>
      <c r="L22" s="676"/>
      <c r="M22" s="638" t="s">
        <v>50</v>
      </c>
      <c r="N22" s="639"/>
      <c r="O22" s="674" t="s">
        <v>680</v>
      </c>
      <c r="P22" s="675"/>
      <c r="Q22" s="675"/>
      <c r="R22" s="675"/>
      <c r="S22" s="675"/>
      <c r="T22" s="675"/>
      <c r="U22" s="675"/>
      <c r="V22" s="675"/>
      <c r="W22" s="676"/>
    </row>
    <row r="23" spans="2:23" s="30" customFormat="1" ht="20.100000000000001" customHeight="1" x14ac:dyDescent="0.2">
      <c r="B23" s="620" t="s">
        <v>51</v>
      </c>
      <c r="C23" s="620" t="s">
        <v>47</v>
      </c>
      <c r="D23" s="642" t="s">
        <v>718</v>
      </c>
      <c r="E23" s="643"/>
      <c r="F23" s="653"/>
      <c r="G23" s="654"/>
      <c r="H23" s="654"/>
      <c r="I23" s="654"/>
      <c r="J23" s="654"/>
      <c r="K23" s="654"/>
      <c r="L23" s="655"/>
      <c r="M23" s="620" t="s">
        <v>51</v>
      </c>
      <c r="N23" s="620" t="s">
        <v>47</v>
      </c>
      <c r="O23" s="642" t="s">
        <v>719</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5</v>
      </c>
      <c r="E25" s="650"/>
      <c r="F25" s="632"/>
      <c r="G25" s="633"/>
      <c r="H25" s="633"/>
      <c r="I25" s="633"/>
      <c r="J25" s="633"/>
      <c r="K25" s="633"/>
      <c r="L25" s="634"/>
      <c r="M25" s="621"/>
      <c r="N25" s="621" t="s">
        <v>2</v>
      </c>
      <c r="O25" s="649">
        <v>1</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561</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374</v>
      </c>
      <c r="E29" s="643"/>
      <c r="F29" s="632"/>
      <c r="G29" s="633"/>
      <c r="H29" s="633"/>
      <c r="I29" s="633"/>
      <c r="J29" s="633"/>
      <c r="K29" s="633"/>
      <c r="L29" s="634"/>
      <c r="M29" s="621"/>
      <c r="N29" s="621" t="s">
        <v>4</v>
      </c>
      <c r="O29" s="642" t="s">
        <v>513</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355</v>
      </c>
      <c r="E32" s="641"/>
      <c r="F32" s="632"/>
      <c r="G32" s="633"/>
      <c r="H32" s="633"/>
      <c r="I32" s="633"/>
      <c r="J32" s="633"/>
      <c r="K32" s="633"/>
      <c r="L32" s="634"/>
      <c r="M32" s="638" t="s">
        <v>49</v>
      </c>
      <c r="N32" s="639"/>
      <c r="O32" s="640" t="s">
        <v>559</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662</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662</v>
      </c>
      <c r="P35" s="595"/>
      <c r="Q35" s="635"/>
      <c r="R35" s="636"/>
      <c r="S35" s="636"/>
      <c r="T35" s="636"/>
      <c r="U35" s="636"/>
      <c r="V35" s="636"/>
      <c r="W35" s="637"/>
    </row>
    <row r="36" spans="2:24" s="30" customFormat="1" ht="17.100000000000001" customHeight="1" x14ac:dyDescent="0.2">
      <c r="B36" s="638" t="s">
        <v>7</v>
      </c>
      <c r="C36" s="668"/>
      <c r="D36" s="668"/>
      <c r="E36" s="244" t="s">
        <v>741</v>
      </c>
      <c r="F36" s="194"/>
      <c r="G36" s="194"/>
      <c r="H36" s="194"/>
      <c r="I36" s="194"/>
      <c r="J36" s="194"/>
      <c r="K36" s="194"/>
      <c r="L36" s="195"/>
      <c r="M36" s="638" t="s">
        <v>7</v>
      </c>
      <c r="N36" s="668"/>
      <c r="O36" s="639"/>
      <c r="P36" s="243" t="s">
        <v>783</v>
      </c>
      <c r="Q36" s="194"/>
      <c r="R36" s="194"/>
      <c r="S36" s="194"/>
      <c r="T36" s="194"/>
      <c r="U36" s="194"/>
      <c r="V36" s="194"/>
      <c r="W36" s="195"/>
    </row>
    <row r="37" spans="2:24" s="30" customFormat="1" ht="17.100000000000001" customHeight="1" x14ac:dyDescent="0.2">
      <c r="B37" s="665" t="s">
        <v>54</v>
      </c>
      <c r="C37" s="666"/>
      <c r="D37" s="667"/>
      <c r="E37" s="662" t="s">
        <v>782</v>
      </c>
      <c r="F37" s="663"/>
      <c r="G37" s="663"/>
      <c r="H37" s="663"/>
      <c r="I37" s="663"/>
      <c r="J37" s="663"/>
      <c r="K37" s="663"/>
      <c r="L37" s="664"/>
      <c r="M37" s="665" t="s">
        <v>54</v>
      </c>
      <c r="N37" s="666"/>
      <c r="O37" s="667"/>
      <c r="P37" s="662" t="s">
        <v>784</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700</v>
      </c>
      <c r="E40" s="675"/>
      <c r="F40" s="675"/>
      <c r="G40" s="675"/>
      <c r="H40" s="675"/>
      <c r="I40" s="675"/>
      <c r="J40" s="675"/>
      <c r="K40" s="675"/>
      <c r="L40" s="676"/>
      <c r="M40" s="638" t="s">
        <v>50</v>
      </c>
      <c r="N40" s="639"/>
      <c r="O40" s="674" t="s">
        <v>669</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29:P30 O11:P12 D11:E12 D29:E30" xr:uid="{888ADA3D-BDB7-4BE8-A774-56BFA8C4B8DE}">
      <formula1>INDIRECT(D9)</formula1>
    </dataValidation>
    <dataValidation type="list" allowBlank="1" showInputMessage="1" showErrorMessage="1" sqref="O32:P32 O14:P14 D14:E14 D32:E32" xr:uid="{31DD3A57-D276-4176-8488-26BA96569A7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DFF8971-E194-46E5-9F3A-FBB6577DEB8C}">
          <x14:formula1>
            <xm:f>'(参考)リスト'!$G$16:$G$20</xm:f>
          </x14:formula1>
          <xm:sqref>D17:E17 D35:E35 O17:P17 O35:P35</xm:sqref>
        </x14:dataValidation>
        <x14:dataValidation type="list" allowBlank="1" showInputMessage="1" showErrorMessage="1" xr:uid="{CBC629EF-D336-4280-B3EB-E909744A60E3}">
          <x14:formula1>
            <xm:f>'(参考)リスト'!$B$16:$B$20</xm:f>
          </x14:formula1>
          <xm:sqref>O27:P28 O9:P10 D9:E10 D27:E28</xm:sqref>
        </x14:dataValidation>
        <x14:dataValidation type="list" allowBlank="1" showInputMessage="1" showErrorMessage="1" xr:uid="{1A857861-6EE7-47C1-A814-6F9B9148A92D}">
          <x14:formula1>
            <xm:f>'(参考)リスト'!$F$16:$F$21</xm:f>
          </x14:formula1>
          <xm:sqref>E15:E16 E33:E34 P15:P16 P33:P34</xm:sqref>
        </x14:dataValidation>
        <x14:dataValidation type="list" allowBlank="1" showInputMessage="1" showErrorMessage="1" xr:uid="{9C35EAF9-33C8-473F-9F54-ECC327C3E043}">
          <x14:formula1>
            <xm:f>'(参考)リスト'!$D$16:$D$18</xm:f>
          </x14:formula1>
          <xm:sqref>O31:P31 O13:P13 D13:E13 D31:E31</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DC56C-A76C-46D6-A84E-3451B0458A1E}">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719</v>
      </c>
      <c r="E5" s="643"/>
      <c r="F5" s="653"/>
      <c r="G5" s="654"/>
      <c r="H5" s="654"/>
      <c r="I5" s="654"/>
      <c r="J5" s="654"/>
      <c r="K5" s="654"/>
      <c r="L5" s="655"/>
      <c r="M5" s="620" t="s">
        <v>51</v>
      </c>
      <c r="N5" s="620" t="s">
        <v>47</v>
      </c>
      <c r="O5" s="642" t="s">
        <v>719</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2</v>
      </c>
      <c r="E7" s="650"/>
      <c r="F7" s="632"/>
      <c r="G7" s="633"/>
      <c r="H7" s="633"/>
      <c r="I7" s="633"/>
      <c r="J7" s="633"/>
      <c r="K7" s="633"/>
      <c r="L7" s="634"/>
      <c r="M7" s="621"/>
      <c r="N7" s="621" t="s">
        <v>2</v>
      </c>
      <c r="O7" s="649">
        <v>3</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561</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513</v>
      </c>
      <c r="E11" s="643"/>
      <c r="F11" s="632"/>
      <c r="G11" s="633"/>
      <c r="H11" s="633"/>
      <c r="I11" s="633"/>
      <c r="J11" s="633"/>
      <c r="K11" s="633"/>
      <c r="L11" s="634"/>
      <c r="M11" s="621"/>
      <c r="N11" s="621" t="s">
        <v>4</v>
      </c>
      <c r="O11" s="642" t="s">
        <v>376</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655</v>
      </c>
      <c r="P13" s="641"/>
      <c r="Q13" s="632"/>
      <c r="R13" s="633"/>
      <c r="S13" s="633"/>
      <c r="T13" s="633"/>
      <c r="U13" s="633"/>
      <c r="V13" s="633"/>
      <c r="W13" s="634"/>
    </row>
    <row r="14" spans="2:23" s="30" customFormat="1" ht="17.100000000000001" customHeight="1" x14ac:dyDescent="0.2">
      <c r="B14" s="638" t="s">
        <v>49</v>
      </c>
      <c r="C14" s="639"/>
      <c r="D14" s="640" t="s">
        <v>559</v>
      </c>
      <c r="E14" s="641"/>
      <c r="F14" s="632"/>
      <c r="G14" s="633"/>
      <c r="H14" s="633"/>
      <c r="I14" s="633"/>
      <c r="J14" s="633"/>
      <c r="K14" s="633"/>
      <c r="L14" s="634"/>
      <c r="M14" s="638" t="s">
        <v>49</v>
      </c>
      <c r="N14" s="639"/>
      <c r="O14" s="640" t="s">
        <v>357</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648</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649</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785</v>
      </c>
      <c r="F18" s="194"/>
      <c r="G18" s="194"/>
      <c r="H18" s="194"/>
      <c r="I18" s="194"/>
      <c r="J18" s="194"/>
      <c r="K18" s="194"/>
      <c r="L18" s="195"/>
      <c r="M18" s="638" t="s">
        <v>7</v>
      </c>
      <c r="N18" s="668"/>
      <c r="O18" s="639"/>
      <c r="P18" s="243" t="s">
        <v>676</v>
      </c>
      <c r="Q18" s="194"/>
      <c r="R18" s="194"/>
      <c r="S18" s="194"/>
      <c r="T18" s="194"/>
      <c r="U18" s="194"/>
      <c r="V18" s="194"/>
      <c r="W18" s="195"/>
    </row>
    <row r="19" spans="2:23" s="30" customFormat="1" ht="17.100000000000001" customHeight="1" x14ac:dyDescent="0.2">
      <c r="B19" s="665" t="s">
        <v>54</v>
      </c>
      <c r="C19" s="666"/>
      <c r="D19" s="667"/>
      <c r="E19" s="662" t="s">
        <v>786</v>
      </c>
      <c r="F19" s="663"/>
      <c r="G19" s="663"/>
      <c r="H19" s="663"/>
      <c r="I19" s="663"/>
      <c r="J19" s="663"/>
      <c r="K19" s="663"/>
      <c r="L19" s="664"/>
      <c r="M19" s="665" t="s">
        <v>54</v>
      </c>
      <c r="N19" s="666"/>
      <c r="O19" s="667"/>
      <c r="P19" s="662" t="s">
        <v>677</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669</v>
      </c>
      <c r="E22" s="675"/>
      <c r="F22" s="675"/>
      <c r="G22" s="675"/>
      <c r="H22" s="675"/>
      <c r="I22" s="675"/>
      <c r="J22" s="675"/>
      <c r="K22" s="675"/>
      <c r="L22" s="676"/>
      <c r="M22" s="638" t="s">
        <v>50</v>
      </c>
      <c r="N22" s="639"/>
      <c r="O22" s="674" t="s">
        <v>680</v>
      </c>
      <c r="P22" s="675"/>
      <c r="Q22" s="675"/>
      <c r="R22" s="675"/>
      <c r="S22" s="675"/>
      <c r="T22" s="675"/>
      <c r="U22" s="675"/>
      <c r="V22" s="675"/>
      <c r="W22" s="676"/>
    </row>
    <row r="23" spans="2:23" s="30" customFormat="1" ht="20.100000000000001" customHeight="1" x14ac:dyDescent="0.2">
      <c r="B23" s="620" t="s">
        <v>51</v>
      </c>
      <c r="C23" s="620" t="s">
        <v>47</v>
      </c>
      <c r="D23" s="642" t="s">
        <v>719</v>
      </c>
      <c r="E23" s="643"/>
      <c r="F23" s="653"/>
      <c r="G23" s="654"/>
      <c r="H23" s="654"/>
      <c r="I23" s="654"/>
      <c r="J23" s="654"/>
      <c r="K23" s="654"/>
      <c r="L23" s="655"/>
      <c r="M23" s="620" t="s">
        <v>51</v>
      </c>
      <c r="N23" s="620" t="s">
        <v>47</v>
      </c>
      <c r="O23" s="642" t="s">
        <v>720</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4</v>
      </c>
      <c r="E25" s="650"/>
      <c r="F25" s="632"/>
      <c r="G25" s="633"/>
      <c r="H25" s="633"/>
      <c r="I25" s="633"/>
      <c r="J25" s="633"/>
      <c r="K25" s="633"/>
      <c r="L25" s="634"/>
      <c r="M25" s="621"/>
      <c r="N25" s="621" t="s">
        <v>2</v>
      </c>
      <c r="O25" s="649">
        <v>1</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655</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676</v>
      </c>
      <c r="F36" s="194"/>
      <c r="G36" s="194"/>
      <c r="H36" s="194"/>
      <c r="I36" s="194"/>
      <c r="J36" s="194"/>
      <c r="K36" s="194"/>
      <c r="L36" s="195"/>
      <c r="M36" s="638" t="s">
        <v>7</v>
      </c>
      <c r="N36" s="668"/>
      <c r="O36" s="639"/>
      <c r="P36" s="243" t="s">
        <v>676</v>
      </c>
      <c r="Q36" s="194"/>
      <c r="R36" s="194"/>
      <c r="S36" s="194"/>
      <c r="T36" s="194"/>
      <c r="U36" s="194"/>
      <c r="V36" s="194"/>
      <c r="W36" s="195"/>
    </row>
    <row r="37" spans="2:24" s="30" customFormat="1" ht="17.100000000000001" customHeight="1" x14ac:dyDescent="0.2">
      <c r="B37" s="665" t="s">
        <v>54</v>
      </c>
      <c r="C37" s="666"/>
      <c r="D37" s="667"/>
      <c r="E37" s="662" t="s">
        <v>677</v>
      </c>
      <c r="F37" s="663"/>
      <c r="G37" s="663"/>
      <c r="H37" s="663"/>
      <c r="I37" s="663"/>
      <c r="J37" s="663"/>
      <c r="K37" s="663"/>
      <c r="L37" s="664"/>
      <c r="M37" s="665" t="s">
        <v>54</v>
      </c>
      <c r="N37" s="666"/>
      <c r="O37" s="667"/>
      <c r="P37" s="662" t="s">
        <v>677</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680</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14:P14 D32:E32 D14:E14 O32:P32" xr:uid="{41A04D77-0B4F-48F4-A89E-CED5F77D7F89}">
      <formula1>INDIRECT(D13)</formula1>
    </dataValidation>
    <dataValidation type="list" allowBlank="1" showInputMessage="1" showErrorMessage="1" sqref="O11:P12 D29:E30 D11:E12 O29:P30" xr:uid="{F39135B4-9533-4E84-8889-1767E717481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9D50520-AB64-484B-9D00-83C6FAC55725}">
          <x14:formula1>
            <xm:f>'(参考)リスト'!$D$16:$D$18</xm:f>
          </x14:formula1>
          <xm:sqref>O13:P13 D31:E31 D13:E13 O31:P31</xm:sqref>
        </x14:dataValidation>
        <x14:dataValidation type="list" allowBlank="1" showInputMessage="1" showErrorMessage="1" xr:uid="{243A2EAD-661A-4C09-BB01-E6A0D4F8AF87}">
          <x14:formula1>
            <xm:f>'(参考)リスト'!$F$16:$F$21</xm:f>
          </x14:formula1>
          <xm:sqref>E15:E16 E33:E34 P15:P16 P33:P34</xm:sqref>
        </x14:dataValidation>
        <x14:dataValidation type="list" allowBlank="1" showInputMessage="1" showErrorMessage="1" xr:uid="{4CB353AB-8CFA-446E-BC70-C9619839B430}">
          <x14:formula1>
            <xm:f>'(参考)リスト'!$B$16:$B$20</xm:f>
          </x14:formula1>
          <xm:sqref>O9:P10 D27:E28 D9:E10 O27:P28</xm:sqref>
        </x14:dataValidation>
        <x14:dataValidation type="list" allowBlank="1" showInputMessage="1" showErrorMessage="1" xr:uid="{83CDFC13-9497-4178-A954-99FAC73ECBED}">
          <x14:formula1>
            <xm:f>'(参考)リスト'!$G$16:$G$20</xm:f>
          </x14:formula1>
          <xm:sqref>D17:E17 D35:E35 O17:P17 O35:P35</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1B924-5DEF-43DF-B5E7-66BDAB169A31}">
  <dimension ref="B1:X45"/>
  <sheetViews>
    <sheetView showGridLines="0" showZeros="0" view="pageBreakPreview" topLeftCell="A32"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720</v>
      </c>
      <c r="E5" s="643"/>
      <c r="F5" s="653"/>
      <c r="G5" s="654"/>
      <c r="H5" s="654"/>
      <c r="I5" s="654"/>
      <c r="J5" s="654"/>
      <c r="K5" s="654"/>
      <c r="L5" s="655"/>
      <c r="M5" s="620" t="s">
        <v>51</v>
      </c>
      <c r="N5" s="620" t="s">
        <v>47</v>
      </c>
      <c r="O5" s="642" t="s">
        <v>720</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2</v>
      </c>
      <c r="E7" s="650"/>
      <c r="F7" s="632"/>
      <c r="G7" s="633"/>
      <c r="H7" s="633"/>
      <c r="I7" s="633"/>
      <c r="J7" s="633"/>
      <c r="K7" s="633"/>
      <c r="L7" s="634"/>
      <c r="M7" s="621"/>
      <c r="N7" s="621" t="s">
        <v>2</v>
      </c>
      <c r="O7" s="649">
        <v>3</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373</v>
      </c>
      <c r="E11" s="643"/>
      <c r="F11" s="632"/>
      <c r="G11" s="633"/>
      <c r="H11" s="633"/>
      <c r="I11" s="633"/>
      <c r="J11" s="633"/>
      <c r="K11" s="633"/>
      <c r="L11" s="634"/>
      <c r="M11" s="621"/>
      <c r="N11" s="621" t="s">
        <v>4</v>
      </c>
      <c r="O11" s="642" t="s">
        <v>376</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651</v>
      </c>
      <c r="P13" s="641"/>
      <c r="Q13" s="632"/>
      <c r="R13" s="633"/>
      <c r="S13" s="633"/>
      <c r="T13" s="633"/>
      <c r="U13" s="633"/>
      <c r="V13" s="633"/>
      <c r="W13" s="634"/>
    </row>
    <row r="14" spans="2:23" s="30" customFormat="1" ht="17.100000000000001" customHeight="1" x14ac:dyDescent="0.2">
      <c r="B14" s="638" t="s">
        <v>49</v>
      </c>
      <c r="C14" s="639"/>
      <c r="D14" s="640" t="s">
        <v>355</v>
      </c>
      <c r="E14" s="641"/>
      <c r="F14" s="632"/>
      <c r="G14" s="633"/>
      <c r="H14" s="633"/>
      <c r="I14" s="633"/>
      <c r="J14" s="633"/>
      <c r="K14" s="633"/>
      <c r="L14" s="634"/>
      <c r="M14" s="638" t="s">
        <v>49</v>
      </c>
      <c r="N14" s="639"/>
      <c r="O14" s="640" t="s">
        <v>357</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4" t="s">
        <v>745</v>
      </c>
      <c r="F18" s="194"/>
      <c r="G18" s="194"/>
      <c r="H18" s="194"/>
      <c r="I18" s="194"/>
      <c r="J18" s="194"/>
      <c r="K18" s="194"/>
      <c r="L18" s="195"/>
      <c r="M18" s="638" t="s">
        <v>7</v>
      </c>
      <c r="N18" s="668"/>
      <c r="O18" s="639"/>
      <c r="P18" s="243" t="s">
        <v>676</v>
      </c>
      <c r="Q18" s="194"/>
      <c r="R18" s="194"/>
      <c r="S18" s="194"/>
      <c r="T18" s="194"/>
      <c r="U18" s="194"/>
      <c r="V18" s="194"/>
      <c r="W18" s="195"/>
    </row>
    <row r="19" spans="2:23" s="30" customFormat="1" ht="17.100000000000001" customHeight="1" x14ac:dyDescent="0.2">
      <c r="B19" s="665" t="s">
        <v>54</v>
      </c>
      <c r="C19" s="666"/>
      <c r="D19" s="667"/>
      <c r="E19" s="662" t="s">
        <v>787</v>
      </c>
      <c r="F19" s="663"/>
      <c r="G19" s="663"/>
      <c r="H19" s="663"/>
      <c r="I19" s="663"/>
      <c r="J19" s="663"/>
      <c r="K19" s="663"/>
      <c r="L19" s="664"/>
      <c r="M19" s="665" t="s">
        <v>54</v>
      </c>
      <c r="N19" s="666"/>
      <c r="O19" s="667"/>
      <c r="P19" s="662" t="s">
        <v>677</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690</v>
      </c>
      <c r="E22" s="675"/>
      <c r="F22" s="675"/>
      <c r="G22" s="675"/>
      <c r="H22" s="675"/>
      <c r="I22" s="675"/>
      <c r="J22" s="675"/>
      <c r="K22" s="675"/>
      <c r="L22" s="676"/>
      <c r="M22" s="638" t="s">
        <v>50</v>
      </c>
      <c r="N22" s="639"/>
      <c r="O22" s="674" t="s">
        <v>680</v>
      </c>
      <c r="P22" s="675"/>
      <c r="Q22" s="675"/>
      <c r="R22" s="675"/>
      <c r="S22" s="675"/>
      <c r="T22" s="675"/>
      <c r="U22" s="675"/>
      <c r="V22" s="675"/>
      <c r="W22" s="676"/>
    </row>
    <row r="23" spans="2:23" s="30" customFormat="1" ht="20.100000000000001" customHeight="1" x14ac:dyDescent="0.2">
      <c r="B23" s="620" t="s">
        <v>51</v>
      </c>
      <c r="C23" s="620" t="s">
        <v>47</v>
      </c>
      <c r="D23" s="642" t="s">
        <v>720</v>
      </c>
      <c r="E23" s="643"/>
      <c r="F23" s="653"/>
      <c r="G23" s="654"/>
      <c r="H23" s="654"/>
      <c r="I23" s="654"/>
      <c r="J23" s="654"/>
      <c r="K23" s="654"/>
      <c r="L23" s="655"/>
      <c r="M23" s="620" t="s">
        <v>51</v>
      </c>
      <c r="N23" s="620" t="s">
        <v>47</v>
      </c>
      <c r="O23" s="642" t="s">
        <v>721</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4</v>
      </c>
      <c r="E25" s="650"/>
      <c r="F25" s="632"/>
      <c r="G25" s="633"/>
      <c r="H25" s="633"/>
      <c r="I25" s="633"/>
      <c r="J25" s="633"/>
      <c r="K25" s="633"/>
      <c r="L25" s="634"/>
      <c r="M25" s="621"/>
      <c r="N25" s="621" t="s">
        <v>2</v>
      </c>
      <c r="O25" s="649">
        <v>1</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561</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374</v>
      </c>
      <c r="E29" s="643"/>
      <c r="F29" s="632"/>
      <c r="G29" s="633"/>
      <c r="H29" s="633"/>
      <c r="I29" s="633"/>
      <c r="J29" s="633"/>
      <c r="K29" s="633"/>
      <c r="L29" s="634"/>
      <c r="M29" s="621"/>
      <c r="N29" s="621" t="s">
        <v>4</v>
      </c>
      <c r="O29" s="642" t="s">
        <v>513</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355</v>
      </c>
      <c r="E32" s="641"/>
      <c r="F32" s="632"/>
      <c r="G32" s="633"/>
      <c r="H32" s="633"/>
      <c r="I32" s="633"/>
      <c r="J32" s="633"/>
      <c r="K32" s="633"/>
      <c r="L32" s="634"/>
      <c r="M32" s="638" t="s">
        <v>49</v>
      </c>
      <c r="N32" s="639"/>
      <c r="O32" s="640" t="s">
        <v>559</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648</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649</v>
      </c>
      <c r="P35" s="595"/>
      <c r="Q35" s="635"/>
      <c r="R35" s="636"/>
      <c r="S35" s="636"/>
      <c r="T35" s="636"/>
      <c r="U35" s="636"/>
      <c r="V35" s="636"/>
      <c r="W35" s="637"/>
    </row>
    <row r="36" spans="2:24" s="30" customFormat="1" ht="17.100000000000001" customHeight="1" x14ac:dyDescent="0.2">
      <c r="B36" s="638" t="s">
        <v>7</v>
      </c>
      <c r="C36" s="668"/>
      <c r="D36" s="668"/>
      <c r="E36" s="244" t="s">
        <v>698</v>
      </c>
      <c r="F36" s="194"/>
      <c r="G36" s="194"/>
      <c r="H36" s="194"/>
      <c r="I36" s="194"/>
      <c r="J36" s="194"/>
      <c r="K36" s="194"/>
      <c r="L36" s="195"/>
      <c r="M36" s="638" t="s">
        <v>7</v>
      </c>
      <c r="N36" s="668"/>
      <c r="O36" s="639"/>
      <c r="P36" s="244" t="s">
        <v>790</v>
      </c>
      <c r="Q36" s="194"/>
      <c r="R36" s="194"/>
      <c r="S36" s="194"/>
      <c r="T36" s="194"/>
      <c r="U36" s="194"/>
      <c r="V36" s="194"/>
      <c r="W36" s="195"/>
    </row>
    <row r="37" spans="2:24" s="30" customFormat="1" ht="17.100000000000001" customHeight="1" x14ac:dyDescent="0.2">
      <c r="B37" s="665" t="s">
        <v>54</v>
      </c>
      <c r="C37" s="666"/>
      <c r="D37" s="667"/>
      <c r="E37" s="662" t="s">
        <v>788</v>
      </c>
      <c r="F37" s="663"/>
      <c r="G37" s="663"/>
      <c r="H37" s="663"/>
      <c r="I37" s="663"/>
      <c r="J37" s="663"/>
      <c r="K37" s="663"/>
      <c r="L37" s="664"/>
      <c r="M37" s="665" t="s">
        <v>54</v>
      </c>
      <c r="N37" s="666"/>
      <c r="O37" s="667"/>
      <c r="P37" s="662" t="s">
        <v>791</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789</v>
      </c>
      <c r="E40" s="675"/>
      <c r="F40" s="675"/>
      <c r="G40" s="675"/>
      <c r="H40" s="675"/>
      <c r="I40" s="675"/>
      <c r="J40" s="675"/>
      <c r="K40" s="675"/>
      <c r="L40" s="676"/>
      <c r="M40" s="638" t="s">
        <v>50</v>
      </c>
      <c r="N40" s="639"/>
      <c r="O40" s="674" t="s">
        <v>669</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29:P30 D29:E30 D11:E12 O11:P12" xr:uid="{2303D833-C64D-4F8B-9CE5-ADDE2CDA1790}">
      <formula1>INDIRECT(D9)</formula1>
    </dataValidation>
    <dataValidation type="list" allowBlank="1" showInputMessage="1" showErrorMessage="1" sqref="O32:P32 D32:E32 D14:E14 O14:P14" xr:uid="{6A855086-509C-462B-9273-421F34A6F95C}">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242C9D1-AB68-4DC7-A922-A5D2C0A5E838}">
          <x14:formula1>
            <xm:f>'(参考)リスト'!$G$16:$G$20</xm:f>
          </x14:formula1>
          <xm:sqref>D17:E17 D35:E35 O17:P17 O35:P35</xm:sqref>
        </x14:dataValidation>
        <x14:dataValidation type="list" allowBlank="1" showInputMessage="1" showErrorMessage="1" xr:uid="{B84A049F-17B0-46CC-980A-386107238D20}">
          <x14:formula1>
            <xm:f>'(参考)リスト'!$B$16:$B$20</xm:f>
          </x14:formula1>
          <xm:sqref>O27:P28 D27:E28 D9:E10 O9:P10</xm:sqref>
        </x14:dataValidation>
        <x14:dataValidation type="list" allowBlank="1" showInputMessage="1" showErrorMessage="1" xr:uid="{2A097E5F-A940-414B-9913-1485E320B5A1}">
          <x14:formula1>
            <xm:f>'(参考)リスト'!$F$16:$F$21</xm:f>
          </x14:formula1>
          <xm:sqref>E15:E16 E33:E34 P15:P16 P33:P34</xm:sqref>
        </x14:dataValidation>
        <x14:dataValidation type="list" allowBlank="1" showInputMessage="1" showErrorMessage="1" xr:uid="{83A6BDF1-BA38-4204-9A93-9AB25C8E060A}">
          <x14:formula1>
            <xm:f>'(参考)リスト'!$D$16:$D$18</xm:f>
          </x14:formula1>
          <xm:sqref>O31:P31 D31:E31 D13:E13 O13:P13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055A6-3BB5-4284-A308-AAAB33FFB4B8}">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721</v>
      </c>
      <c r="E5" s="643"/>
      <c r="F5" s="653"/>
      <c r="G5" s="654"/>
      <c r="H5" s="654"/>
      <c r="I5" s="654"/>
      <c r="J5" s="654"/>
      <c r="K5" s="654"/>
      <c r="L5" s="655"/>
      <c r="M5" s="620" t="s">
        <v>51</v>
      </c>
      <c r="N5" s="620" t="s">
        <v>47</v>
      </c>
      <c r="O5" s="642" t="s">
        <v>721</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2</v>
      </c>
      <c r="E7" s="650"/>
      <c r="F7" s="632"/>
      <c r="G7" s="633"/>
      <c r="H7" s="633"/>
      <c r="I7" s="633"/>
      <c r="J7" s="633"/>
      <c r="K7" s="633"/>
      <c r="L7" s="634"/>
      <c r="M7" s="621"/>
      <c r="N7" s="621" t="s">
        <v>2</v>
      </c>
      <c r="O7" s="649">
        <v>3</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561</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357</v>
      </c>
      <c r="E11" s="643"/>
      <c r="F11" s="632"/>
      <c r="G11" s="633"/>
      <c r="H11" s="633"/>
      <c r="I11" s="633"/>
      <c r="J11" s="633"/>
      <c r="K11" s="633"/>
      <c r="L11" s="634"/>
      <c r="M11" s="621"/>
      <c r="N11" s="621" t="s">
        <v>4</v>
      </c>
      <c r="O11" s="642" t="s">
        <v>376</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352</v>
      </c>
      <c r="E13" s="641"/>
      <c r="F13" s="632"/>
      <c r="G13" s="633"/>
      <c r="H13" s="633"/>
      <c r="I13" s="633"/>
      <c r="J13" s="633"/>
      <c r="K13" s="633"/>
      <c r="L13" s="634"/>
      <c r="M13" s="638" t="s">
        <v>5</v>
      </c>
      <c r="N13" s="639"/>
      <c r="O13" s="640" t="s">
        <v>651</v>
      </c>
      <c r="P13" s="641"/>
      <c r="Q13" s="632"/>
      <c r="R13" s="633"/>
      <c r="S13" s="633"/>
      <c r="T13" s="633"/>
      <c r="U13" s="633"/>
      <c r="V13" s="633"/>
      <c r="W13" s="634"/>
    </row>
    <row r="14" spans="2:23" s="30" customFormat="1" ht="17.100000000000001" customHeight="1" x14ac:dyDescent="0.2">
      <c r="B14" s="638" t="s">
        <v>49</v>
      </c>
      <c r="C14" s="639"/>
      <c r="D14" s="640" t="s">
        <v>540</v>
      </c>
      <c r="E14" s="641"/>
      <c r="F14" s="632"/>
      <c r="G14" s="633"/>
      <c r="H14" s="633"/>
      <c r="I14" s="633"/>
      <c r="J14" s="633"/>
      <c r="K14" s="633"/>
      <c r="L14" s="634"/>
      <c r="M14" s="638" t="s">
        <v>49</v>
      </c>
      <c r="N14" s="639"/>
      <c r="O14" s="640" t="s">
        <v>357</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648</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649</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3" t="s">
        <v>792</v>
      </c>
      <c r="F18" s="194"/>
      <c r="G18" s="194"/>
      <c r="H18" s="194"/>
      <c r="I18" s="194"/>
      <c r="J18" s="194"/>
      <c r="K18" s="194"/>
      <c r="L18" s="195"/>
      <c r="M18" s="638" t="s">
        <v>7</v>
      </c>
      <c r="N18" s="668"/>
      <c r="O18" s="639"/>
      <c r="P18" s="243" t="s">
        <v>676</v>
      </c>
      <c r="Q18" s="194"/>
      <c r="R18" s="194"/>
      <c r="S18" s="194"/>
      <c r="T18" s="194"/>
      <c r="U18" s="194"/>
      <c r="V18" s="194"/>
      <c r="W18" s="195"/>
    </row>
    <row r="19" spans="2:23" s="30" customFormat="1" ht="17.100000000000001" customHeight="1" x14ac:dyDescent="0.2">
      <c r="B19" s="665" t="s">
        <v>54</v>
      </c>
      <c r="C19" s="666"/>
      <c r="D19" s="667"/>
      <c r="E19" s="662" t="s">
        <v>655</v>
      </c>
      <c r="F19" s="663"/>
      <c r="G19" s="663"/>
      <c r="H19" s="663"/>
      <c r="I19" s="663"/>
      <c r="J19" s="663"/>
      <c r="K19" s="663"/>
      <c r="L19" s="664"/>
      <c r="M19" s="665" t="s">
        <v>54</v>
      </c>
      <c r="N19" s="666"/>
      <c r="O19" s="667"/>
      <c r="P19" s="662" t="s">
        <v>677</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696</v>
      </c>
      <c r="E22" s="675"/>
      <c r="F22" s="675"/>
      <c r="G22" s="675"/>
      <c r="H22" s="675"/>
      <c r="I22" s="675"/>
      <c r="J22" s="675"/>
      <c r="K22" s="675"/>
      <c r="L22" s="676"/>
      <c r="M22" s="638" t="s">
        <v>50</v>
      </c>
      <c r="N22" s="639"/>
      <c r="O22" s="674" t="s">
        <v>680</v>
      </c>
      <c r="P22" s="675"/>
      <c r="Q22" s="675"/>
      <c r="R22" s="675"/>
      <c r="S22" s="675"/>
      <c r="T22" s="675"/>
      <c r="U22" s="675"/>
      <c r="V22" s="675"/>
      <c r="W22" s="676"/>
    </row>
    <row r="23" spans="2:23" s="30" customFormat="1" ht="20.100000000000001" customHeight="1" x14ac:dyDescent="0.2">
      <c r="B23" s="620" t="s">
        <v>51</v>
      </c>
      <c r="C23" s="620" t="s">
        <v>47</v>
      </c>
      <c r="D23" s="642" t="s">
        <v>721</v>
      </c>
      <c r="E23" s="643"/>
      <c r="F23" s="653"/>
      <c r="G23" s="654"/>
      <c r="H23" s="654"/>
      <c r="I23" s="654"/>
      <c r="J23" s="654"/>
      <c r="K23" s="654"/>
      <c r="L23" s="655"/>
      <c r="M23" s="620" t="s">
        <v>51</v>
      </c>
      <c r="N23" s="620" t="s">
        <v>47</v>
      </c>
      <c r="O23" s="642" t="s">
        <v>721</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4</v>
      </c>
      <c r="E25" s="650"/>
      <c r="F25" s="632"/>
      <c r="G25" s="633"/>
      <c r="H25" s="633"/>
      <c r="I25" s="633"/>
      <c r="J25" s="633"/>
      <c r="K25" s="633"/>
      <c r="L25" s="634"/>
      <c r="M25" s="621"/>
      <c r="N25" s="621" t="s">
        <v>2</v>
      </c>
      <c r="O25" s="649">
        <v>5</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373</v>
      </c>
      <c r="E29" s="643"/>
      <c r="F29" s="632"/>
      <c r="G29" s="633"/>
      <c r="H29" s="633"/>
      <c r="I29" s="633"/>
      <c r="J29" s="633"/>
      <c r="K29" s="633"/>
      <c r="L29" s="634"/>
      <c r="M29" s="621"/>
      <c r="N29" s="621" t="s">
        <v>4</v>
      </c>
      <c r="O29" s="642" t="s">
        <v>373</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351</v>
      </c>
      <c r="E31" s="641"/>
      <c r="F31" s="632"/>
      <c r="G31" s="633"/>
      <c r="H31" s="633"/>
      <c r="I31" s="633"/>
      <c r="J31" s="633"/>
      <c r="K31" s="633"/>
      <c r="L31" s="634"/>
      <c r="M31" s="638" t="s">
        <v>5</v>
      </c>
      <c r="N31" s="639"/>
      <c r="O31" s="640" t="s">
        <v>351</v>
      </c>
      <c r="P31" s="641"/>
      <c r="Q31" s="632"/>
      <c r="R31" s="633"/>
      <c r="S31" s="633"/>
      <c r="T31" s="633"/>
      <c r="U31" s="633"/>
      <c r="V31" s="633"/>
      <c r="W31" s="634"/>
    </row>
    <row r="32" spans="2:23" s="30" customFormat="1" ht="17.100000000000001" customHeight="1" x14ac:dyDescent="0.2">
      <c r="B32" s="638" t="s">
        <v>49</v>
      </c>
      <c r="C32" s="639"/>
      <c r="D32" s="640" t="s">
        <v>559</v>
      </c>
      <c r="E32" s="641"/>
      <c r="F32" s="632"/>
      <c r="G32" s="633"/>
      <c r="H32" s="633"/>
      <c r="I32" s="633"/>
      <c r="J32" s="633"/>
      <c r="K32" s="633"/>
      <c r="L32" s="634"/>
      <c r="M32" s="638" t="s">
        <v>49</v>
      </c>
      <c r="N32" s="639"/>
      <c r="O32" s="640" t="s">
        <v>559</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793</v>
      </c>
      <c r="F36" s="194"/>
      <c r="G36" s="194"/>
      <c r="H36" s="194"/>
      <c r="I36" s="194"/>
      <c r="J36" s="194"/>
      <c r="K36" s="194"/>
      <c r="L36" s="195"/>
      <c r="M36" s="638" t="s">
        <v>7</v>
      </c>
      <c r="N36" s="668"/>
      <c r="O36" s="639"/>
      <c r="P36" s="243" t="s">
        <v>795</v>
      </c>
      <c r="Q36" s="194"/>
      <c r="R36" s="194"/>
      <c r="S36" s="194"/>
      <c r="T36" s="194"/>
      <c r="U36" s="194"/>
      <c r="V36" s="194"/>
      <c r="W36" s="195"/>
    </row>
    <row r="37" spans="2:24" s="30" customFormat="1" ht="17.100000000000001" customHeight="1" x14ac:dyDescent="0.2">
      <c r="B37" s="665" t="s">
        <v>54</v>
      </c>
      <c r="C37" s="666"/>
      <c r="D37" s="667"/>
      <c r="E37" s="662" t="s">
        <v>794</v>
      </c>
      <c r="F37" s="663"/>
      <c r="G37" s="663"/>
      <c r="H37" s="663"/>
      <c r="I37" s="663"/>
      <c r="J37" s="663"/>
      <c r="K37" s="663"/>
      <c r="L37" s="664"/>
      <c r="M37" s="665" t="s">
        <v>54</v>
      </c>
      <c r="N37" s="666"/>
      <c r="O37" s="667"/>
      <c r="P37" s="662" t="s">
        <v>796</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767</v>
      </c>
      <c r="E40" s="675"/>
      <c r="F40" s="675"/>
      <c r="G40" s="675"/>
      <c r="H40" s="675"/>
      <c r="I40" s="675"/>
      <c r="J40" s="675"/>
      <c r="K40" s="675"/>
      <c r="L40" s="676"/>
      <c r="M40" s="638" t="s">
        <v>50</v>
      </c>
      <c r="N40" s="639"/>
      <c r="O40" s="674" t="s">
        <v>767</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14:P14 D32:E32 D14:E14 O32:P32" xr:uid="{DEEEE906-99F1-4B6A-AB77-B899FD044382}">
      <formula1>INDIRECT(D13)</formula1>
    </dataValidation>
    <dataValidation type="list" allowBlank="1" showInputMessage="1" showErrorMessage="1" sqref="O11:P12 D29:E30 D11:E12 O29:P30" xr:uid="{0A18E91B-F990-4A01-ADB3-4D958208902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996382C-0656-4190-BF02-73C96F4D3D05}">
          <x14:formula1>
            <xm:f>'(参考)リスト'!$D$16:$D$18</xm:f>
          </x14:formula1>
          <xm:sqref>O13:P13 D31:E31 D13:E13 O31:P31</xm:sqref>
        </x14:dataValidation>
        <x14:dataValidation type="list" allowBlank="1" showInputMessage="1" showErrorMessage="1" xr:uid="{B6F29376-1E45-48EA-9684-6C1BE91C1ECD}">
          <x14:formula1>
            <xm:f>'(参考)リスト'!$F$16:$F$21</xm:f>
          </x14:formula1>
          <xm:sqref>E15:E16 E33:E34 P15:P16 P33:P34</xm:sqref>
        </x14:dataValidation>
        <x14:dataValidation type="list" allowBlank="1" showInputMessage="1" showErrorMessage="1" xr:uid="{E6433595-EA1C-451A-9D7D-C3CA258B4626}">
          <x14:formula1>
            <xm:f>'(参考)リスト'!$B$16:$B$20</xm:f>
          </x14:formula1>
          <xm:sqref>O9:P10 D27:E28 D9:E10 O27:P28</xm:sqref>
        </x14:dataValidation>
        <x14:dataValidation type="list" allowBlank="1" showInputMessage="1" showErrorMessage="1" xr:uid="{9C9B89C9-9AE0-4A91-8FD7-652D0F520CA5}">
          <x14:formula1>
            <xm:f>'(参考)リスト'!$G$16:$G$20</xm:f>
          </x14:formula1>
          <xm:sqref>D17:E17 D35:E35 O17:P17 O35:P35</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8649E-09F9-48B2-8013-ABBA7C6E7145}">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721</v>
      </c>
      <c r="E5" s="643"/>
      <c r="F5" s="653"/>
      <c r="G5" s="654"/>
      <c r="H5" s="654"/>
      <c r="I5" s="654"/>
      <c r="J5" s="654"/>
      <c r="K5" s="654"/>
      <c r="L5" s="655"/>
      <c r="M5" s="620" t="s">
        <v>51</v>
      </c>
      <c r="N5" s="620" t="s">
        <v>47</v>
      </c>
      <c r="O5" s="642" t="s">
        <v>722</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6</v>
      </c>
      <c r="E7" s="650"/>
      <c r="F7" s="632"/>
      <c r="G7" s="633"/>
      <c r="H7" s="633"/>
      <c r="I7" s="633"/>
      <c r="J7" s="633"/>
      <c r="K7" s="633"/>
      <c r="L7" s="634"/>
      <c r="M7" s="621"/>
      <c r="N7" s="621" t="s">
        <v>2</v>
      </c>
      <c r="O7" s="649">
        <v>1</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t="s">
        <v>561</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t="s">
        <v>513</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651</v>
      </c>
      <c r="E13" s="641"/>
      <c r="F13" s="632"/>
      <c r="G13" s="633"/>
      <c r="H13" s="633"/>
      <c r="I13" s="633"/>
      <c r="J13" s="633"/>
      <c r="K13" s="633"/>
      <c r="L13" s="634"/>
      <c r="M13" s="638" t="s">
        <v>5</v>
      </c>
      <c r="N13" s="639"/>
      <c r="O13" s="640" t="s">
        <v>351</v>
      </c>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t="s">
        <v>559</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t="s">
        <v>654</v>
      </c>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t="s">
        <v>649</v>
      </c>
      <c r="P17" s="595"/>
      <c r="Q17" s="635"/>
      <c r="R17" s="636"/>
      <c r="S17" s="636"/>
      <c r="T17" s="636"/>
      <c r="U17" s="636"/>
      <c r="V17" s="636"/>
      <c r="W17" s="637"/>
    </row>
    <row r="18" spans="2:23" s="30" customFormat="1" ht="17.100000000000001" customHeight="1" x14ac:dyDescent="0.2">
      <c r="B18" s="638" t="s">
        <v>7</v>
      </c>
      <c r="C18" s="668"/>
      <c r="D18" s="668"/>
      <c r="E18" s="243" t="s">
        <v>676</v>
      </c>
      <c r="F18" s="194"/>
      <c r="G18" s="194"/>
      <c r="H18" s="194"/>
      <c r="I18" s="194"/>
      <c r="J18" s="194"/>
      <c r="K18" s="194"/>
      <c r="L18" s="195"/>
      <c r="M18" s="638" t="s">
        <v>7</v>
      </c>
      <c r="N18" s="668"/>
      <c r="O18" s="639"/>
      <c r="P18" s="244" t="s">
        <v>797</v>
      </c>
      <c r="Q18" s="194"/>
      <c r="R18" s="194"/>
      <c r="S18" s="194"/>
      <c r="T18" s="194"/>
      <c r="U18" s="194"/>
      <c r="V18" s="194"/>
      <c r="W18" s="195"/>
    </row>
    <row r="19" spans="2:23" s="30" customFormat="1" ht="17.100000000000001" customHeight="1" x14ac:dyDescent="0.2">
      <c r="B19" s="665" t="s">
        <v>54</v>
      </c>
      <c r="C19" s="666"/>
      <c r="D19" s="667"/>
      <c r="E19" s="662" t="s">
        <v>677</v>
      </c>
      <c r="F19" s="663"/>
      <c r="G19" s="663"/>
      <c r="H19" s="663"/>
      <c r="I19" s="663"/>
      <c r="J19" s="663"/>
      <c r="K19" s="663"/>
      <c r="L19" s="664"/>
      <c r="M19" s="665" t="s">
        <v>54</v>
      </c>
      <c r="N19" s="666"/>
      <c r="O19" s="667"/>
      <c r="P19" s="662" t="s">
        <v>798</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t="s">
        <v>672</v>
      </c>
      <c r="P22" s="675"/>
      <c r="Q22" s="675"/>
      <c r="R22" s="675"/>
      <c r="S22" s="675"/>
      <c r="T22" s="675"/>
      <c r="U22" s="675"/>
      <c r="V22" s="675"/>
      <c r="W22" s="676"/>
    </row>
    <row r="23" spans="2:23" s="30" customFormat="1" ht="20.100000000000001" customHeight="1" x14ac:dyDescent="0.2">
      <c r="B23" s="620" t="s">
        <v>51</v>
      </c>
      <c r="C23" s="620" t="s">
        <v>47</v>
      </c>
      <c r="D23" s="642" t="s">
        <v>722</v>
      </c>
      <c r="E23" s="643"/>
      <c r="F23" s="653"/>
      <c r="G23" s="654"/>
      <c r="H23" s="654"/>
      <c r="I23" s="654"/>
      <c r="J23" s="654"/>
      <c r="K23" s="654"/>
      <c r="L23" s="655"/>
      <c r="M23" s="620" t="s">
        <v>51</v>
      </c>
      <c r="N23" s="620" t="s">
        <v>47</v>
      </c>
      <c r="O23" s="642" t="s">
        <v>722</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2</v>
      </c>
      <c r="E25" s="650"/>
      <c r="F25" s="632"/>
      <c r="G25" s="633"/>
      <c r="H25" s="633"/>
      <c r="I25" s="633"/>
      <c r="J25" s="633"/>
      <c r="K25" s="633"/>
      <c r="L25" s="634"/>
      <c r="M25" s="621"/>
      <c r="N25" s="621" t="s">
        <v>2</v>
      </c>
      <c r="O25" s="649">
        <v>3</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655</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676</v>
      </c>
      <c r="F36" s="194"/>
      <c r="G36" s="194"/>
      <c r="H36" s="194"/>
      <c r="I36" s="194"/>
      <c r="J36" s="194"/>
      <c r="K36" s="194"/>
      <c r="L36" s="195"/>
      <c r="M36" s="638" t="s">
        <v>7</v>
      </c>
      <c r="N36" s="668"/>
      <c r="O36" s="639"/>
      <c r="P36" s="243" t="s">
        <v>676</v>
      </c>
      <c r="Q36" s="194"/>
      <c r="R36" s="194"/>
      <c r="S36" s="194"/>
      <c r="T36" s="194"/>
      <c r="U36" s="194"/>
      <c r="V36" s="194"/>
      <c r="W36" s="195"/>
    </row>
    <row r="37" spans="2:24" s="30" customFormat="1" ht="17.100000000000001" customHeight="1" x14ac:dyDescent="0.2">
      <c r="B37" s="665" t="s">
        <v>54</v>
      </c>
      <c r="C37" s="666"/>
      <c r="D37" s="667"/>
      <c r="E37" s="662" t="s">
        <v>677</v>
      </c>
      <c r="F37" s="663"/>
      <c r="G37" s="663"/>
      <c r="H37" s="663"/>
      <c r="I37" s="663"/>
      <c r="J37" s="663"/>
      <c r="K37" s="663"/>
      <c r="L37" s="664"/>
      <c r="M37" s="665" t="s">
        <v>54</v>
      </c>
      <c r="N37" s="666"/>
      <c r="O37" s="667"/>
      <c r="P37" s="662" t="s">
        <v>677</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680</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6DB44A3F-D85B-4D6D-B789-B7ADDEC28100}">
      <formula1>INDIRECT(D9)</formula1>
    </dataValidation>
    <dataValidation type="list" allowBlank="1" showInputMessage="1" showErrorMessage="1" sqref="D14:E14 D32:E32 O14:P14 O32:P32" xr:uid="{4CB4AF57-F1C6-4B55-8309-4DDCD024D2E3}">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FFE8EF5-4748-400D-876E-4CA7490432B0}">
          <x14:formula1>
            <xm:f>'(参考)リスト'!$G$16:$G$20</xm:f>
          </x14:formula1>
          <xm:sqref>D17:E17 D35:E35 O17:P17 O35:P35</xm:sqref>
        </x14:dataValidation>
        <x14:dataValidation type="list" allowBlank="1" showInputMessage="1" showErrorMessage="1" xr:uid="{66C9792B-2F39-4C3A-A918-F31D13556D8F}">
          <x14:formula1>
            <xm:f>'(参考)リスト'!$B$16:$B$20</xm:f>
          </x14:formula1>
          <xm:sqref>D9:E10 D27:E28 O9:P10 O27:P28</xm:sqref>
        </x14:dataValidation>
        <x14:dataValidation type="list" allowBlank="1" showInputMessage="1" showErrorMessage="1" xr:uid="{91F39323-DF8D-410C-8FCA-939051871F10}">
          <x14:formula1>
            <xm:f>'(参考)リスト'!$F$16:$F$21</xm:f>
          </x14:formula1>
          <xm:sqref>E15:E16 E33:E34 P15:P16 P33:P34</xm:sqref>
        </x14:dataValidation>
        <x14:dataValidation type="list" allowBlank="1" showInputMessage="1" showErrorMessage="1" xr:uid="{9DCF2279-DADE-42F0-9A66-943AEAABAB6E}">
          <x14:formula1>
            <xm:f>'(参考)リスト'!$D$16:$D$18</xm:f>
          </x14:formula1>
          <xm:sqref>D13:E13 D31:E31 O13:P13 O31:P31</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194A9-E7CC-44F1-BB53-2B6055265CCA}">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723</v>
      </c>
      <c r="E5" s="643"/>
      <c r="F5" s="653"/>
      <c r="G5" s="654"/>
      <c r="H5" s="654"/>
      <c r="I5" s="654"/>
      <c r="J5" s="654"/>
      <c r="K5" s="654"/>
      <c r="L5" s="655"/>
      <c r="M5" s="620" t="s">
        <v>51</v>
      </c>
      <c r="N5" s="620" t="s">
        <v>47</v>
      </c>
      <c r="O5" s="642" t="s">
        <v>723</v>
      </c>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1</v>
      </c>
      <c r="E7" s="650"/>
      <c r="F7" s="632"/>
      <c r="G7" s="633"/>
      <c r="H7" s="633"/>
      <c r="I7" s="633"/>
      <c r="J7" s="633"/>
      <c r="K7" s="633"/>
      <c r="L7" s="634"/>
      <c r="M7" s="621"/>
      <c r="N7" s="621" t="s">
        <v>2</v>
      </c>
      <c r="O7" s="649">
        <v>2</v>
      </c>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561</v>
      </c>
      <c r="E9" s="643"/>
      <c r="F9" s="632"/>
      <c r="G9" s="633"/>
      <c r="H9" s="633"/>
      <c r="I9" s="633"/>
      <c r="J9" s="633"/>
      <c r="K9" s="633"/>
      <c r="L9" s="634"/>
      <c r="M9" s="621" t="s">
        <v>48</v>
      </c>
      <c r="N9" s="621" t="s">
        <v>3</v>
      </c>
      <c r="O9" s="642" t="s">
        <v>350</v>
      </c>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513</v>
      </c>
      <c r="E11" s="643"/>
      <c r="F11" s="632"/>
      <c r="G11" s="633"/>
      <c r="H11" s="633"/>
      <c r="I11" s="633"/>
      <c r="J11" s="633"/>
      <c r="K11" s="633"/>
      <c r="L11" s="634"/>
      <c r="M11" s="621"/>
      <c r="N11" s="621" t="s">
        <v>4</v>
      </c>
      <c r="O11" s="642" t="s">
        <v>376</v>
      </c>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351</v>
      </c>
      <c r="E13" s="641"/>
      <c r="F13" s="632"/>
      <c r="G13" s="633"/>
      <c r="H13" s="633"/>
      <c r="I13" s="633"/>
      <c r="J13" s="633"/>
      <c r="K13" s="633"/>
      <c r="L13" s="634"/>
      <c r="M13" s="638" t="s">
        <v>5</v>
      </c>
      <c r="N13" s="639"/>
      <c r="O13" s="640" t="s">
        <v>655</v>
      </c>
      <c r="P13" s="641"/>
      <c r="Q13" s="632"/>
      <c r="R13" s="633"/>
      <c r="S13" s="633"/>
      <c r="T13" s="633"/>
      <c r="U13" s="633"/>
      <c r="V13" s="633"/>
      <c r="W13" s="634"/>
    </row>
    <row r="14" spans="2:23" s="30" customFormat="1" ht="17.100000000000001" customHeight="1" x14ac:dyDescent="0.2">
      <c r="B14" s="638" t="s">
        <v>49</v>
      </c>
      <c r="C14" s="639"/>
      <c r="D14" s="640" t="s">
        <v>559</v>
      </c>
      <c r="E14" s="641"/>
      <c r="F14" s="632"/>
      <c r="G14" s="633"/>
      <c r="H14" s="633"/>
      <c r="I14" s="633"/>
      <c r="J14" s="633"/>
      <c r="K14" s="633"/>
      <c r="L14" s="634"/>
      <c r="M14" s="638" t="s">
        <v>49</v>
      </c>
      <c r="N14" s="639"/>
      <c r="O14" s="640" t="s">
        <v>357</v>
      </c>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648</v>
      </c>
      <c r="F16" s="632"/>
      <c r="G16" s="633"/>
      <c r="H16" s="633"/>
      <c r="I16" s="633"/>
      <c r="J16" s="633"/>
      <c r="K16" s="633"/>
      <c r="L16" s="634"/>
      <c r="M16" s="657"/>
      <c r="N16" s="638" t="s">
        <v>281</v>
      </c>
      <c r="O16" s="639"/>
      <c r="P16" s="209" t="s">
        <v>655</v>
      </c>
      <c r="Q16" s="632"/>
      <c r="R16" s="633"/>
      <c r="S16" s="633"/>
      <c r="T16" s="633"/>
      <c r="U16" s="633"/>
      <c r="V16" s="633"/>
      <c r="W16" s="634"/>
    </row>
    <row r="17" spans="2:23" s="30" customFormat="1" ht="17.100000000000001" customHeight="1" x14ac:dyDescent="0.2">
      <c r="B17" s="638" t="s">
        <v>29</v>
      </c>
      <c r="C17" s="639"/>
      <c r="D17" s="658" t="s">
        <v>649</v>
      </c>
      <c r="E17" s="595"/>
      <c r="F17" s="635"/>
      <c r="G17" s="636"/>
      <c r="H17" s="636"/>
      <c r="I17" s="636"/>
      <c r="J17" s="636"/>
      <c r="K17" s="636"/>
      <c r="L17" s="637"/>
      <c r="M17" s="638" t="s">
        <v>29</v>
      </c>
      <c r="N17" s="639"/>
      <c r="O17" s="658" t="s">
        <v>655</v>
      </c>
      <c r="P17" s="595"/>
      <c r="Q17" s="635"/>
      <c r="R17" s="636"/>
      <c r="S17" s="636"/>
      <c r="T17" s="636"/>
      <c r="U17" s="636"/>
      <c r="V17" s="636"/>
      <c r="W17" s="637"/>
    </row>
    <row r="18" spans="2:23" s="30" customFormat="1" ht="17.100000000000001" customHeight="1" x14ac:dyDescent="0.2">
      <c r="B18" s="638" t="s">
        <v>7</v>
      </c>
      <c r="C18" s="668"/>
      <c r="D18" s="668"/>
      <c r="E18" s="244" t="s">
        <v>759</v>
      </c>
      <c r="F18" s="194"/>
      <c r="G18" s="194"/>
      <c r="H18" s="194"/>
      <c r="I18" s="194"/>
      <c r="J18" s="194"/>
      <c r="K18" s="194"/>
      <c r="L18" s="195"/>
      <c r="M18" s="638" t="s">
        <v>7</v>
      </c>
      <c r="N18" s="668"/>
      <c r="O18" s="639"/>
      <c r="P18" s="243" t="s">
        <v>799</v>
      </c>
      <c r="Q18" s="194"/>
      <c r="R18" s="194"/>
      <c r="S18" s="194"/>
      <c r="T18" s="194"/>
      <c r="U18" s="194"/>
      <c r="V18" s="194"/>
      <c r="W18" s="195"/>
    </row>
    <row r="19" spans="2:23" s="30" customFormat="1" ht="17.100000000000001" customHeight="1" x14ac:dyDescent="0.2">
      <c r="B19" s="665" t="s">
        <v>54</v>
      </c>
      <c r="C19" s="666"/>
      <c r="D19" s="667"/>
      <c r="E19" s="662" t="s">
        <v>760</v>
      </c>
      <c r="F19" s="663"/>
      <c r="G19" s="663"/>
      <c r="H19" s="663"/>
      <c r="I19" s="663"/>
      <c r="J19" s="663"/>
      <c r="K19" s="663"/>
      <c r="L19" s="664"/>
      <c r="M19" s="665" t="s">
        <v>54</v>
      </c>
      <c r="N19" s="666"/>
      <c r="O19" s="667"/>
      <c r="P19" s="662" t="s">
        <v>800</v>
      </c>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t="s">
        <v>653</v>
      </c>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t="s">
        <v>653</v>
      </c>
      <c r="Q21" s="663"/>
      <c r="R21" s="663"/>
      <c r="S21" s="672" t="s">
        <v>8</v>
      </c>
      <c r="T21" s="673"/>
      <c r="U21" s="669"/>
      <c r="V21" s="670"/>
      <c r="W21" s="671"/>
    </row>
    <row r="22" spans="2:23" s="30" customFormat="1" ht="17.100000000000001" customHeight="1" x14ac:dyDescent="0.2">
      <c r="B22" s="638" t="s">
        <v>50</v>
      </c>
      <c r="C22" s="639"/>
      <c r="D22" s="674" t="s">
        <v>669</v>
      </c>
      <c r="E22" s="675"/>
      <c r="F22" s="675"/>
      <c r="G22" s="675"/>
      <c r="H22" s="675"/>
      <c r="I22" s="675"/>
      <c r="J22" s="675"/>
      <c r="K22" s="675"/>
      <c r="L22" s="676"/>
      <c r="M22" s="638" t="s">
        <v>50</v>
      </c>
      <c r="N22" s="639"/>
      <c r="O22" s="674" t="s">
        <v>680</v>
      </c>
      <c r="P22" s="675"/>
      <c r="Q22" s="675"/>
      <c r="R22" s="675"/>
      <c r="S22" s="675"/>
      <c r="T22" s="675"/>
      <c r="U22" s="675"/>
      <c r="V22" s="675"/>
      <c r="W22" s="676"/>
    </row>
    <row r="23" spans="2:23" s="30" customFormat="1" ht="20.100000000000001" customHeight="1" x14ac:dyDescent="0.2">
      <c r="B23" s="620" t="s">
        <v>51</v>
      </c>
      <c r="C23" s="620" t="s">
        <v>47</v>
      </c>
      <c r="D23" s="642" t="s">
        <v>723</v>
      </c>
      <c r="E23" s="643"/>
      <c r="F23" s="653"/>
      <c r="G23" s="654"/>
      <c r="H23" s="654"/>
      <c r="I23" s="654"/>
      <c r="J23" s="654"/>
      <c r="K23" s="654"/>
      <c r="L23" s="655"/>
      <c r="M23" s="620" t="s">
        <v>51</v>
      </c>
      <c r="N23" s="620" t="s">
        <v>47</v>
      </c>
      <c r="O23" s="642" t="s">
        <v>724</v>
      </c>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v>3</v>
      </c>
      <c r="E25" s="650"/>
      <c r="F25" s="632"/>
      <c r="G25" s="633"/>
      <c r="H25" s="633"/>
      <c r="I25" s="633"/>
      <c r="J25" s="633"/>
      <c r="K25" s="633"/>
      <c r="L25" s="634"/>
      <c r="M25" s="621"/>
      <c r="N25" s="621" t="s">
        <v>2</v>
      </c>
      <c r="O25" s="649">
        <v>1</v>
      </c>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t="s">
        <v>350</v>
      </c>
      <c r="E27" s="643"/>
      <c r="F27" s="632"/>
      <c r="G27" s="633"/>
      <c r="H27" s="633"/>
      <c r="I27" s="633"/>
      <c r="J27" s="633"/>
      <c r="K27" s="633"/>
      <c r="L27" s="634"/>
      <c r="M27" s="621" t="s">
        <v>48</v>
      </c>
      <c r="N27" s="621" t="s">
        <v>3</v>
      </c>
      <c r="O27" s="642" t="s">
        <v>350</v>
      </c>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t="s">
        <v>376</v>
      </c>
      <c r="E29" s="643"/>
      <c r="F29" s="632"/>
      <c r="G29" s="633"/>
      <c r="H29" s="633"/>
      <c r="I29" s="633"/>
      <c r="J29" s="633"/>
      <c r="K29" s="633"/>
      <c r="L29" s="634"/>
      <c r="M29" s="621"/>
      <c r="N29" s="621" t="s">
        <v>4</v>
      </c>
      <c r="O29" s="642" t="s">
        <v>376</v>
      </c>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655</v>
      </c>
      <c r="E31" s="641"/>
      <c r="F31" s="632"/>
      <c r="G31" s="633"/>
      <c r="H31" s="633"/>
      <c r="I31" s="633"/>
      <c r="J31" s="633"/>
      <c r="K31" s="633"/>
      <c r="L31" s="634"/>
      <c r="M31" s="638" t="s">
        <v>5</v>
      </c>
      <c r="N31" s="639"/>
      <c r="O31" s="640" t="s">
        <v>655</v>
      </c>
      <c r="P31" s="641"/>
      <c r="Q31" s="632"/>
      <c r="R31" s="633"/>
      <c r="S31" s="633"/>
      <c r="T31" s="633"/>
      <c r="U31" s="633"/>
      <c r="V31" s="633"/>
      <c r="W31" s="634"/>
    </row>
    <row r="32" spans="2:23" s="30" customFormat="1" ht="17.100000000000001" customHeight="1" x14ac:dyDescent="0.2">
      <c r="B32" s="638" t="s">
        <v>49</v>
      </c>
      <c r="C32" s="639"/>
      <c r="D32" s="640" t="s">
        <v>357</v>
      </c>
      <c r="E32" s="641"/>
      <c r="F32" s="632"/>
      <c r="G32" s="633"/>
      <c r="H32" s="633"/>
      <c r="I32" s="633"/>
      <c r="J32" s="633"/>
      <c r="K32" s="633"/>
      <c r="L32" s="634"/>
      <c r="M32" s="638" t="s">
        <v>49</v>
      </c>
      <c r="N32" s="639"/>
      <c r="O32" s="640" t="s">
        <v>357</v>
      </c>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t="s">
        <v>655</v>
      </c>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t="s">
        <v>655</v>
      </c>
      <c r="P35" s="595"/>
      <c r="Q35" s="635"/>
      <c r="R35" s="636"/>
      <c r="S35" s="636"/>
      <c r="T35" s="636"/>
      <c r="U35" s="636"/>
      <c r="V35" s="636"/>
      <c r="W35" s="637"/>
    </row>
    <row r="36" spans="2:24" s="30" customFormat="1" ht="17.100000000000001" customHeight="1" x14ac:dyDescent="0.2">
      <c r="B36" s="638" t="s">
        <v>7</v>
      </c>
      <c r="C36" s="668"/>
      <c r="D36" s="668"/>
      <c r="E36" s="243" t="s">
        <v>799</v>
      </c>
      <c r="F36" s="194"/>
      <c r="G36" s="194"/>
      <c r="H36" s="194"/>
      <c r="I36" s="194"/>
      <c r="J36" s="194"/>
      <c r="K36" s="194"/>
      <c r="L36" s="195"/>
      <c r="M36" s="638" t="s">
        <v>7</v>
      </c>
      <c r="N36" s="668"/>
      <c r="O36" s="639"/>
      <c r="P36" s="243" t="s">
        <v>801</v>
      </c>
      <c r="Q36" s="194"/>
      <c r="R36" s="194"/>
      <c r="S36" s="194"/>
      <c r="T36" s="194"/>
      <c r="U36" s="194"/>
      <c r="V36" s="194"/>
      <c r="W36" s="195"/>
    </row>
    <row r="37" spans="2:24" s="30" customFormat="1" ht="17.100000000000001" customHeight="1" x14ac:dyDescent="0.2">
      <c r="B37" s="665" t="s">
        <v>54</v>
      </c>
      <c r="C37" s="666"/>
      <c r="D37" s="667"/>
      <c r="E37" s="662" t="s">
        <v>800</v>
      </c>
      <c r="F37" s="663"/>
      <c r="G37" s="663"/>
      <c r="H37" s="663"/>
      <c r="I37" s="663"/>
      <c r="J37" s="663"/>
      <c r="K37" s="663"/>
      <c r="L37" s="664"/>
      <c r="M37" s="665" t="s">
        <v>54</v>
      </c>
      <c r="N37" s="666"/>
      <c r="O37" s="667"/>
      <c r="P37" s="662" t="s">
        <v>802</v>
      </c>
      <c r="Q37" s="663"/>
      <c r="R37" s="663"/>
      <c r="S37" s="663"/>
      <c r="T37" s="663"/>
      <c r="U37" s="663"/>
      <c r="V37" s="663"/>
      <c r="W37" s="664"/>
    </row>
    <row r="38" spans="2:24" s="30" customFormat="1" ht="17.100000000000001" customHeight="1" x14ac:dyDescent="0.2">
      <c r="B38" s="659" t="s">
        <v>283</v>
      </c>
      <c r="C38" s="660"/>
      <c r="D38" s="661"/>
      <c r="E38" s="662" t="s">
        <v>653</v>
      </c>
      <c r="F38" s="663"/>
      <c r="G38" s="663"/>
      <c r="H38" s="597"/>
      <c r="I38" s="597"/>
      <c r="J38" s="597"/>
      <c r="K38" s="597"/>
      <c r="L38" s="598"/>
      <c r="M38" s="659" t="s">
        <v>283</v>
      </c>
      <c r="N38" s="660"/>
      <c r="O38" s="661"/>
      <c r="P38" s="662" t="s">
        <v>653</v>
      </c>
      <c r="Q38" s="663"/>
      <c r="R38" s="663"/>
      <c r="S38" s="597"/>
      <c r="T38" s="597"/>
      <c r="U38" s="597"/>
      <c r="V38" s="597"/>
      <c r="W38" s="598"/>
    </row>
    <row r="39" spans="2:24" s="30" customFormat="1" ht="17.100000000000001" customHeight="1" x14ac:dyDescent="0.2">
      <c r="B39" s="659" t="s">
        <v>303</v>
      </c>
      <c r="C39" s="660"/>
      <c r="D39" s="661"/>
      <c r="E39" s="662" t="s">
        <v>653</v>
      </c>
      <c r="F39" s="663"/>
      <c r="G39" s="663"/>
      <c r="H39" s="672" t="s">
        <v>8</v>
      </c>
      <c r="I39" s="673"/>
      <c r="J39" s="669"/>
      <c r="K39" s="670"/>
      <c r="L39" s="671"/>
      <c r="M39" s="659" t="s">
        <v>303</v>
      </c>
      <c r="N39" s="660"/>
      <c r="O39" s="661"/>
      <c r="P39" s="662" t="s">
        <v>653</v>
      </c>
      <c r="Q39" s="663"/>
      <c r="R39" s="663"/>
      <c r="S39" s="672" t="s">
        <v>8</v>
      </c>
      <c r="T39" s="673"/>
      <c r="U39" s="669"/>
      <c r="V39" s="670"/>
      <c r="W39" s="671"/>
    </row>
    <row r="40" spans="2:24" s="30" customFormat="1" ht="17.100000000000001" customHeight="1" x14ac:dyDescent="0.2">
      <c r="B40" s="638" t="s">
        <v>50</v>
      </c>
      <c r="C40" s="639"/>
      <c r="D40" s="674" t="s">
        <v>680</v>
      </c>
      <c r="E40" s="675"/>
      <c r="F40" s="675"/>
      <c r="G40" s="675"/>
      <c r="H40" s="675"/>
      <c r="I40" s="675"/>
      <c r="J40" s="675"/>
      <c r="K40" s="675"/>
      <c r="L40" s="676"/>
      <c r="M40" s="638" t="s">
        <v>50</v>
      </c>
      <c r="N40" s="639"/>
      <c r="O40" s="674" t="s">
        <v>680</v>
      </c>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14:P14 D32:E32 D14:E14 O32:P32" xr:uid="{28897E5F-EE95-4DEA-A331-A066FFAFD312}">
      <formula1>INDIRECT(D13)</formula1>
    </dataValidation>
    <dataValidation type="list" allowBlank="1" showInputMessage="1" showErrorMessage="1" sqref="O11:P12 D29:E30 D11:E12 O29:P30" xr:uid="{DE8BFDCD-F9EC-4AED-A5B6-4F90A616F6D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78337E-FA14-4F99-8C22-DBA7696E0D39}">
          <x14:formula1>
            <xm:f>'(参考)リスト'!$D$16:$D$18</xm:f>
          </x14:formula1>
          <xm:sqref>O13:P13 D31:E31 D13:E13 O31:P31</xm:sqref>
        </x14:dataValidation>
        <x14:dataValidation type="list" allowBlank="1" showInputMessage="1" showErrorMessage="1" xr:uid="{41CBB1C5-2069-453A-9701-A673F34A8B4F}">
          <x14:formula1>
            <xm:f>'(参考)リスト'!$F$16:$F$21</xm:f>
          </x14:formula1>
          <xm:sqref>E15:E16 E33:E34 P15:P16 P33:P34</xm:sqref>
        </x14:dataValidation>
        <x14:dataValidation type="list" allowBlank="1" showInputMessage="1" showErrorMessage="1" xr:uid="{32AD9EE2-D6CF-43AB-9BFC-EAEBE3E18813}">
          <x14:formula1>
            <xm:f>'(参考)リスト'!$B$16:$B$20</xm:f>
          </x14:formula1>
          <xm:sqref>O9:P10 D27:E28 D9:E10 O27:P28</xm:sqref>
        </x14:dataValidation>
        <x14:dataValidation type="list" allowBlank="1" showInputMessage="1" showErrorMessage="1" xr:uid="{1A0A93D1-A9C4-4D43-B55E-4AC5D5F49057}">
          <x14:formula1>
            <xm:f>'(参考)リスト'!$G$16:$G$20</xm:f>
          </x14:formula1>
          <xm:sqref>D17:E17 D35:E35 O17:P17 O35:P35</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E047F-B12D-4E0F-8A6B-1A7076307D9D}">
  <dimension ref="B1:X45"/>
  <sheetViews>
    <sheetView showGridLines="0" showZeros="0" view="pageBreakPreview" zoomScaleNormal="100" zoomScaleSheetLayoutView="100" workbookViewId="0">
      <selection activeCell="E19" sqref="E19:L19"/>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16" t="s">
        <v>53</v>
      </c>
      <c r="C3" s="617"/>
      <c r="D3" s="623" t="s">
        <v>616</v>
      </c>
      <c r="E3" s="624"/>
      <c r="F3" s="624"/>
      <c r="G3" s="625"/>
      <c r="H3" s="626" t="s">
        <v>45</v>
      </c>
      <c r="I3" s="627"/>
      <c r="J3" s="628" t="s">
        <v>623</v>
      </c>
      <c r="K3" s="629"/>
      <c r="L3" s="630"/>
      <c r="M3" s="614" t="s">
        <v>267</v>
      </c>
      <c r="N3" s="614"/>
      <c r="O3" s="614"/>
      <c r="P3" s="615" t="s">
        <v>625</v>
      </c>
      <c r="Q3" s="615"/>
      <c r="R3" s="615"/>
      <c r="S3" s="422" t="s">
        <v>230</v>
      </c>
      <c r="T3" s="424"/>
      <c r="U3" s="611">
        <v>45272</v>
      </c>
      <c r="V3" s="612"/>
      <c r="W3" s="613"/>
    </row>
    <row r="4" spans="2:23" ht="19.5" customHeight="1" x14ac:dyDescent="0.2">
      <c r="B4" s="618" t="s">
        <v>46</v>
      </c>
      <c r="C4" s="619"/>
      <c r="D4" s="646" t="s">
        <v>617</v>
      </c>
      <c r="E4" s="647"/>
      <c r="F4" s="647"/>
      <c r="G4" s="648"/>
      <c r="H4" s="626" t="s">
        <v>52</v>
      </c>
      <c r="I4" s="627"/>
      <c r="J4" s="628" t="s">
        <v>578</v>
      </c>
      <c r="K4" s="629"/>
      <c r="L4" s="630"/>
      <c r="M4" s="614" t="s">
        <v>268</v>
      </c>
      <c r="N4" s="614"/>
      <c r="O4" s="614"/>
      <c r="P4" s="631" t="s">
        <v>626</v>
      </c>
      <c r="Q4" s="631"/>
      <c r="R4" s="631"/>
      <c r="S4" s="569"/>
      <c r="T4" s="570"/>
      <c r="U4" s="569"/>
      <c r="V4" s="589"/>
      <c r="W4" s="570"/>
    </row>
    <row r="5" spans="2:23" s="30" customFormat="1" ht="20.100000000000001" customHeight="1" x14ac:dyDescent="0.2">
      <c r="B5" s="620" t="s">
        <v>51</v>
      </c>
      <c r="C5" s="620" t="s">
        <v>47</v>
      </c>
      <c r="D5" s="642" t="s">
        <v>724</v>
      </c>
      <c r="E5" s="643"/>
      <c r="F5" s="653"/>
      <c r="G5" s="654"/>
      <c r="H5" s="654"/>
      <c r="I5" s="654"/>
      <c r="J5" s="654"/>
      <c r="K5" s="654"/>
      <c r="L5" s="655"/>
      <c r="M5" s="620" t="s">
        <v>51</v>
      </c>
      <c r="N5" s="620" t="s">
        <v>47</v>
      </c>
      <c r="O5" s="642"/>
      <c r="P5" s="643"/>
      <c r="Q5" s="632"/>
      <c r="R5" s="633"/>
      <c r="S5" s="633"/>
      <c r="T5" s="633"/>
      <c r="U5" s="633"/>
      <c r="V5" s="633"/>
      <c r="W5" s="634"/>
    </row>
    <row r="6" spans="2:23" s="30" customFormat="1" ht="20.100000000000001" customHeight="1" x14ac:dyDescent="0.2">
      <c r="B6" s="621"/>
      <c r="C6" s="622"/>
      <c r="D6" s="644"/>
      <c r="E6" s="645"/>
      <c r="F6" s="632"/>
      <c r="G6" s="633"/>
      <c r="H6" s="633"/>
      <c r="I6" s="633"/>
      <c r="J6" s="633"/>
      <c r="K6" s="633"/>
      <c r="L6" s="634"/>
      <c r="M6" s="621"/>
      <c r="N6" s="622"/>
      <c r="O6" s="644"/>
      <c r="P6" s="645"/>
      <c r="Q6" s="632"/>
      <c r="R6" s="633"/>
      <c r="S6" s="633"/>
      <c r="T6" s="633"/>
      <c r="U6" s="633"/>
      <c r="V6" s="633"/>
      <c r="W6" s="634"/>
    </row>
    <row r="7" spans="2:23" s="30" customFormat="1" ht="20.100000000000001" customHeight="1" x14ac:dyDescent="0.2">
      <c r="B7" s="621"/>
      <c r="C7" s="621" t="s">
        <v>2</v>
      </c>
      <c r="D7" s="649">
        <v>2</v>
      </c>
      <c r="E7" s="650"/>
      <c r="F7" s="632"/>
      <c r="G7" s="633"/>
      <c r="H7" s="633"/>
      <c r="I7" s="633"/>
      <c r="J7" s="633"/>
      <c r="K7" s="633"/>
      <c r="L7" s="634"/>
      <c r="M7" s="621"/>
      <c r="N7" s="621" t="s">
        <v>2</v>
      </c>
      <c r="O7" s="649"/>
      <c r="P7" s="650"/>
      <c r="Q7" s="632"/>
      <c r="R7" s="633"/>
      <c r="S7" s="633"/>
      <c r="T7" s="633"/>
      <c r="U7" s="633"/>
      <c r="V7" s="633"/>
      <c r="W7" s="634"/>
    </row>
    <row r="8" spans="2:23" s="30" customFormat="1" ht="19.5" customHeight="1" x14ac:dyDescent="0.2">
      <c r="B8" s="622"/>
      <c r="C8" s="622"/>
      <c r="D8" s="651"/>
      <c r="E8" s="652"/>
      <c r="F8" s="632"/>
      <c r="G8" s="633"/>
      <c r="H8" s="633"/>
      <c r="I8" s="633"/>
      <c r="J8" s="633"/>
      <c r="K8" s="633"/>
      <c r="L8" s="634"/>
      <c r="M8" s="622"/>
      <c r="N8" s="622"/>
      <c r="O8" s="651"/>
      <c r="P8" s="652"/>
      <c r="Q8" s="632"/>
      <c r="R8" s="633"/>
      <c r="S8" s="633"/>
      <c r="T8" s="633"/>
      <c r="U8" s="633"/>
      <c r="V8" s="633"/>
      <c r="W8" s="634"/>
    </row>
    <row r="9" spans="2:23" s="30" customFormat="1" ht="20.100000000000001" customHeight="1" x14ac:dyDescent="0.2">
      <c r="B9" s="621" t="s">
        <v>48</v>
      </c>
      <c r="C9" s="621" t="s">
        <v>3</v>
      </c>
      <c r="D9" s="642" t="s">
        <v>350</v>
      </c>
      <c r="E9" s="643"/>
      <c r="F9" s="632"/>
      <c r="G9" s="633"/>
      <c r="H9" s="633"/>
      <c r="I9" s="633"/>
      <c r="J9" s="633"/>
      <c r="K9" s="633"/>
      <c r="L9" s="634"/>
      <c r="M9" s="621" t="s">
        <v>48</v>
      </c>
      <c r="N9" s="621" t="s">
        <v>3</v>
      </c>
      <c r="O9" s="642"/>
      <c r="P9" s="643"/>
      <c r="Q9" s="632"/>
      <c r="R9" s="633"/>
      <c r="S9" s="633"/>
      <c r="T9" s="633"/>
      <c r="U9" s="633"/>
      <c r="V9" s="633"/>
      <c r="W9" s="634"/>
    </row>
    <row r="10" spans="2:23" s="30" customFormat="1" ht="20.100000000000001" customHeight="1" x14ac:dyDescent="0.2">
      <c r="B10" s="621"/>
      <c r="C10" s="622"/>
      <c r="D10" s="644"/>
      <c r="E10" s="645"/>
      <c r="F10" s="632"/>
      <c r="G10" s="633"/>
      <c r="H10" s="633"/>
      <c r="I10" s="633"/>
      <c r="J10" s="633"/>
      <c r="K10" s="633"/>
      <c r="L10" s="634"/>
      <c r="M10" s="621"/>
      <c r="N10" s="622"/>
      <c r="O10" s="644"/>
      <c r="P10" s="645"/>
      <c r="Q10" s="632"/>
      <c r="R10" s="633"/>
      <c r="S10" s="633"/>
      <c r="T10" s="633"/>
      <c r="U10" s="633"/>
      <c r="V10" s="633"/>
      <c r="W10" s="634"/>
    </row>
    <row r="11" spans="2:23" s="30" customFormat="1" ht="20.100000000000001" customHeight="1" x14ac:dyDescent="0.2">
      <c r="B11" s="621"/>
      <c r="C11" s="621" t="s">
        <v>4</v>
      </c>
      <c r="D11" s="642" t="s">
        <v>376</v>
      </c>
      <c r="E11" s="643"/>
      <c r="F11" s="632"/>
      <c r="G11" s="633"/>
      <c r="H11" s="633"/>
      <c r="I11" s="633"/>
      <c r="J11" s="633"/>
      <c r="K11" s="633"/>
      <c r="L11" s="634"/>
      <c r="M11" s="621"/>
      <c r="N11" s="621" t="s">
        <v>4</v>
      </c>
      <c r="O11" s="642"/>
      <c r="P11" s="643"/>
      <c r="Q11" s="632"/>
      <c r="R11" s="633"/>
      <c r="S11" s="633"/>
      <c r="T11" s="633"/>
      <c r="U11" s="633"/>
      <c r="V11" s="633"/>
      <c r="W11" s="634"/>
    </row>
    <row r="12" spans="2:23" s="30" customFormat="1" ht="20.100000000000001" customHeight="1" x14ac:dyDescent="0.2">
      <c r="B12" s="622"/>
      <c r="C12" s="622"/>
      <c r="D12" s="644"/>
      <c r="E12" s="645"/>
      <c r="F12" s="632"/>
      <c r="G12" s="633"/>
      <c r="H12" s="633"/>
      <c r="I12" s="633"/>
      <c r="J12" s="633"/>
      <c r="K12" s="633"/>
      <c r="L12" s="634"/>
      <c r="M12" s="622"/>
      <c r="N12" s="622"/>
      <c r="O12" s="644"/>
      <c r="P12" s="645"/>
      <c r="Q12" s="632"/>
      <c r="R12" s="633"/>
      <c r="S12" s="633"/>
      <c r="T12" s="633"/>
      <c r="U12" s="633"/>
      <c r="V12" s="633"/>
      <c r="W12" s="634"/>
    </row>
    <row r="13" spans="2:23" s="30" customFormat="1" ht="17.100000000000001" customHeight="1" x14ac:dyDescent="0.2">
      <c r="B13" s="638" t="s">
        <v>5</v>
      </c>
      <c r="C13" s="639"/>
      <c r="D13" s="640" t="s">
        <v>651</v>
      </c>
      <c r="E13" s="641"/>
      <c r="F13" s="632"/>
      <c r="G13" s="633"/>
      <c r="H13" s="633"/>
      <c r="I13" s="633"/>
      <c r="J13" s="633"/>
      <c r="K13" s="633"/>
      <c r="L13" s="634"/>
      <c r="M13" s="638" t="s">
        <v>5</v>
      </c>
      <c r="N13" s="639"/>
      <c r="O13" s="640"/>
      <c r="P13" s="641"/>
      <c r="Q13" s="632"/>
      <c r="R13" s="633"/>
      <c r="S13" s="633"/>
      <c r="T13" s="633"/>
      <c r="U13" s="633"/>
      <c r="V13" s="633"/>
      <c r="W13" s="634"/>
    </row>
    <row r="14" spans="2:23" s="30" customFormat="1" ht="17.100000000000001" customHeight="1" x14ac:dyDescent="0.2">
      <c r="B14" s="638" t="s">
        <v>49</v>
      </c>
      <c r="C14" s="639"/>
      <c r="D14" s="640" t="s">
        <v>357</v>
      </c>
      <c r="E14" s="641"/>
      <c r="F14" s="632"/>
      <c r="G14" s="633"/>
      <c r="H14" s="633"/>
      <c r="I14" s="633"/>
      <c r="J14" s="633"/>
      <c r="K14" s="633"/>
      <c r="L14" s="634"/>
      <c r="M14" s="638" t="s">
        <v>49</v>
      </c>
      <c r="N14" s="639"/>
      <c r="O14" s="640"/>
      <c r="P14" s="641"/>
      <c r="Q14" s="632"/>
      <c r="R14" s="633"/>
      <c r="S14" s="633"/>
      <c r="T14" s="633"/>
      <c r="U14" s="633"/>
      <c r="V14" s="633"/>
      <c r="W14" s="634"/>
    </row>
    <row r="15" spans="2:23" s="30" customFormat="1" ht="17.100000000000001" customHeight="1" x14ac:dyDescent="0.2">
      <c r="B15" s="656" t="s">
        <v>280</v>
      </c>
      <c r="C15" s="638" t="s">
        <v>279</v>
      </c>
      <c r="D15" s="639"/>
      <c r="E15" s="209"/>
      <c r="F15" s="632"/>
      <c r="G15" s="633"/>
      <c r="H15" s="633"/>
      <c r="I15" s="633"/>
      <c r="J15" s="633"/>
      <c r="K15" s="633"/>
      <c r="L15" s="634"/>
      <c r="M15" s="656" t="s">
        <v>280</v>
      </c>
      <c r="N15" s="638" t="s">
        <v>279</v>
      </c>
      <c r="O15" s="639"/>
      <c r="P15" s="209"/>
      <c r="Q15" s="632"/>
      <c r="R15" s="633"/>
      <c r="S15" s="633"/>
      <c r="T15" s="633"/>
      <c r="U15" s="633"/>
      <c r="V15" s="633"/>
      <c r="W15" s="634"/>
    </row>
    <row r="16" spans="2:23" s="30" customFormat="1" ht="17.100000000000001" customHeight="1" x14ac:dyDescent="0.2">
      <c r="B16" s="657"/>
      <c r="C16" s="638" t="s">
        <v>281</v>
      </c>
      <c r="D16" s="639"/>
      <c r="E16" s="209" t="s">
        <v>655</v>
      </c>
      <c r="F16" s="632"/>
      <c r="G16" s="633"/>
      <c r="H16" s="633"/>
      <c r="I16" s="633"/>
      <c r="J16" s="633"/>
      <c r="K16" s="633"/>
      <c r="L16" s="634"/>
      <c r="M16" s="657"/>
      <c r="N16" s="638" t="s">
        <v>281</v>
      </c>
      <c r="O16" s="639"/>
      <c r="P16" s="209"/>
      <c r="Q16" s="632"/>
      <c r="R16" s="633"/>
      <c r="S16" s="633"/>
      <c r="T16" s="633"/>
      <c r="U16" s="633"/>
      <c r="V16" s="633"/>
      <c r="W16" s="634"/>
    </row>
    <row r="17" spans="2:23" s="30" customFormat="1" ht="17.100000000000001" customHeight="1" x14ac:dyDescent="0.2">
      <c r="B17" s="638" t="s">
        <v>29</v>
      </c>
      <c r="C17" s="639"/>
      <c r="D17" s="658" t="s">
        <v>655</v>
      </c>
      <c r="E17" s="595"/>
      <c r="F17" s="635"/>
      <c r="G17" s="636"/>
      <c r="H17" s="636"/>
      <c r="I17" s="636"/>
      <c r="J17" s="636"/>
      <c r="K17" s="636"/>
      <c r="L17" s="637"/>
      <c r="M17" s="638" t="s">
        <v>29</v>
      </c>
      <c r="N17" s="639"/>
      <c r="O17" s="658"/>
      <c r="P17" s="595"/>
      <c r="Q17" s="635"/>
      <c r="R17" s="636"/>
      <c r="S17" s="636"/>
      <c r="T17" s="636"/>
      <c r="U17" s="636"/>
      <c r="V17" s="636"/>
      <c r="W17" s="637"/>
    </row>
    <row r="18" spans="2:23" s="30" customFormat="1" ht="17.100000000000001" customHeight="1" x14ac:dyDescent="0.2">
      <c r="B18" s="638" t="s">
        <v>7</v>
      </c>
      <c r="C18" s="668"/>
      <c r="D18" s="668"/>
      <c r="E18" s="243" t="s">
        <v>801</v>
      </c>
      <c r="F18" s="194"/>
      <c r="G18" s="194"/>
      <c r="H18" s="194"/>
      <c r="I18" s="194"/>
      <c r="J18" s="194"/>
      <c r="K18" s="194"/>
      <c r="L18" s="195"/>
      <c r="M18" s="638" t="s">
        <v>7</v>
      </c>
      <c r="N18" s="668"/>
      <c r="O18" s="639"/>
      <c r="P18" s="244"/>
      <c r="Q18" s="194"/>
      <c r="R18" s="194"/>
      <c r="S18" s="194"/>
      <c r="T18" s="194"/>
      <c r="U18" s="194"/>
      <c r="V18" s="194"/>
      <c r="W18" s="195"/>
    </row>
    <row r="19" spans="2:23" s="30" customFormat="1" ht="17.100000000000001" customHeight="1" x14ac:dyDescent="0.2">
      <c r="B19" s="665" t="s">
        <v>54</v>
      </c>
      <c r="C19" s="666"/>
      <c r="D19" s="667"/>
      <c r="E19" s="662" t="s">
        <v>802</v>
      </c>
      <c r="F19" s="663"/>
      <c r="G19" s="663"/>
      <c r="H19" s="663"/>
      <c r="I19" s="663"/>
      <c r="J19" s="663"/>
      <c r="K19" s="663"/>
      <c r="L19" s="664"/>
      <c r="M19" s="665" t="s">
        <v>54</v>
      </c>
      <c r="N19" s="666"/>
      <c r="O19" s="667"/>
      <c r="P19" s="662"/>
      <c r="Q19" s="663"/>
      <c r="R19" s="663"/>
      <c r="S19" s="663"/>
      <c r="T19" s="663"/>
      <c r="U19" s="663"/>
      <c r="V19" s="663"/>
      <c r="W19" s="664"/>
    </row>
    <row r="20" spans="2:23" s="30" customFormat="1" ht="17.100000000000001" customHeight="1" x14ac:dyDescent="0.2">
      <c r="B20" s="659" t="s">
        <v>283</v>
      </c>
      <c r="C20" s="660"/>
      <c r="D20" s="661"/>
      <c r="E20" s="662" t="s">
        <v>653</v>
      </c>
      <c r="F20" s="663"/>
      <c r="G20" s="663"/>
      <c r="H20" s="597"/>
      <c r="I20" s="597"/>
      <c r="J20" s="597"/>
      <c r="K20" s="597"/>
      <c r="L20" s="598"/>
      <c r="M20" s="659" t="s">
        <v>283</v>
      </c>
      <c r="N20" s="660"/>
      <c r="O20" s="661"/>
      <c r="P20" s="662"/>
      <c r="Q20" s="663"/>
      <c r="R20" s="663"/>
      <c r="S20" s="597"/>
      <c r="T20" s="597"/>
      <c r="U20" s="597"/>
      <c r="V20" s="597"/>
      <c r="W20" s="598"/>
    </row>
    <row r="21" spans="2:23" s="30" customFormat="1" ht="17.100000000000001" customHeight="1" x14ac:dyDescent="0.2">
      <c r="B21" s="659" t="s">
        <v>303</v>
      </c>
      <c r="C21" s="660"/>
      <c r="D21" s="661"/>
      <c r="E21" s="662" t="s">
        <v>653</v>
      </c>
      <c r="F21" s="663"/>
      <c r="G21" s="663"/>
      <c r="H21" s="672" t="s">
        <v>8</v>
      </c>
      <c r="I21" s="673"/>
      <c r="J21" s="669"/>
      <c r="K21" s="670"/>
      <c r="L21" s="671"/>
      <c r="M21" s="659" t="s">
        <v>303</v>
      </c>
      <c r="N21" s="660"/>
      <c r="O21" s="661"/>
      <c r="P21" s="662"/>
      <c r="Q21" s="663"/>
      <c r="R21" s="663"/>
      <c r="S21" s="672" t="s">
        <v>8</v>
      </c>
      <c r="T21" s="673"/>
      <c r="U21" s="669"/>
      <c r="V21" s="670"/>
      <c r="W21" s="671"/>
    </row>
    <row r="22" spans="2:23" s="30" customFormat="1" ht="17.100000000000001" customHeight="1" x14ac:dyDescent="0.2">
      <c r="B22" s="638" t="s">
        <v>50</v>
      </c>
      <c r="C22" s="639"/>
      <c r="D22" s="674" t="s">
        <v>658</v>
      </c>
      <c r="E22" s="675"/>
      <c r="F22" s="675"/>
      <c r="G22" s="675"/>
      <c r="H22" s="675"/>
      <c r="I22" s="675"/>
      <c r="J22" s="675"/>
      <c r="K22" s="675"/>
      <c r="L22" s="676"/>
      <c r="M22" s="638" t="s">
        <v>50</v>
      </c>
      <c r="N22" s="639"/>
      <c r="O22" s="674"/>
      <c r="P22" s="675"/>
      <c r="Q22" s="675"/>
      <c r="R22" s="675"/>
      <c r="S22" s="675"/>
      <c r="T22" s="675"/>
      <c r="U22" s="675"/>
      <c r="V22" s="675"/>
      <c r="W22" s="676"/>
    </row>
    <row r="23" spans="2:23" s="30" customFormat="1" ht="20.100000000000001" customHeight="1" x14ac:dyDescent="0.2">
      <c r="B23" s="620" t="s">
        <v>51</v>
      </c>
      <c r="C23" s="620" t="s">
        <v>47</v>
      </c>
      <c r="D23" s="642"/>
      <c r="E23" s="643"/>
      <c r="F23" s="653"/>
      <c r="G23" s="654"/>
      <c r="H23" s="654"/>
      <c r="I23" s="654"/>
      <c r="J23" s="654"/>
      <c r="K23" s="654"/>
      <c r="L23" s="655"/>
      <c r="M23" s="620" t="s">
        <v>51</v>
      </c>
      <c r="N23" s="620" t="s">
        <v>47</v>
      </c>
      <c r="O23" s="642"/>
      <c r="P23" s="643"/>
      <c r="Q23" s="632"/>
      <c r="R23" s="633"/>
      <c r="S23" s="633"/>
      <c r="T23" s="633"/>
      <c r="U23" s="633"/>
      <c r="V23" s="633"/>
      <c r="W23" s="634"/>
    </row>
    <row r="24" spans="2:23" s="30" customFormat="1" ht="20.100000000000001" customHeight="1" x14ac:dyDescent="0.2">
      <c r="B24" s="621"/>
      <c r="C24" s="622"/>
      <c r="D24" s="644"/>
      <c r="E24" s="645"/>
      <c r="F24" s="632"/>
      <c r="G24" s="633"/>
      <c r="H24" s="633"/>
      <c r="I24" s="633"/>
      <c r="J24" s="633"/>
      <c r="K24" s="633"/>
      <c r="L24" s="634"/>
      <c r="M24" s="621"/>
      <c r="N24" s="622"/>
      <c r="O24" s="644"/>
      <c r="P24" s="645"/>
      <c r="Q24" s="632"/>
      <c r="R24" s="633"/>
      <c r="S24" s="633"/>
      <c r="T24" s="633"/>
      <c r="U24" s="633"/>
      <c r="V24" s="633"/>
      <c r="W24" s="634"/>
    </row>
    <row r="25" spans="2:23" s="30" customFormat="1" ht="20.100000000000001" customHeight="1" x14ac:dyDescent="0.2">
      <c r="B25" s="621"/>
      <c r="C25" s="621" t="s">
        <v>2</v>
      </c>
      <c r="D25" s="649"/>
      <c r="E25" s="650"/>
      <c r="F25" s="632"/>
      <c r="G25" s="633"/>
      <c r="H25" s="633"/>
      <c r="I25" s="633"/>
      <c r="J25" s="633"/>
      <c r="K25" s="633"/>
      <c r="L25" s="634"/>
      <c r="M25" s="621"/>
      <c r="N25" s="621" t="s">
        <v>2</v>
      </c>
      <c r="O25" s="649"/>
      <c r="P25" s="650"/>
      <c r="Q25" s="632"/>
      <c r="R25" s="633"/>
      <c r="S25" s="633"/>
      <c r="T25" s="633"/>
      <c r="U25" s="633"/>
      <c r="V25" s="633"/>
      <c r="W25" s="634"/>
    </row>
    <row r="26" spans="2:23" s="30" customFormat="1" ht="20.100000000000001" customHeight="1" x14ac:dyDescent="0.2">
      <c r="B26" s="622"/>
      <c r="C26" s="622"/>
      <c r="D26" s="651"/>
      <c r="E26" s="652"/>
      <c r="F26" s="632"/>
      <c r="G26" s="633"/>
      <c r="H26" s="633"/>
      <c r="I26" s="633"/>
      <c r="J26" s="633"/>
      <c r="K26" s="633"/>
      <c r="L26" s="634"/>
      <c r="M26" s="622"/>
      <c r="N26" s="622"/>
      <c r="O26" s="651"/>
      <c r="P26" s="652"/>
      <c r="Q26" s="632"/>
      <c r="R26" s="633"/>
      <c r="S26" s="633"/>
      <c r="T26" s="633"/>
      <c r="U26" s="633"/>
      <c r="V26" s="633"/>
      <c r="W26" s="634"/>
    </row>
    <row r="27" spans="2:23" s="30" customFormat="1" ht="20.100000000000001" customHeight="1" x14ac:dyDescent="0.2">
      <c r="B27" s="621" t="s">
        <v>48</v>
      </c>
      <c r="C27" s="621" t="s">
        <v>3</v>
      </c>
      <c r="D27" s="642"/>
      <c r="E27" s="643"/>
      <c r="F27" s="632"/>
      <c r="G27" s="633"/>
      <c r="H27" s="633"/>
      <c r="I27" s="633"/>
      <c r="J27" s="633"/>
      <c r="K27" s="633"/>
      <c r="L27" s="634"/>
      <c r="M27" s="621" t="s">
        <v>48</v>
      </c>
      <c r="N27" s="621" t="s">
        <v>3</v>
      </c>
      <c r="O27" s="642"/>
      <c r="P27" s="643"/>
      <c r="Q27" s="632"/>
      <c r="R27" s="633"/>
      <c r="S27" s="633"/>
      <c r="T27" s="633"/>
      <c r="U27" s="633"/>
      <c r="V27" s="633"/>
      <c r="W27" s="634"/>
    </row>
    <row r="28" spans="2:23" s="30" customFormat="1" ht="20.100000000000001" customHeight="1" x14ac:dyDescent="0.2">
      <c r="B28" s="621"/>
      <c r="C28" s="622"/>
      <c r="D28" s="644"/>
      <c r="E28" s="645"/>
      <c r="F28" s="632"/>
      <c r="G28" s="633"/>
      <c r="H28" s="633"/>
      <c r="I28" s="633"/>
      <c r="J28" s="633"/>
      <c r="K28" s="633"/>
      <c r="L28" s="634"/>
      <c r="M28" s="621"/>
      <c r="N28" s="622"/>
      <c r="O28" s="644"/>
      <c r="P28" s="645"/>
      <c r="Q28" s="632"/>
      <c r="R28" s="633"/>
      <c r="S28" s="633"/>
      <c r="T28" s="633"/>
      <c r="U28" s="633"/>
      <c r="V28" s="633"/>
      <c r="W28" s="634"/>
    </row>
    <row r="29" spans="2:23" s="30" customFormat="1" ht="20.100000000000001" customHeight="1" x14ac:dyDescent="0.2">
      <c r="B29" s="621"/>
      <c r="C29" s="621" t="s">
        <v>4</v>
      </c>
      <c r="D29" s="642"/>
      <c r="E29" s="643"/>
      <c r="F29" s="632"/>
      <c r="G29" s="633"/>
      <c r="H29" s="633"/>
      <c r="I29" s="633"/>
      <c r="J29" s="633"/>
      <c r="K29" s="633"/>
      <c r="L29" s="634"/>
      <c r="M29" s="621"/>
      <c r="N29" s="621" t="s">
        <v>4</v>
      </c>
      <c r="O29" s="642"/>
      <c r="P29" s="643"/>
      <c r="Q29" s="632"/>
      <c r="R29" s="633"/>
      <c r="S29" s="633"/>
      <c r="T29" s="633"/>
      <c r="U29" s="633"/>
      <c r="V29" s="633"/>
      <c r="W29" s="634"/>
    </row>
    <row r="30" spans="2:23" s="30" customFormat="1" ht="19.5" customHeight="1" x14ac:dyDescent="0.2">
      <c r="B30" s="622"/>
      <c r="C30" s="622"/>
      <c r="D30" s="644"/>
      <c r="E30" s="645"/>
      <c r="F30" s="632"/>
      <c r="G30" s="633"/>
      <c r="H30" s="633"/>
      <c r="I30" s="633"/>
      <c r="J30" s="633"/>
      <c r="K30" s="633"/>
      <c r="L30" s="634"/>
      <c r="M30" s="622"/>
      <c r="N30" s="622"/>
      <c r="O30" s="644"/>
      <c r="P30" s="645"/>
      <c r="Q30" s="632"/>
      <c r="R30" s="633"/>
      <c r="S30" s="633"/>
      <c r="T30" s="633"/>
      <c r="U30" s="633"/>
      <c r="V30" s="633"/>
      <c r="W30" s="634"/>
    </row>
    <row r="31" spans="2:23" s="30" customFormat="1" ht="17.100000000000001" customHeight="1" x14ac:dyDescent="0.2">
      <c r="B31" s="638" t="s">
        <v>5</v>
      </c>
      <c r="C31" s="639"/>
      <c r="D31" s="640" t="s">
        <v>651</v>
      </c>
      <c r="E31" s="641"/>
      <c r="F31" s="632"/>
      <c r="G31" s="633"/>
      <c r="H31" s="633"/>
      <c r="I31" s="633"/>
      <c r="J31" s="633"/>
      <c r="K31" s="633"/>
      <c r="L31" s="634"/>
      <c r="M31" s="638" t="s">
        <v>5</v>
      </c>
      <c r="N31" s="639"/>
      <c r="O31" s="640"/>
      <c r="P31" s="641"/>
      <c r="Q31" s="632"/>
      <c r="R31" s="633"/>
      <c r="S31" s="633"/>
      <c r="T31" s="633"/>
      <c r="U31" s="633"/>
      <c r="V31" s="633"/>
      <c r="W31" s="634"/>
    </row>
    <row r="32" spans="2:23" s="30" customFormat="1" ht="17.100000000000001" customHeight="1" x14ac:dyDescent="0.2">
      <c r="B32" s="638" t="s">
        <v>49</v>
      </c>
      <c r="C32" s="639"/>
      <c r="D32" s="640"/>
      <c r="E32" s="641"/>
      <c r="F32" s="632"/>
      <c r="G32" s="633"/>
      <c r="H32" s="633"/>
      <c r="I32" s="633"/>
      <c r="J32" s="633"/>
      <c r="K32" s="633"/>
      <c r="L32" s="634"/>
      <c r="M32" s="638" t="s">
        <v>49</v>
      </c>
      <c r="N32" s="639"/>
      <c r="O32" s="640"/>
      <c r="P32" s="641"/>
      <c r="Q32" s="632"/>
      <c r="R32" s="633"/>
      <c r="S32" s="633"/>
      <c r="T32" s="633"/>
      <c r="U32" s="633"/>
      <c r="V32" s="633"/>
      <c r="W32" s="634"/>
    </row>
    <row r="33" spans="2:24" s="30" customFormat="1" ht="17.100000000000001" customHeight="1" x14ac:dyDescent="0.2">
      <c r="B33" s="656" t="s">
        <v>280</v>
      </c>
      <c r="C33" s="638" t="s">
        <v>279</v>
      </c>
      <c r="D33" s="639"/>
      <c r="E33" s="209"/>
      <c r="F33" s="632"/>
      <c r="G33" s="633"/>
      <c r="H33" s="633"/>
      <c r="I33" s="633"/>
      <c r="J33" s="633"/>
      <c r="K33" s="633"/>
      <c r="L33" s="634"/>
      <c r="M33" s="656" t="s">
        <v>280</v>
      </c>
      <c r="N33" s="638" t="s">
        <v>279</v>
      </c>
      <c r="O33" s="639"/>
      <c r="P33" s="209"/>
      <c r="Q33" s="632"/>
      <c r="R33" s="633"/>
      <c r="S33" s="633"/>
      <c r="T33" s="633"/>
      <c r="U33" s="633"/>
      <c r="V33" s="633"/>
      <c r="W33" s="634"/>
    </row>
    <row r="34" spans="2:24" s="30" customFormat="1" ht="17.100000000000001" customHeight="1" x14ac:dyDescent="0.2">
      <c r="B34" s="657"/>
      <c r="C34" s="638" t="s">
        <v>281</v>
      </c>
      <c r="D34" s="639"/>
      <c r="E34" s="209" t="s">
        <v>655</v>
      </c>
      <c r="F34" s="632"/>
      <c r="G34" s="633"/>
      <c r="H34" s="633"/>
      <c r="I34" s="633"/>
      <c r="J34" s="633"/>
      <c r="K34" s="633"/>
      <c r="L34" s="634"/>
      <c r="M34" s="657"/>
      <c r="N34" s="638" t="s">
        <v>281</v>
      </c>
      <c r="O34" s="639"/>
      <c r="P34" s="209"/>
      <c r="Q34" s="632"/>
      <c r="R34" s="633"/>
      <c r="S34" s="633"/>
      <c r="T34" s="633"/>
      <c r="U34" s="633"/>
      <c r="V34" s="633"/>
      <c r="W34" s="634"/>
    </row>
    <row r="35" spans="2:24" s="30" customFormat="1" ht="17.100000000000001" customHeight="1" x14ac:dyDescent="0.2">
      <c r="B35" s="638" t="s">
        <v>29</v>
      </c>
      <c r="C35" s="639"/>
      <c r="D35" s="658" t="s">
        <v>655</v>
      </c>
      <c r="E35" s="595"/>
      <c r="F35" s="635"/>
      <c r="G35" s="636"/>
      <c r="H35" s="636"/>
      <c r="I35" s="636"/>
      <c r="J35" s="636"/>
      <c r="K35" s="636"/>
      <c r="L35" s="637"/>
      <c r="M35" s="638" t="s">
        <v>29</v>
      </c>
      <c r="N35" s="639"/>
      <c r="O35" s="658"/>
      <c r="P35" s="595"/>
      <c r="Q35" s="635"/>
      <c r="R35" s="636"/>
      <c r="S35" s="636"/>
      <c r="T35" s="636"/>
      <c r="U35" s="636"/>
      <c r="V35" s="636"/>
      <c r="W35" s="637"/>
    </row>
    <row r="36" spans="2:24" s="30" customFormat="1" ht="17.100000000000001" customHeight="1" x14ac:dyDescent="0.2">
      <c r="B36" s="638" t="s">
        <v>7</v>
      </c>
      <c r="C36" s="668"/>
      <c r="D36" s="668"/>
      <c r="E36" s="243"/>
      <c r="F36" s="194"/>
      <c r="G36" s="194"/>
      <c r="H36" s="194"/>
      <c r="I36" s="194"/>
      <c r="J36" s="194"/>
      <c r="K36" s="194"/>
      <c r="L36" s="195"/>
      <c r="M36" s="638" t="s">
        <v>7</v>
      </c>
      <c r="N36" s="668"/>
      <c r="O36" s="639"/>
      <c r="P36" s="244"/>
      <c r="Q36" s="194"/>
      <c r="R36" s="194"/>
      <c r="S36" s="194"/>
      <c r="T36" s="194"/>
      <c r="U36" s="194"/>
      <c r="V36" s="194"/>
      <c r="W36" s="195"/>
    </row>
    <row r="37" spans="2:24" s="30" customFormat="1" ht="17.100000000000001" customHeight="1" x14ac:dyDescent="0.2">
      <c r="B37" s="665" t="s">
        <v>54</v>
      </c>
      <c r="C37" s="666"/>
      <c r="D37" s="667"/>
      <c r="E37" s="662"/>
      <c r="F37" s="663"/>
      <c r="G37" s="663"/>
      <c r="H37" s="663"/>
      <c r="I37" s="663"/>
      <c r="J37" s="663"/>
      <c r="K37" s="663"/>
      <c r="L37" s="664"/>
      <c r="M37" s="665" t="s">
        <v>54</v>
      </c>
      <c r="N37" s="666"/>
      <c r="O37" s="667"/>
      <c r="P37" s="662"/>
      <c r="Q37" s="663"/>
      <c r="R37" s="663"/>
      <c r="S37" s="663"/>
      <c r="T37" s="663"/>
      <c r="U37" s="663"/>
      <c r="V37" s="663"/>
      <c r="W37" s="664"/>
    </row>
    <row r="38" spans="2:24" s="30" customFormat="1" ht="17.100000000000001" customHeight="1" x14ac:dyDescent="0.2">
      <c r="B38" s="659" t="s">
        <v>283</v>
      </c>
      <c r="C38" s="660"/>
      <c r="D38" s="661"/>
      <c r="E38" s="662"/>
      <c r="F38" s="663"/>
      <c r="G38" s="663"/>
      <c r="H38" s="597"/>
      <c r="I38" s="597"/>
      <c r="J38" s="597"/>
      <c r="K38" s="597"/>
      <c r="L38" s="598"/>
      <c r="M38" s="659" t="s">
        <v>283</v>
      </c>
      <c r="N38" s="660"/>
      <c r="O38" s="661"/>
      <c r="P38" s="662"/>
      <c r="Q38" s="663"/>
      <c r="R38" s="663"/>
      <c r="S38" s="597"/>
      <c r="T38" s="597"/>
      <c r="U38" s="597"/>
      <c r="V38" s="597"/>
      <c r="W38" s="598"/>
    </row>
    <row r="39" spans="2:24" s="30" customFormat="1" ht="17.100000000000001" customHeight="1" x14ac:dyDescent="0.2">
      <c r="B39" s="659" t="s">
        <v>303</v>
      </c>
      <c r="C39" s="660"/>
      <c r="D39" s="661"/>
      <c r="E39" s="662"/>
      <c r="F39" s="663"/>
      <c r="G39" s="663"/>
      <c r="H39" s="672" t="s">
        <v>8</v>
      </c>
      <c r="I39" s="673"/>
      <c r="J39" s="669"/>
      <c r="K39" s="670"/>
      <c r="L39" s="671"/>
      <c r="M39" s="659" t="s">
        <v>303</v>
      </c>
      <c r="N39" s="660"/>
      <c r="O39" s="661"/>
      <c r="P39" s="662"/>
      <c r="Q39" s="663"/>
      <c r="R39" s="663"/>
      <c r="S39" s="672" t="s">
        <v>8</v>
      </c>
      <c r="T39" s="673"/>
      <c r="U39" s="669"/>
      <c r="V39" s="670"/>
      <c r="W39" s="671"/>
    </row>
    <row r="40" spans="2:24" s="30" customFormat="1" ht="17.100000000000001" customHeight="1" x14ac:dyDescent="0.2">
      <c r="B40" s="638" t="s">
        <v>50</v>
      </c>
      <c r="C40" s="639"/>
      <c r="D40" s="674"/>
      <c r="E40" s="675"/>
      <c r="F40" s="675"/>
      <c r="G40" s="675"/>
      <c r="H40" s="675"/>
      <c r="I40" s="675"/>
      <c r="J40" s="675"/>
      <c r="K40" s="675"/>
      <c r="L40" s="676"/>
      <c r="M40" s="638" t="s">
        <v>50</v>
      </c>
      <c r="N40" s="639"/>
      <c r="O40" s="674"/>
      <c r="P40" s="675"/>
      <c r="Q40" s="675"/>
      <c r="R40" s="675"/>
      <c r="S40" s="675"/>
      <c r="T40" s="675"/>
      <c r="U40" s="675"/>
      <c r="V40" s="675"/>
      <c r="W40" s="676"/>
    </row>
    <row r="41" spans="2:24" s="30" customFormat="1" ht="15" customHeight="1" x14ac:dyDescent="0.2">
      <c r="B41" s="99"/>
      <c r="C41" s="677" t="s">
        <v>305</v>
      </c>
      <c r="D41" s="678"/>
      <c r="E41" s="678"/>
      <c r="F41" s="678"/>
      <c r="G41" s="678"/>
      <c r="H41" s="678"/>
      <c r="I41" s="678"/>
      <c r="J41" s="678"/>
      <c r="K41" s="678"/>
      <c r="L41" s="678"/>
      <c r="M41" s="99"/>
      <c r="N41" s="100" t="s">
        <v>258</v>
      </c>
      <c r="O41" s="99"/>
      <c r="P41" s="101"/>
      <c r="Q41" s="101"/>
      <c r="R41" s="101"/>
      <c r="S41" s="101"/>
      <c r="T41" s="101"/>
      <c r="U41" s="101"/>
      <c r="V41" s="101"/>
      <c r="W41" s="101"/>
    </row>
    <row r="42" spans="2:24" s="30" customFormat="1" ht="15" customHeight="1" x14ac:dyDescent="0.2">
      <c r="B42" s="99"/>
      <c r="C42" s="679"/>
      <c r="D42" s="679"/>
      <c r="E42" s="679"/>
      <c r="F42" s="679"/>
      <c r="G42" s="679"/>
      <c r="H42" s="679"/>
      <c r="I42" s="679"/>
      <c r="J42" s="679"/>
      <c r="K42" s="679"/>
      <c r="L42" s="679"/>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O29:P30 D29:E30 O11:P12 D11:E12" xr:uid="{FB9919E7-E9CD-42A9-95F0-35DAB13FBC45}">
      <formula1>INDIRECT(D9)</formula1>
    </dataValidation>
    <dataValidation type="list" allowBlank="1" showInputMessage="1" showErrorMessage="1" sqref="O32:P32 D32:E32 O14:P14 D14:E14" xr:uid="{55CC33FE-3001-478E-A594-7976DB909479}">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22EE03C-7949-4925-B3A2-2F9216EBFE44}">
          <x14:formula1>
            <xm:f>'(参考)リスト'!$G$16:$G$20</xm:f>
          </x14:formula1>
          <xm:sqref>D17:E17 D35:E35 O17:P17 O35:P35</xm:sqref>
        </x14:dataValidation>
        <x14:dataValidation type="list" allowBlank="1" showInputMessage="1" showErrorMessage="1" xr:uid="{14B368B7-4781-4745-B681-5E2983AA0550}">
          <x14:formula1>
            <xm:f>'(参考)リスト'!$B$16:$B$20</xm:f>
          </x14:formula1>
          <xm:sqref>O27:P28 D27:E28 O9:P10 D9:E10</xm:sqref>
        </x14:dataValidation>
        <x14:dataValidation type="list" allowBlank="1" showInputMessage="1" showErrorMessage="1" xr:uid="{B992ECFF-22A0-4C3C-97B0-687B6E6697C9}">
          <x14:formula1>
            <xm:f>'(参考)リスト'!$F$16:$F$21</xm:f>
          </x14:formula1>
          <xm:sqref>E15:E16 E33:E34 P15:P16 P33:P34</xm:sqref>
        </x14:dataValidation>
        <x14:dataValidation type="list" allowBlank="1" showInputMessage="1" showErrorMessage="1" xr:uid="{EBE81943-AAC8-4EDB-9B80-ED716B4BC8EC}">
          <x14:formula1>
            <xm:f>'(参考)リスト'!$D$16:$D$18</xm:f>
          </x14:formula1>
          <xm:sqref>O31:P31 D31:E31 O13:P13 D13:E13</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Z59"/>
  <sheetViews>
    <sheetView showGridLines="0" showZeros="0" view="pageBreakPreview" zoomScale="85" zoomScaleNormal="100" zoomScaleSheetLayoutView="85" workbookViewId="0">
      <selection activeCell="E19" sqref="E19:L19"/>
    </sheetView>
  </sheetViews>
  <sheetFormatPr defaultColWidth="7.6640625" defaultRowHeight="27.9" customHeight="1" x14ac:dyDescent="0.2"/>
  <cols>
    <col min="1" max="1" width="7" style="29" customWidth="1"/>
    <col min="2" max="2" width="7.33203125" style="29" customWidth="1"/>
    <col min="3" max="3" width="5.88671875" style="29" customWidth="1"/>
    <col min="4" max="6" width="6.88671875" style="29" customWidth="1"/>
    <col min="7" max="8" width="5.88671875" style="29" customWidth="1"/>
    <col min="9" max="9" width="8.88671875" style="29" customWidth="1"/>
    <col min="10" max="10" width="7.33203125" style="29" customWidth="1"/>
    <col min="11" max="11" width="5.88671875" style="29" customWidth="1"/>
    <col min="12" max="14" width="6.77734375" style="29" customWidth="1"/>
    <col min="15" max="16" width="5.88671875" style="29" customWidth="1"/>
    <col min="17" max="17" width="8.88671875" style="29" customWidth="1"/>
    <col min="18" max="18" width="7.33203125" style="29" customWidth="1"/>
    <col min="19" max="19" width="5.88671875" style="29" customWidth="1"/>
    <col min="20" max="22" width="6.77734375" style="29" customWidth="1"/>
    <col min="23" max="24" width="5.88671875" style="29" customWidth="1"/>
    <col min="25" max="25" width="8.88671875" style="29" customWidth="1"/>
    <col min="26" max="16384" width="7.6640625" style="29"/>
  </cols>
  <sheetData>
    <row r="1" spans="2:25" ht="9" customHeight="1" x14ac:dyDescent="0.2"/>
    <row r="2" spans="2:25" ht="18" customHeight="1" x14ac:dyDescent="0.2">
      <c r="B2" s="110" t="s">
        <v>345</v>
      </c>
      <c r="C2" s="98"/>
      <c r="D2" s="98"/>
      <c r="E2" s="98"/>
      <c r="F2" s="98"/>
      <c r="G2" s="98"/>
      <c r="H2" s="98"/>
      <c r="I2" s="98"/>
      <c r="J2" s="98"/>
      <c r="K2" s="98"/>
      <c r="L2" s="98"/>
      <c r="M2" s="98"/>
      <c r="N2" s="98"/>
      <c r="O2" s="98"/>
      <c r="P2" s="98"/>
      <c r="Q2" s="98"/>
      <c r="R2" s="98"/>
      <c r="S2" s="98"/>
      <c r="T2" s="98"/>
      <c r="U2" s="98"/>
      <c r="V2" s="98"/>
      <c r="W2" s="98"/>
      <c r="X2" s="98"/>
      <c r="Y2" s="98"/>
    </row>
    <row r="3" spans="2:25" ht="15" customHeight="1" x14ac:dyDescent="0.15">
      <c r="B3" s="616" t="s">
        <v>53</v>
      </c>
      <c r="C3" s="698"/>
      <c r="D3" s="617"/>
      <c r="E3" s="623" t="s">
        <v>621</v>
      </c>
      <c r="F3" s="624"/>
      <c r="G3" s="624"/>
      <c r="H3" s="625"/>
      <c r="I3" s="626" t="s">
        <v>45</v>
      </c>
      <c r="J3" s="684"/>
      <c r="K3" s="627"/>
      <c r="L3" s="628" t="s">
        <v>623</v>
      </c>
      <c r="M3" s="629"/>
      <c r="N3" s="630"/>
      <c r="O3" s="659" t="s">
        <v>267</v>
      </c>
      <c r="P3" s="660"/>
      <c r="Q3" s="661"/>
      <c r="R3" s="700" t="s">
        <v>625</v>
      </c>
      <c r="S3" s="701"/>
      <c r="T3" s="702"/>
      <c r="U3" s="703" t="s">
        <v>271</v>
      </c>
      <c r="V3" s="704"/>
      <c r="W3" s="692">
        <v>45272</v>
      </c>
      <c r="X3" s="693"/>
      <c r="Y3" s="694"/>
    </row>
    <row r="4" spans="2:25" ht="15" customHeight="1" x14ac:dyDescent="0.2">
      <c r="B4" s="618" t="s">
        <v>46</v>
      </c>
      <c r="C4" s="699"/>
      <c r="D4" s="619"/>
      <c r="E4" s="646" t="s">
        <v>646</v>
      </c>
      <c r="F4" s="647"/>
      <c r="G4" s="647"/>
      <c r="H4" s="648"/>
      <c r="I4" s="626" t="s">
        <v>52</v>
      </c>
      <c r="J4" s="684"/>
      <c r="K4" s="627"/>
      <c r="L4" s="628" t="s">
        <v>624</v>
      </c>
      <c r="M4" s="629"/>
      <c r="N4" s="630"/>
      <c r="O4" s="659" t="s">
        <v>268</v>
      </c>
      <c r="P4" s="660"/>
      <c r="Q4" s="661"/>
      <c r="R4" s="700" t="s">
        <v>626</v>
      </c>
      <c r="S4" s="701"/>
      <c r="T4" s="702"/>
      <c r="U4" s="705"/>
      <c r="V4" s="706"/>
      <c r="W4" s="695"/>
      <c r="X4" s="696"/>
      <c r="Y4" s="697"/>
    </row>
    <row r="5" spans="2:25" ht="15" customHeight="1" x14ac:dyDescent="0.2">
      <c r="B5" s="626" t="s">
        <v>245</v>
      </c>
      <c r="C5" s="684"/>
      <c r="D5" s="627"/>
      <c r="E5" s="102" t="s">
        <v>803</v>
      </c>
      <c r="F5" s="626" t="s">
        <v>244</v>
      </c>
      <c r="G5" s="684"/>
      <c r="H5" s="627"/>
      <c r="I5" s="210">
        <v>101</v>
      </c>
      <c r="J5" s="626" t="s">
        <v>245</v>
      </c>
      <c r="K5" s="684"/>
      <c r="L5" s="627"/>
      <c r="M5" s="102" t="s">
        <v>804</v>
      </c>
      <c r="N5" s="626" t="s">
        <v>244</v>
      </c>
      <c r="O5" s="684"/>
      <c r="P5" s="627"/>
      <c r="Q5" s="210">
        <v>101</v>
      </c>
      <c r="R5" s="626" t="s">
        <v>245</v>
      </c>
      <c r="S5" s="684"/>
      <c r="T5" s="627"/>
      <c r="U5" s="102"/>
      <c r="V5" s="626" t="s">
        <v>244</v>
      </c>
      <c r="W5" s="684"/>
      <c r="X5" s="627"/>
      <c r="Y5" s="210"/>
    </row>
    <row r="6" spans="2:25" ht="15" customHeight="1" x14ac:dyDescent="0.2">
      <c r="B6" s="626" t="s">
        <v>243</v>
      </c>
      <c r="C6" s="627"/>
      <c r="D6" s="226" t="s">
        <v>546</v>
      </c>
      <c r="E6" s="681" t="s">
        <v>357</v>
      </c>
      <c r="F6" s="682"/>
      <c r="G6" s="626" t="s">
        <v>242</v>
      </c>
      <c r="H6" s="627"/>
      <c r="I6" s="210" t="s">
        <v>403</v>
      </c>
      <c r="J6" s="626" t="s">
        <v>243</v>
      </c>
      <c r="K6" s="627"/>
      <c r="L6" s="226" t="s">
        <v>546</v>
      </c>
      <c r="M6" s="681" t="s">
        <v>357</v>
      </c>
      <c r="N6" s="682"/>
      <c r="O6" s="626" t="s">
        <v>242</v>
      </c>
      <c r="P6" s="627"/>
      <c r="Q6" s="210" t="s">
        <v>403</v>
      </c>
      <c r="R6" s="626" t="s">
        <v>243</v>
      </c>
      <c r="S6" s="684"/>
      <c r="T6" s="226"/>
      <c r="U6" s="681"/>
      <c r="V6" s="682"/>
      <c r="W6" s="626" t="s">
        <v>242</v>
      </c>
      <c r="X6" s="627"/>
      <c r="Y6" s="210"/>
    </row>
    <row r="7" spans="2:25" ht="15" customHeight="1" x14ac:dyDescent="0.2">
      <c r="B7" s="626" t="s">
        <v>241</v>
      </c>
      <c r="C7" s="627"/>
      <c r="D7" s="681" t="s">
        <v>408</v>
      </c>
      <c r="E7" s="683"/>
      <c r="F7" s="683"/>
      <c r="G7" s="683"/>
      <c r="H7" s="683"/>
      <c r="I7" s="682"/>
      <c r="J7" s="626" t="s">
        <v>241</v>
      </c>
      <c r="K7" s="627"/>
      <c r="L7" s="681" t="s">
        <v>408</v>
      </c>
      <c r="M7" s="683"/>
      <c r="N7" s="683"/>
      <c r="O7" s="683"/>
      <c r="P7" s="683"/>
      <c r="Q7" s="682"/>
      <c r="R7" s="626" t="s">
        <v>241</v>
      </c>
      <c r="S7" s="684"/>
      <c r="T7" s="681"/>
      <c r="U7" s="683"/>
      <c r="V7" s="683"/>
      <c r="W7" s="683"/>
      <c r="X7" s="683"/>
      <c r="Y7" s="682"/>
    </row>
    <row r="8" spans="2:25" ht="15" customHeight="1" x14ac:dyDescent="0.2">
      <c r="B8" s="626" t="s">
        <v>253</v>
      </c>
      <c r="C8" s="627"/>
      <c r="D8" s="247" t="s">
        <v>652</v>
      </c>
      <c r="E8" s="187" t="s">
        <v>240</v>
      </c>
      <c r="F8" s="681" t="s">
        <v>805</v>
      </c>
      <c r="G8" s="683"/>
      <c r="H8" s="683"/>
      <c r="I8" s="682"/>
      <c r="J8" s="626" t="s">
        <v>253</v>
      </c>
      <c r="K8" s="627"/>
      <c r="L8" s="247" t="s">
        <v>652</v>
      </c>
      <c r="M8" s="187" t="s">
        <v>239</v>
      </c>
      <c r="N8" s="681" t="s">
        <v>805</v>
      </c>
      <c r="O8" s="683"/>
      <c r="P8" s="683"/>
      <c r="Q8" s="682"/>
      <c r="R8" s="685" t="s">
        <v>253</v>
      </c>
      <c r="S8" s="685"/>
      <c r="T8" s="227"/>
      <c r="U8" s="187" t="s">
        <v>239</v>
      </c>
      <c r="V8" s="680"/>
      <c r="W8" s="680"/>
      <c r="X8" s="680"/>
      <c r="Y8" s="680"/>
    </row>
    <row r="9" spans="2:25" s="30" customFormat="1" ht="14.1" customHeight="1" x14ac:dyDescent="0.2">
      <c r="B9" s="686"/>
      <c r="C9" s="686"/>
      <c r="D9" s="686"/>
      <c r="E9" s="686"/>
      <c r="F9" s="686"/>
      <c r="G9" s="686"/>
      <c r="H9" s="686"/>
      <c r="I9" s="686"/>
      <c r="J9" s="688"/>
      <c r="K9" s="688"/>
      <c r="L9" s="688"/>
      <c r="M9" s="688"/>
      <c r="N9" s="688"/>
      <c r="O9" s="688"/>
      <c r="P9" s="688"/>
      <c r="Q9" s="688"/>
      <c r="R9" s="690"/>
      <c r="S9" s="690"/>
      <c r="T9" s="690"/>
      <c r="U9" s="690"/>
      <c r="V9" s="690"/>
      <c r="W9" s="690"/>
      <c r="X9" s="690"/>
      <c r="Y9" s="691"/>
    </row>
    <row r="10" spans="2:25" s="30" customFormat="1" ht="14.1" customHeight="1" x14ac:dyDescent="0.2">
      <c r="B10" s="687"/>
      <c r="C10" s="687"/>
      <c r="D10" s="687"/>
      <c r="E10" s="687"/>
      <c r="F10" s="687"/>
      <c r="G10" s="687"/>
      <c r="H10" s="687"/>
      <c r="I10" s="687"/>
      <c r="J10" s="688"/>
      <c r="K10" s="688"/>
      <c r="L10" s="688"/>
      <c r="M10" s="688"/>
      <c r="N10" s="688"/>
      <c r="O10" s="688"/>
      <c r="P10" s="688"/>
      <c r="Q10" s="688"/>
      <c r="R10" s="690"/>
      <c r="S10" s="690"/>
      <c r="T10" s="690"/>
      <c r="U10" s="690"/>
      <c r="V10" s="690"/>
      <c r="W10" s="690"/>
      <c r="X10" s="690"/>
      <c r="Y10" s="691"/>
    </row>
    <row r="11" spans="2:25" s="30" customFormat="1" ht="14.1" customHeight="1" x14ac:dyDescent="0.2">
      <c r="B11" s="687"/>
      <c r="C11" s="687"/>
      <c r="D11" s="687"/>
      <c r="E11" s="687"/>
      <c r="F11" s="687"/>
      <c r="G11" s="687"/>
      <c r="H11" s="687"/>
      <c r="I11" s="687"/>
      <c r="J11" s="688"/>
      <c r="K11" s="688"/>
      <c r="L11" s="688"/>
      <c r="M11" s="688"/>
      <c r="N11" s="688"/>
      <c r="O11" s="688"/>
      <c r="P11" s="688"/>
      <c r="Q11" s="688"/>
      <c r="R11" s="690"/>
      <c r="S11" s="690"/>
      <c r="T11" s="690"/>
      <c r="U11" s="690"/>
      <c r="V11" s="690"/>
      <c r="W11" s="690"/>
      <c r="X11" s="690"/>
      <c r="Y11" s="691"/>
    </row>
    <row r="12" spans="2:25" s="30" customFormat="1" ht="14.1" customHeight="1" x14ac:dyDescent="0.2">
      <c r="B12" s="687"/>
      <c r="C12" s="687"/>
      <c r="D12" s="687"/>
      <c r="E12" s="687"/>
      <c r="F12" s="687"/>
      <c r="G12" s="687"/>
      <c r="H12" s="687"/>
      <c r="I12" s="687"/>
      <c r="J12" s="688"/>
      <c r="K12" s="688"/>
      <c r="L12" s="688"/>
      <c r="M12" s="688"/>
      <c r="N12" s="688"/>
      <c r="O12" s="688"/>
      <c r="P12" s="688"/>
      <c r="Q12" s="688"/>
      <c r="R12" s="690"/>
      <c r="S12" s="690"/>
      <c r="T12" s="690"/>
      <c r="U12" s="690"/>
      <c r="V12" s="690"/>
      <c r="W12" s="690"/>
      <c r="X12" s="690"/>
      <c r="Y12" s="691"/>
    </row>
    <row r="13" spans="2:25" s="30" customFormat="1" ht="14.1" customHeight="1" x14ac:dyDescent="0.2">
      <c r="B13" s="687"/>
      <c r="C13" s="687"/>
      <c r="D13" s="687"/>
      <c r="E13" s="687"/>
      <c r="F13" s="687"/>
      <c r="G13" s="687"/>
      <c r="H13" s="687"/>
      <c r="I13" s="687"/>
      <c r="J13" s="688"/>
      <c r="K13" s="688"/>
      <c r="L13" s="688"/>
      <c r="M13" s="688"/>
      <c r="N13" s="688"/>
      <c r="O13" s="688"/>
      <c r="P13" s="688"/>
      <c r="Q13" s="688"/>
      <c r="R13" s="690"/>
      <c r="S13" s="690"/>
      <c r="T13" s="690"/>
      <c r="U13" s="690"/>
      <c r="V13" s="690"/>
      <c r="W13" s="690"/>
      <c r="X13" s="690"/>
      <c r="Y13" s="691"/>
    </row>
    <row r="14" spans="2:25" s="30" customFormat="1" ht="14.1" customHeight="1" x14ac:dyDescent="0.2">
      <c r="B14" s="687"/>
      <c r="C14" s="687"/>
      <c r="D14" s="687"/>
      <c r="E14" s="687"/>
      <c r="F14" s="687"/>
      <c r="G14" s="687"/>
      <c r="H14" s="687"/>
      <c r="I14" s="687"/>
      <c r="J14" s="688"/>
      <c r="K14" s="688"/>
      <c r="L14" s="688"/>
      <c r="M14" s="688"/>
      <c r="N14" s="688"/>
      <c r="O14" s="688"/>
      <c r="P14" s="688"/>
      <c r="Q14" s="688"/>
      <c r="R14" s="690"/>
      <c r="S14" s="690"/>
      <c r="T14" s="690"/>
      <c r="U14" s="690"/>
      <c r="V14" s="690"/>
      <c r="W14" s="690"/>
      <c r="X14" s="690"/>
      <c r="Y14" s="691"/>
    </row>
    <row r="15" spans="2:25" s="30" customFormat="1" ht="14.1" customHeight="1" x14ac:dyDescent="0.2">
      <c r="B15" s="687"/>
      <c r="C15" s="687"/>
      <c r="D15" s="687"/>
      <c r="E15" s="687"/>
      <c r="F15" s="687"/>
      <c r="G15" s="687"/>
      <c r="H15" s="687"/>
      <c r="I15" s="687"/>
      <c r="J15" s="688"/>
      <c r="K15" s="688"/>
      <c r="L15" s="688"/>
      <c r="M15" s="688"/>
      <c r="N15" s="688"/>
      <c r="O15" s="688"/>
      <c r="P15" s="688"/>
      <c r="Q15" s="688"/>
      <c r="R15" s="690"/>
      <c r="S15" s="690"/>
      <c r="T15" s="690"/>
      <c r="U15" s="690"/>
      <c r="V15" s="690"/>
      <c r="W15" s="690"/>
      <c r="X15" s="690"/>
      <c r="Y15" s="691"/>
    </row>
    <row r="16" spans="2:25" s="30" customFormat="1" ht="14.1" customHeight="1" x14ac:dyDescent="0.2">
      <c r="B16" s="687"/>
      <c r="C16" s="687"/>
      <c r="D16" s="687"/>
      <c r="E16" s="687"/>
      <c r="F16" s="687"/>
      <c r="G16" s="687"/>
      <c r="H16" s="687"/>
      <c r="I16" s="687"/>
      <c r="J16" s="688"/>
      <c r="K16" s="688"/>
      <c r="L16" s="688"/>
      <c r="M16" s="688"/>
      <c r="N16" s="688"/>
      <c r="O16" s="688"/>
      <c r="P16" s="688"/>
      <c r="Q16" s="688"/>
      <c r="R16" s="690"/>
      <c r="S16" s="690"/>
      <c r="T16" s="690"/>
      <c r="U16" s="690"/>
      <c r="V16" s="690"/>
      <c r="W16" s="690"/>
      <c r="X16" s="690"/>
      <c r="Y16" s="691"/>
    </row>
    <row r="17" spans="2:25" s="30" customFormat="1" ht="14.1" customHeight="1" x14ac:dyDescent="0.2">
      <c r="B17" s="687"/>
      <c r="C17" s="687"/>
      <c r="D17" s="687"/>
      <c r="E17" s="687"/>
      <c r="F17" s="687"/>
      <c r="G17" s="687"/>
      <c r="H17" s="687"/>
      <c r="I17" s="687"/>
      <c r="J17" s="688"/>
      <c r="K17" s="688"/>
      <c r="L17" s="688"/>
      <c r="M17" s="688"/>
      <c r="N17" s="688"/>
      <c r="O17" s="688"/>
      <c r="P17" s="688"/>
      <c r="Q17" s="688"/>
      <c r="R17" s="690"/>
      <c r="S17" s="690"/>
      <c r="T17" s="690"/>
      <c r="U17" s="690"/>
      <c r="V17" s="690"/>
      <c r="W17" s="690"/>
      <c r="X17" s="690"/>
      <c r="Y17" s="691"/>
    </row>
    <row r="18" spans="2:25" s="30" customFormat="1" ht="14.1" customHeight="1" x14ac:dyDescent="0.2">
      <c r="B18" s="687"/>
      <c r="C18" s="687"/>
      <c r="D18" s="687"/>
      <c r="E18" s="687"/>
      <c r="F18" s="687"/>
      <c r="G18" s="687"/>
      <c r="H18" s="687"/>
      <c r="I18" s="687"/>
      <c r="J18" s="688"/>
      <c r="K18" s="688"/>
      <c r="L18" s="688"/>
      <c r="M18" s="688"/>
      <c r="N18" s="688"/>
      <c r="O18" s="688"/>
      <c r="P18" s="688"/>
      <c r="Q18" s="688"/>
      <c r="R18" s="690"/>
      <c r="S18" s="690"/>
      <c r="T18" s="690"/>
      <c r="U18" s="690"/>
      <c r="V18" s="690"/>
      <c r="W18" s="690"/>
      <c r="X18" s="690"/>
      <c r="Y18" s="691"/>
    </row>
    <row r="19" spans="2:25" s="30" customFormat="1" ht="14.1" customHeight="1" x14ac:dyDescent="0.2">
      <c r="B19" s="687"/>
      <c r="C19" s="687"/>
      <c r="D19" s="687"/>
      <c r="E19" s="687"/>
      <c r="F19" s="687"/>
      <c r="G19" s="687"/>
      <c r="H19" s="687"/>
      <c r="I19" s="687"/>
      <c r="J19" s="688"/>
      <c r="K19" s="688"/>
      <c r="L19" s="688"/>
      <c r="M19" s="688"/>
      <c r="N19" s="688"/>
      <c r="O19" s="688"/>
      <c r="P19" s="688"/>
      <c r="Q19" s="688"/>
      <c r="R19" s="690"/>
      <c r="S19" s="690"/>
      <c r="T19" s="690"/>
      <c r="U19" s="690"/>
      <c r="V19" s="690"/>
      <c r="W19" s="690"/>
      <c r="X19" s="690"/>
      <c r="Y19" s="691"/>
    </row>
    <row r="20" spans="2:25" s="30" customFormat="1" ht="14.1" customHeight="1" x14ac:dyDescent="0.2">
      <c r="B20" s="687"/>
      <c r="C20" s="687"/>
      <c r="D20" s="687"/>
      <c r="E20" s="687"/>
      <c r="F20" s="687"/>
      <c r="G20" s="687"/>
      <c r="H20" s="687"/>
      <c r="I20" s="687"/>
      <c r="J20" s="688"/>
      <c r="K20" s="688"/>
      <c r="L20" s="688"/>
      <c r="M20" s="688"/>
      <c r="N20" s="688"/>
      <c r="O20" s="688"/>
      <c r="P20" s="688"/>
      <c r="Q20" s="688"/>
      <c r="R20" s="690"/>
      <c r="S20" s="690"/>
      <c r="T20" s="690"/>
      <c r="U20" s="690"/>
      <c r="V20" s="690"/>
      <c r="W20" s="690"/>
      <c r="X20" s="690"/>
      <c r="Y20" s="691"/>
    </row>
    <row r="21" spans="2:25" s="30" customFormat="1" ht="14.1" customHeight="1" x14ac:dyDescent="0.2">
      <c r="B21" s="687"/>
      <c r="C21" s="687"/>
      <c r="D21" s="687"/>
      <c r="E21" s="687"/>
      <c r="F21" s="687"/>
      <c r="G21" s="687"/>
      <c r="H21" s="687"/>
      <c r="I21" s="687"/>
      <c r="J21" s="688"/>
      <c r="K21" s="688"/>
      <c r="L21" s="688"/>
      <c r="M21" s="688"/>
      <c r="N21" s="688"/>
      <c r="O21" s="688"/>
      <c r="P21" s="688"/>
      <c r="Q21" s="688"/>
      <c r="R21" s="690"/>
      <c r="S21" s="690"/>
      <c r="T21" s="690"/>
      <c r="U21" s="690"/>
      <c r="V21" s="690"/>
      <c r="W21" s="690"/>
      <c r="X21" s="690"/>
      <c r="Y21" s="691"/>
    </row>
    <row r="22" spans="2:25" ht="15" customHeight="1" x14ac:dyDescent="0.2">
      <c r="B22" s="626" t="s">
        <v>245</v>
      </c>
      <c r="C22" s="684"/>
      <c r="D22" s="627"/>
      <c r="E22" s="102"/>
      <c r="F22" s="626" t="s">
        <v>244</v>
      </c>
      <c r="G22" s="684"/>
      <c r="H22" s="627"/>
      <c r="I22" s="210"/>
      <c r="J22" s="626" t="s">
        <v>245</v>
      </c>
      <c r="K22" s="684"/>
      <c r="L22" s="627"/>
      <c r="M22" s="102"/>
      <c r="N22" s="626" t="s">
        <v>244</v>
      </c>
      <c r="O22" s="684"/>
      <c r="P22" s="627"/>
      <c r="Q22" s="210"/>
      <c r="R22" s="626" t="s">
        <v>245</v>
      </c>
      <c r="S22" s="684"/>
      <c r="T22" s="627"/>
      <c r="U22" s="102"/>
      <c r="V22" s="626" t="s">
        <v>244</v>
      </c>
      <c r="W22" s="684"/>
      <c r="X22" s="627"/>
      <c r="Y22" s="210"/>
    </row>
    <row r="23" spans="2:25" ht="15" customHeight="1" x14ac:dyDescent="0.2">
      <c r="B23" s="626" t="s">
        <v>243</v>
      </c>
      <c r="C23" s="684"/>
      <c r="D23" s="226"/>
      <c r="E23" s="681"/>
      <c r="F23" s="682"/>
      <c r="G23" s="626" t="s">
        <v>242</v>
      </c>
      <c r="H23" s="627"/>
      <c r="I23" s="210"/>
      <c r="J23" s="626" t="s">
        <v>243</v>
      </c>
      <c r="K23" s="684"/>
      <c r="L23" s="226"/>
      <c r="M23" s="681"/>
      <c r="N23" s="682"/>
      <c r="O23" s="626" t="s">
        <v>242</v>
      </c>
      <c r="P23" s="627"/>
      <c r="Q23" s="210"/>
      <c r="R23" s="626" t="s">
        <v>243</v>
      </c>
      <c r="S23" s="684"/>
      <c r="T23" s="226"/>
      <c r="U23" s="681"/>
      <c r="V23" s="682"/>
      <c r="W23" s="626" t="s">
        <v>242</v>
      </c>
      <c r="X23" s="627"/>
      <c r="Y23" s="210"/>
    </row>
    <row r="24" spans="2:25" ht="15" customHeight="1" x14ac:dyDescent="0.2">
      <c r="B24" s="626" t="s">
        <v>241</v>
      </c>
      <c r="C24" s="684"/>
      <c r="D24" s="681"/>
      <c r="E24" s="683"/>
      <c r="F24" s="683"/>
      <c r="G24" s="683"/>
      <c r="H24" s="683"/>
      <c r="I24" s="682"/>
      <c r="J24" s="626" t="s">
        <v>241</v>
      </c>
      <c r="K24" s="684"/>
      <c r="L24" s="681"/>
      <c r="M24" s="683"/>
      <c r="N24" s="683"/>
      <c r="O24" s="683"/>
      <c r="P24" s="683"/>
      <c r="Q24" s="682"/>
      <c r="R24" s="626" t="s">
        <v>241</v>
      </c>
      <c r="S24" s="684"/>
      <c r="T24" s="681"/>
      <c r="U24" s="683"/>
      <c r="V24" s="683"/>
      <c r="W24" s="683"/>
      <c r="X24" s="683"/>
      <c r="Y24" s="682"/>
    </row>
    <row r="25" spans="2:25" ht="15" customHeight="1" x14ac:dyDescent="0.2">
      <c r="B25" s="685" t="s">
        <v>253</v>
      </c>
      <c r="C25" s="685"/>
      <c r="D25" s="227"/>
      <c r="E25" s="187" t="s">
        <v>239</v>
      </c>
      <c r="F25" s="680"/>
      <c r="G25" s="680"/>
      <c r="H25" s="680"/>
      <c r="I25" s="680"/>
      <c r="J25" s="685" t="s">
        <v>253</v>
      </c>
      <c r="K25" s="685"/>
      <c r="L25" s="227"/>
      <c r="M25" s="187" t="s">
        <v>239</v>
      </c>
      <c r="N25" s="680"/>
      <c r="O25" s="680"/>
      <c r="P25" s="680"/>
      <c r="Q25" s="680"/>
      <c r="R25" s="685" t="s">
        <v>253</v>
      </c>
      <c r="S25" s="685"/>
      <c r="T25" s="227"/>
      <c r="U25" s="187" t="s">
        <v>239</v>
      </c>
      <c r="V25" s="680"/>
      <c r="W25" s="680"/>
      <c r="X25" s="680"/>
      <c r="Y25" s="680"/>
    </row>
    <row r="26" spans="2:25" s="30" customFormat="1" ht="14.1" customHeight="1" x14ac:dyDescent="0.2">
      <c r="B26" s="686"/>
      <c r="C26" s="686"/>
      <c r="D26" s="686"/>
      <c r="E26" s="686"/>
      <c r="F26" s="686"/>
      <c r="G26" s="686"/>
      <c r="H26" s="686"/>
      <c r="I26" s="686"/>
      <c r="J26" s="688"/>
      <c r="K26" s="688"/>
      <c r="L26" s="688"/>
      <c r="M26" s="688"/>
      <c r="N26" s="688"/>
      <c r="O26" s="688"/>
      <c r="P26" s="688"/>
      <c r="Q26" s="688"/>
      <c r="R26" s="690"/>
      <c r="S26" s="690"/>
      <c r="T26" s="690"/>
      <c r="U26" s="690"/>
      <c r="V26" s="690"/>
      <c r="W26" s="690"/>
      <c r="X26" s="690"/>
      <c r="Y26" s="691"/>
    </row>
    <row r="27" spans="2:25" s="30" customFormat="1" ht="14.1" customHeight="1" x14ac:dyDescent="0.2">
      <c r="B27" s="687"/>
      <c r="C27" s="687"/>
      <c r="D27" s="687"/>
      <c r="E27" s="687"/>
      <c r="F27" s="687"/>
      <c r="G27" s="687"/>
      <c r="H27" s="687"/>
      <c r="I27" s="687"/>
      <c r="J27" s="688"/>
      <c r="K27" s="688"/>
      <c r="L27" s="688"/>
      <c r="M27" s="688"/>
      <c r="N27" s="688"/>
      <c r="O27" s="688"/>
      <c r="P27" s="688"/>
      <c r="Q27" s="688"/>
      <c r="R27" s="690"/>
      <c r="S27" s="690"/>
      <c r="T27" s="690"/>
      <c r="U27" s="690"/>
      <c r="V27" s="690"/>
      <c r="W27" s="690"/>
      <c r="X27" s="690"/>
      <c r="Y27" s="691"/>
    </row>
    <row r="28" spans="2:25" s="30" customFormat="1" ht="14.1" customHeight="1" x14ac:dyDescent="0.2">
      <c r="B28" s="687"/>
      <c r="C28" s="687"/>
      <c r="D28" s="687"/>
      <c r="E28" s="687"/>
      <c r="F28" s="687"/>
      <c r="G28" s="687"/>
      <c r="H28" s="687"/>
      <c r="I28" s="687"/>
      <c r="J28" s="688"/>
      <c r="K28" s="688"/>
      <c r="L28" s="688"/>
      <c r="M28" s="688"/>
      <c r="N28" s="688"/>
      <c r="O28" s="688"/>
      <c r="P28" s="688"/>
      <c r="Q28" s="688"/>
      <c r="R28" s="690"/>
      <c r="S28" s="690"/>
      <c r="T28" s="690"/>
      <c r="U28" s="690"/>
      <c r="V28" s="690"/>
      <c r="W28" s="690"/>
      <c r="X28" s="690"/>
      <c r="Y28" s="691"/>
    </row>
    <row r="29" spans="2:25" s="30" customFormat="1" ht="14.1" customHeight="1" x14ac:dyDescent="0.2">
      <c r="B29" s="687"/>
      <c r="C29" s="687"/>
      <c r="D29" s="687"/>
      <c r="E29" s="687"/>
      <c r="F29" s="687"/>
      <c r="G29" s="687"/>
      <c r="H29" s="687"/>
      <c r="I29" s="687"/>
      <c r="J29" s="688"/>
      <c r="K29" s="688"/>
      <c r="L29" s="688"/>
      <c r="M29" s="688"/>
      <c r="N29" s="688"/>
      <c r="O29" s="688"/>
      <c r="P29" s="688"/>
      <c r="Q29" s="688"/>
      <c r="R29" s="690"/>
      <c r="S29" s="690"/>
      <c r="T29" s="690"/>
      <c r="U29" s="690"/>
      <c r="V29" s="690"/>
      <c r="W29" s="690"/>
      <c r="X29" s="690"/>
      <c r="Y29" s="691"/>
    </row>
    <row r="30" spans="2:25" s="30" customFormat="1" ht="14.1" customHeight="1" x14ac:dyDescent="0.2">
      <c r="B30" s="687"/>
      <c r="C30" s="687"/>
      <c r="D30" s="687"/>
      <c r="E30" s="687"/>
      <c r="F30" s="687"/>
      <c r="G30" s="687"/>
      <c r="H30" s="687"/>
      <c r="I30" s="687"/>
      <c r="J30" s="688"/>
      <c r="K30" s="688"/>
      <c r="L30" s="688"/>
      <c r="M30" s="688"/>
      <c r="N30" s="688"/>
      <c r="O30" s="688"/>
      <c r="P30" s="688"/>
      <c r="Q30" s="688"/>
      <c r="R30" s="690"/>
      <c r="S30" s="690"/>
      <c r="T30" s="690"/>
      <c r="U30" s="690"/>
      <c r="V30" s="690"/>
      <c r="W30" s="690"/>
      <c r="X30" s="690"/>
      <c r="Y30" s="691"/>
    </row>
    <row r="31" spans="2:25" s="30" customFormat="1" ht="14.1" customHeight="1" x14ac:dyDescent="0.2">
      <c r="B31" s="687"/>
      <c r="C31" s="687"/>
      <c r="D31" s="687"/>
      <c r="E31" s="687"/>
      <c r="F31" s="687"/>
      <c r="G31" s="687"/>
      <c r="H31" s="687"/>
      <c r="I31" s="687"/>
      <c r="J31" s="688"/>
      <c r="K31" s="688"/>
      <c r="L31" s="688"/>
      <c r="M31" s="688"/>
      <c r="N31" s="688"/>
      <c r="O31" s="688"/>
      <c r="P31" s="688"/>
      <c r="Q31" s="688"/>
      <c r="R31" s="690"/>
      <c r="S31" s="690"/>
      <c r="T31" s="690"/>
      <c r="U31" s="690"/>
      <c r="V31" s="690"/>
      <c r="W31" s="690"/>
      <c r="X31" s="690"/>
      <c r="Y31" s="691"/>
    </row>
    <row r="32" spans="2:25" s="30" customFormat="1" ht="14.1" customHeight="1" x14ac:dyDescent="0.2">
      <c r="B32" s="687"/>
      <c r="C32" s="687"/>
      <c r="D32" s="687"/>
      <c r="E32" s="687"/>
      <c r="F32" s="687"/>
      <c r="G32" s="687"/>
      <c r="H32" s="687"/>
      <c r="I32" s="687"/>
      <c r="J32" s="688"/>
      <c r="K32" s="688"/>
      <c r="L32" s="688"/>
      <c r="M32" s="688"/>
      <c r="N32" s="688"/>
      <c r="O32" s="688"/>
      <c r="P32" s="688"/>
      <c r="Q32" s="688"/>
      <c r="R32" s="690"/>
      <c r="S32" s="690"/>
      <c r="T32" s="690"/>
      <c r="U32" s="690"/>
      <c r="V32" s="690"/>
      <c r="W32" s="690"/>
      <c r="X32" s="690"/>
      <c r="Y32" s="691"/>
    </row>
    <row r="33" spans="2:25" s="30" customFormat="1" ht="14.1" customHeight="1" x14ac:dyDescent="0.2">
      <c r="B33" s="687"/>
      <c r="C33" s="687"/>
      <c r="D33" s="687"/>
      <c r="E33" s="687"/>
      <c r="F33" s="687"/>
      <c r="G33" s="687"/>
      <c r="H33" s="687"/>
      <c r="I33" s="687"/>
      <c r="J33" s="688"/>
      <c r="K33" s="688"/>
      <c r="L33" s="688"/>
      <c r="M33" s="688"/>
      <c r="N33" s="688"/>
      <c r="O33" s="688"/>
      <c r="P33" s="688"/>
      <c r="Q33" s="688"/>
      <c r="R33" s="690"/>
      <c r="S33" s="690"/>
      <c r="T33" s="690"/>
      <c r="U33" s="690"/>
      <c r="V33" s="690"/>
      <c r="W33" s="690"/>
      <c r="X33" s="690"/>
      <c r="Y33" s="691"/>
    </row>
    <row r="34" spans="2:25" s="30" customFormat="1" ht="14.1" customHeight="1" x14ac:dyDescent="0.2">
      <c r="B34" s="687"/>
      <c r="C34" s="687"/>
      <c r="D34" s="687"/>
      <c r="E34" s="687"/>
      <c r="F34" s="687"/>
      <c r="G34" s="687"/>
      <c r="H34" s="687"/>
      <c r="I34" s="687"/>
      <c r="J34" s="688"/>
      <c r="K34" s="688"/>
      <c r="L34" s="688"/>
      <c r="M34" s="688"/>
      <c r="N34" s="688"/>
      <c r="O34" s="688"/>
      <c r="P34" s="688"/>
      <c r="Q34" s="688"/>
      <c r="R34" s="690"/>
      <c r="S34" s="690"/>
      <c r="T34" s="690"/>
      <c r="U34" s="690"/>
      <c r="V34" s="690"/>
      <c r="W34" s="690"/>
      <c r="X34" s="690"/>
      <c r="Y34" s="691"/>
    </row>
    <row r="35" spans="2:25" s="30" customFormat="1" ht="14.1" customHeight="1" x14ac:dyDescent="0.2">
      <c r="B35" s="687"/>
      <c r="C35" s="687"/>
      <c r="D35" s="687"/>
      <c r="E35" s="687"/>
      <c r="F35" s="687"/>
      <c r="G35" s="687"/>
      <c r="H35" s="687"/>
      <c r="I35" s="687"/>
      <c r="J35" s="688"/>
      <c r="K35" s="688"/>
      <c r="L35" s="688"/>
      <c r="M35" s="688"/>
      <c r="N35" s="688"/>
      <c r="O35" s="688"/>
      <c r="P35" s="688"/>
      <c r="Q35" s="688"/>
      <c r="R35" s="690"/>
      <c r="S35" s="690"/>
      <c r="T35" s="690"/>
      <c r="U35" s="690"/>
      <c r="V35" s="690"/>
      <c r="W35" s="690"/>
      <c r="X35" s="690"/>
      <c r="Y35" s="691"/>
    </row>
    <row r="36" spans="2:25" s="30" customFormat="1" ht="14.1" customHeight="1" x14ac:dyDescent="0.2">
      <c r="B36" s="687"/>
      <c r="C36" s="687"/>
      <c r="D36" s="687"/>
      <c r="E36" s="687"/>
      <c r="F36" s="687"/>
      <c r="G36" s="687"/>
      <c r="H36" s="687"/>
      <c r="I36" s="687"/>
      <c r="J36" s="688"/>
      <c r="K36" s="688"/>
      <c r="L36" s="688"/>
      <c r="M36" s="688"/>
      <c r="N36" s="688"/>
      <c r="O36" s="688"/>
      <c r="P36" s="688"/>
      <c r="Q36" s="688"/>
      <c r="R36" s="690"/>
      <c r="S36" s="690"/>
      <c r="T36" s="690"/>
      <c r="U36" s="690"/>
      <c r="V36" s="690"/>
      <c r="W36" s="690"/>
      <c r="X36" s="690"/>
      <c r="Y36" s="691"/>
    </row>
    <row r="37" spans="2:25" s="30" customFormat="1" ht="14.1" customHeight="1" x14ac:dyDescent="0.2">
      <c r="B37" s="687"/>
      <c r="C37" s="687"/>
      <c r="D37" s="687"/>
      <c r="E37" s="687"/>
      <c r="F37" s="687"/>
      <c r="G37" s="687"/>
      <c r="H37" s="687"/>
      <c r="I37" s="687"/>
      <c r="J37" s="688"/>
      <c r="K37" s="688"/>
      <c r="L37" s="688"/>
      <c r="M37" s="688"/>
      <c r="N37" s="688"/>
      <c r="O37" s="688"/>
      <c r="P37" s="688"/>
      <c r="Q37" s="688"/>
      <c r="R37" s="690"/>
      <c r="S37" s="690"/>
      <c r="T37" s="690"/>
      <c r="U37" s="690"/>
      <c r="V37" s="690"/>
      <c r="W37" s="690"/>
      <c r="X37" s="690"/>
      <c r="Y37" s="691"/>
    </row>
    <row r="38" spans="2:25" s="30" customFormat="1" ht="14.1" customHeight="1" x14ac:dyDescent="0.2">
      <c r="B38" s="687"/>
      <c r="C38" s="687"/>
      <c r="D38" s="687"/>
      <c r="E38" s="687"/>
      <c r="F38" s="687"/>
      <c r="G38" s="687"/>
      <c r="H38" s="687"/>
      <c r="I38" s="687"/>
      <c r="J38" s="688"/>
      <c r="K38" s="688"/>
      <c r="L38" s="688"/>
      <c r="M38" s="688"/>
      <c r="N38" s="688"/>
      <c r="O38" s="688"/>
      <c r="P38" s="688"/>
      <c r="Q38" s="688"/>
      <c r="R38" s="690"/>
      <c r="S38" s="690"/>
      <c r="T38" s="690"/>
      <c r="U38" s="690"/>
      <c r="V38" s="690"/>
      <c r="W38" s="690"/>
      <c r="X38" s="690"/>
      <c r="Y38" s="691"/>
    </row>
    <row r="39" spans="2:25" ht="15" customHeight="1" x14ac:dyDescent="0.2">
      <c r="B39" s="626" t="s">
        <v>245</v>
      </c>
      <c r="C39" s="684"/>
      <c r="D39" s="627"/>
      <c r="E39" s="102"/>
      <c r="F39" s="626" t="s">
        <v>244</v>
      </c>
      <c r="G39" s="684"/>
      <c r="H39" s="627"/>
      <c r="I39" s="210"/>
      <c r="J39" s="626" t="s">
        <v>245</v>
      </c>
      <c r="K39" s="684"/>
      <c r="L39" s="627"/>
      <c r="M39" s="102"/>
      <c r="N39" s="626" t="s">
        <v>244</v>
      </c>
      <c r="O39" s="684"/>
      <c r="P39" s="627"/>
      <c r="Q39" s="210"/>
      <c r="R39" s="626" t="s">
        <v>245</v>
      </c>
      <c r="S39" s="684"/>
      <c r="T39" s="627"/>
      <c r="U39" s="102"/>
      <c r="V39" s="626" t="s">
        <v>244</v>
      </c>
      <c r="W39" s="684"/>
      <c r="X39" s="627"/>
      <c r="Y39" s="210"/>
    </row>
    <row r="40" spans="2:25" ht="15" customHeight="1" x14ac:dyDescent="0.2">
      <c r="B40" s="626" t="s">
        <v>243</v>
      </c>
      <c r="C40" s="684"/>
      <c r="D40" s="226"/>
      <c r="E40" s="681"/>
      <c r="F40" s="682"/>
      <c r="G40" s="626" t="s">
        <v>242</v>
      </c>
      <c r="H40" s="627"/>
      <c r="I40" s="210"/>
      <c r="J40" s="626" t="s">
        <v>243</v>
      </c>
      <c r="K40" s="684"/>
      <c r="L40" s="226"/>
      <c r="M40" s="681"/>
      <c r="N40" s="682"/>
      <c r="O40" s="626" t="s">
        <v>242</v>
      </c>
      <c r="P40" s="627"/>
      <c r="Q40" s="210"/>
      <c r="R40" s="626" t="s">
        <v>243</v>
      </c>
      <c r="S40" s="684"/>
      <c r="T40" s="226"/>
      <c r="U40" s="681"/>
      <c r="V40" s="682"/>
      <c r="W40" s="626" t="s">
        <v>242</v>
      </c>
      <c r="X40" s="627"/>
      <c r="Y40" s="210"/>
    </row>
    <row r="41" spans="2:25" ht="15" customHeight="1" x14ac:dyDescent="0.2">
      <c r="B41" s="626" t="s">
        <v>241</v>
      </c>
      <c r="C41" s="684"/>
      <c r="D41" s="681"/>
      <c r="E41" s="683"/>
      <c r="F41" s="683"/>
      <c r="G41" s="683"/>
      <c r="H41" s="683"/>
      <c r="I41" s="682"/>
      <c r="J41" s="626" t="s">
        <v>241</v>
      </c>
      <c r="K41" s="684"/>
      <c r="L41" s="681"/>
      <c r="M41" s="683"/>
      <c r="N41" s="683"/>
      <c r="O41" s="683"/>
      <c r="P41" s="683"/>
      <c r="Q41" s="682"/>
      <c r="R41" s="626" t="s">
        <v>241</v>
      </c>
      <c r="S41" s="684"/>
      <c r="T41" s="681"/>
      <c r="U41" s="683"/>
      <c r="V41" s="683"/>
      <c r="W41" s="683"/>
      <c r="X41" s="683"/>
      <c r="Y41" s="682"/>
    </row>
    <row r="42" spans="2:25" ht="15" customHeight="1" x14ac:dyDescent="0.2">
      <c r="B42" s="685" t="s">
        <v>253</v>
      </c>
      <c r="C42" s="685"/>
      <c r="D42" s="227"/>
      <c r="E42" s="187" t="s">
        <v>239</v>
      </c>
      <c r="F42" s="680"/>
      <c r="G42" s="680"/>
      <c r="H42" s="680"/>
      <c r="I42" s="680"/>
      <c r="J42" s="685" t="s">
        <v>253</v>
      </c>
      <c r="K42" s="685"/>
      <c r="L42" s="227"/>
      <c r="M42" s="187" t="s">
        <v>239</v>
      </c>
      <c r="N42" s="680"/>
      <c r="O42" s="680"/>
      <c r="P42" s="680"/>
      <c r="Q42" s="680"/>
      <c r="R42" s="685" t="s">
        <v>253</v>
      </c>
      <c r="S42" s="685"/>
      <c r="T42" s="227"/>
      <c r="U42" s="187" t="s">
        <v>239</v>
      </c>
      <c r="V42" s="680"/>
      <c r="W42" s="680"/>
      <c r="X42" s="680"/>
      <c r="Y42" s="680"/>
    </row>
    <row r="43" spans="2:25" s="30" customFormat="1" ht="14.1" customHeight="1" x14ac:dyDescent="0.2">
      <c r="B43" s="687"/>
      <c r="C43" s="687"/>
      <c r="D43" s="687"/>
      <c r="E43" s="687"/>
      <c r="F43" s="687"/>
      <c r="G43" s="687"/>
      <c r="H43" s="687"/>
      <c r="I43" s="687"/>
      <c r="J43" s="688"/>
      <c r="K43" s="688"/>
      <c r="L43" s="688"/>
      <c r="M43" s="688"/>
      <c r="N43" s="688"/>
      <c r="O43" s="688"/>
      <c r="P43" s="688"/>
      <c r="Q43" s="688"/>
      <c r="R43" s="689"/>
      <c r="S43" s="689"/>
      <c r="T43" s="689"/>
      <c r="U43" s="689"/>
      <c r="V43" s="689"/>
      <c r="W43" s="689"/>
      <c r="X43" s="689"/>
      <c r="Y43" s="689"/>
    </row>
    <row r="44" spans="2:25" s="30" customFormat="1" ht="14.1" customHeight="1" x14ac:dyDescent="0.2">
      <c r="B44" s="687"/>
      <c r="C44" s="687"/>
      <c r="D44" s="687"/>
      <c r="E44" s="687"/>
      <c r="F44" s="687"/>
      <c r="G44" s="687"/>
      <c r="H44" s="687"/>
      <c r="I44" s="687"/>
      <c r="J44" s="688"/>
      <c r="K44" s="688"/>
      <c r="L44" s="688"/>
      <c r="M44" s="688"/>
      <c r="N44" s="688"/>
      <c r="O44" s="688"/>
      <c r="P44" s="688"/>
      <c r="Q44" s="688"/>
      <c r="R44" s="689"/>
      <c r="S44" s="689"/>
      <c r="T44" s="689"/>
      <c r="U44" s="689"/>
      <c r="V44" s="689"/>
      <c r="W44" s="689"/>
      <c r="X44" s="689"/>
      <c r="Y44" s="689"/>
    </row>
    <row r="45" spans="2:25" s="30" customFormat="1" ht="14.1" customHeight="1" x14ac:dyDescent="0.2">
      <c r="B45" s="687"/>
      <c r="C45" s="687"/>
      <c r="D45" s="687"/>
      <c r="E45" s="687"/>
      <c r="F45" s="687"/>
      <c r="G45" s="687"/>
      <c r="H45" s="687"/>
      <c r="I45" s="687"/>
      <c r="J45" s="688"/>
      <c r="K45" s="688"/>
      <c r="L45" s="688"/>
      <c r="M45" s="688"/>
      <c r="N45" s="688"/>
      <c r="O45" s="688"/>
      <c r="P45" s="688"/>
      <c r="Q45" s="688"/>
      <c r="R45" s="689"/>
      <c r="S45" s="689"/>
      <c r="T45" s="689"/>
      <c r="U45" s="689"/>
      <c r="V45" s="689"/>
      <c r="W45" s="689"/>
      <c r="X45" s="689"/>
      <c r="Y45" s="689"/>
    </row>
    <row r="46" spans="2:25" s="30" customFormat="1" ht="14.1" customHeight="1" x14ac:dyDescent="0.2">
      <c r="B46" s="687"/>
      <c r="C46" s="687"/>
      <c r="D46" s="687"/>
      <c r="E46" s="687"/>
      <c r="F46" s="687"/>
      <c r="G46" s="687"/>
      <c r="H46" s="687"/>
      <c r="I46" s="687"/>
      <c r="J46" s="688"/>
      <c r="K46" s="688"/>
      <c r="L46" s="688"/>
      <c r="M46" s="688"/>
      <c r="N46" s="688"/>
      <c r="O46" s="688"/>
      <c r="P46" s="688"/>
      <c r="Q46" s="688"/>
      <c r="R46" s="689"/>
      <c r="S46" s="689"/>
      <c r="T46" s="689"/>
      <c r="U46" s="689"/>
      <c r="V46" s="689"/>
      <c r="W46" s="689"/>
      <c r="X46" s="689"/>
      <c r="Y46" s="689"/>
    </row>
    <row r="47" spans="2:25" s="30" customFormat="1" ht="14.1" customHeight="1" x14ac:dyDescent="0.2">
      <c r="B47" s="687"/>
      <c r="C47" s="687"/>
      <c r="D47" s="687"/>
      <c r="E47" s="687"/>
      <c r="F47" s="687"/>
      <c r="G47" s="687"/>
      <c r="H47" s="687"/>
      <c r="I47" s="687"/>
      <c r="J47" s="688"/>
      <c r="K47" s="688"/>
      <c r="L47" s="688"/>
      <c r="M47" s="688"/>
      <c r="N47" s="688"/>
      <c r="O47" s="688"/>
      <c r="P47" s="688"/>
      <c r="Q47" s="688"/>
      <c r="R47" s="689"/>
      <c r="S47" s="689"/>
      <c r="T47" s="689"/>
      <c r="U47" s="689"/>
      <c r="V47" s="689"/>
      <c r="W47" s="689"/>
      <c r="X47" s="689"/>
      <c r="Y47" s="689"/>
    </row>
    <row r="48" spans="2:25" s="30" customFormat="1" ht="14.1" customHeight="1" x14ac:dyDescent="0.2">
      <c r="B48" s="687"/>
      <c r="C48" s="687"/>
      <c r="D48" s="687"/>
      <c r="E48" s="687"/>
      <c r="F48" s="687"/>
      <c r="G48" s="687"/>
      <c r="H48" s="687"/>
      <c r="I48" s="687"/>
      <c r="J48" s="688"/>
      <c r="K48" s="688"/>
      <c r="L48" s="688"/>
      <c r="M48" s="688"/>
      <c r="N48" s="688"/>
      <c r="O48" s="688"/>
      <c r="P48" s="688"/>
      <c r="Q48" s="688"/>
      <c r="R48" s="689"/>
      <c r="S48" s="689"/>
      <c r="T48" s="689"/>
      <c r="U48" s="689"/>
      <c r="V48" s="689"/>
      <c r="W48" s="689"/>
      <c r="X48" s="689"/>
      <c r="Y48" s="689"/>
    </row>
    <row r="49" spans="2:26" s="30" customFormat="1" ht="14.1" customHeight="1" x14ac:dyDescent="0.2">
      <c r="B49" s="687"/>
      <c r="C49" s="687"/>
      <c r="D49" s="687"/>
      <c r="E49" s="687"/>
      <c r="F49" s="687"/>
      <c r="G49" s="687"/>
      <c r="H49" s="687"/>
      <c r="I49" s="687"/>
      <c r="J49" s="688"/>
      <c r="K49" s="688"/>
      <c r="L49" s="688"/>
      <c r="M49" s="688"/>
      <c r="N49" s="688"/>
      <c r="O49" s="688"/>
      <c r="P49" s="688"/>
      <c r="Q49" s="688"/>
      <c r="R49" s="689"/>
      <c r="S49" s="689"/>
      <c r="T49" s="689"/>
      <c r="U49" s="689"/>
      <c r="V49" s="689"/>
      <c r="W49" s="689"/>
      <c r="X49" s="689"/>
      <c r="Y49" s="689"/>
    </row>
    <row r="50" spans="2:26" s="30" customFormat="1" ht="14.1" customHeight="1" x14ac:dyDescent="0.2">
      <c r="B50" s="687"/>
      <c r="C50" s="687"/>
      <c r="D50" s="687"/>
      <c r="E50" s="687"/>
      <c r="F50" s="687"/>
      <c r="G50" s="687"/>
      <c r="H50" s="687"/>
      <c r="I50" s="687"/>
      <c r="J50" s="688"/>
      <c r="K50" s="688"/>
      <c r="L50" s="688"/>
      <c r="M50" s="688"/>
      <c r="N50" s="688"/>
      <c r="O50" s="688"/>
      <c r="P50" s="688"/>
      <c r="Q50" s="688"/>
      <c r="R50" s="689"/>
      <c r="S50" s="689"/>
      <c r="T50" s="689"/>
      <c r="U50" s="689"/>
      <c r="V50" s="689"/>
      <c r="W50" s="689"/>
      <c r="X50" s="689"/>
      <c r="Y50" s="689"/>
    </row>
    <row r="51" spans="2:26" s="30" customFormat="1" ht="14.1" customHeight="1" x14ac:dyDescent="0.2">
      <c r="B51" s="687"/>
      <c r="C51" s="687"/>
      <c r="D51" s="687"/>
      <c r="E51" s="687"/>
      <c r="F51" s="687"/>
      <c r="G51" s="687"/>
      <c r="H51" s="687"/>
      <c r="I51" s="687"/>
      <c r="J51" s="688"/>
      <c r="K51" s="688"/>
      <c r="L51" s="688"/>
      <c r="M51" s="688"/>
      <c r="N51" s="688"/>
      <c r="O51" s="688"/>
      <c r="P51" s="688"/>
      <c r="Q51" s="688"/>
      <c r="R51" s="689"/>
      <c r="S51" s="689"/>
      <c r="T51" s="689"/>
      <c r="U51" s="689"/>
      <c r="V51" s="689"/>
      <c r="W51" s="689"/>
      <c r="X51" s="689"/>
      <c r="Y51" s="689"/>
    </row>
    <row r="52" spans="2:26" s="30" customFormat="1" ht="14.1" customHeight="1" x14ac:dyDescent="0.2">
      <c r="B52" s="687"/>
      <c r="C52" s="687"/>
      <c r="D52" s="687"/>
      <c r="E52" s="687"/>
      <c r="F52" s="687"/>
      <c r="G52" s="687"/>
      <c r="H52" s="687"/>
      <c r="I52" s="687"/>
      <c r="J52" s="688"/>
      <c r="K52" s="688"/>
      <c r="L52" s="688"/>
      <c r="M52" s="688"/>
      <c r="N52" s="688"/>
      <c r="O52" s="688"/>
      <c r="P52" s="688"/>
      <c r="Q52" s="688"/>
      <c r="R52" s="689"/>
      <c r="S52" s="689"/>
      <c r="T52" s="689"/>
      <c r="U52" s="689"/>
      <c r="V52" s="689"/>
      <c r="W52" s="689"/>
      <c r="X52" s="689"/>
      <c r="Y52" s="689"/>
    </row>
    <row r="53" spans="2:26" s="30" customFormat="1" ht="14.1" customHeight="1" x14ac:dyDescent="0.2">
      <c r="B53" s="687"/>
      <c r="C53" s="687"/>
      <c r="D53" s="687"/>
      <c r="E53" s="687"/>
      <c r="F53" s="687"/>
      <c r="G53" s="687"/>
      <c r="H53" s="687"/>
      <c r="I53" s="687"/>
      <c r="J53" s="688"/>
      <c r="K53" s="688"/>
      <c r="L53" s="688"/>
      <c r="M53" s="688"/>
      <c r="N53" s="688"/>
      <c r="O53" s="688"/>
      <c r="P53" s="688"/>
      <c r="Q53" s="688"/>
      <c r="R53" s="689"/>
      <c r="S53" s="689"/>
      <c r="T53" s="689"/>
      <c r="U53" s="689"/>
      <c r="V53" s="689"/>
      <c r="W53" s="689"/>
      <c r="X53" s="689"/>
      <c r="Y53" s="689"/>
    </row>
    <row r="54" spans="2:26" s="30" customFormat="1" ht="14.1" customHeight="1" x14ac:dyDescent="0.2">
      <c r="B54" s="687"/>
      <c r="C54" s="687"/>
      <c r="D54" s="687"/>
      <c r="E54" s="687"/>
      <c r="F54" s="687"/>
      <c r="G54" s="687"/>
      <c r="H54" s="687"/>
      <c r="I54" s="687"/>
      <c r="J54" s="688"/>
      <c r="K54" s="688"/>
      <c r="L54" s="688"/>
      <c r="M54" s="688"/>
      <c r="N54" s="688"/>
      <c r="O54" s="688"/>
      <c r="P54" s="688"/>
      <c r="Q54" s="688"/>
      <c r="R54" s="689"/>
      <c r="S54" s="689"/>
      <c r="T54" s="689"/>
      <c r="U54" s="689"/>
      <c r="V54" s="689"/>
      <c r="W54" s="689"/>
      <c r="X54" s="689"/>
      <c r="Y54" s="689"/>
    </row>
    <row r="55" spans="2:26" s="30" customFormat="1" ht="14.1" customHeight="1" x14ac:dyDescent="0.2">
      <c r="B55" s="687"/>
      <c r="C55" s="687"/>
      <c r="D55" s="687"/>
      <c r="E55" s="687"/>
      <c r="F55" s="687"/>
      <c r="G55" s="687"/>
      <c r="H55" s="687"/>
      <c r="I55" s="687"/>
      <c r="J55" s="688"/>
      <c r="K55" s="688"/>
      <c r="L55" s="688"/>
      <c r="M55" s="688"/>
      <c r="N55" s="688"/>
      <c r="O55" s="688"/>
      <c r="P55" s="688"/>
      <c r="Q55" s="688"/>
      <c r="R55" s="689"/>
      <c r="S55" s="689"/>
      <c r="T55" s="689"/>
      <c r="U55" s="689"/>
      <c r="V55" s="689"/>
      <c r="W55" s="689"/>
      <c r="X55" s="689"/>
      <c r="Y55" s="689"/>
    </row>
    <row r="56" spans="2:26" s="30" customFormat="1" ht="14.1" customHeight="1" x14ac:dyDescent="0.2">
      <c r="B56" s="103"/>
      <c r="C56" s="103"/>
      <c r="D56" s="106" t="s">
        <v>285</v>
      </c>
      <c r="E56" s="103"/>
      <c r="F56" s="103"/>
      <c r="G56" s="103"/>
      <c r="H56" s="103"/>
      <c r="I56" s="103"/>
      <c r="J56" s="99"/>
      <c r="K56" s="99"/>
      <c r="L56" s="99"/>
      <c r="M56" s="99"/>
      <c r="N56" s="99"/>
      <c r="O56" s="99"/>
      <c r="P56" s="99"/>
      <c r="Q56" s="99"/>
      <c r="R56" s="104"/>
      <c r="S56" s="104"/>
      <c r="T56" s="104"/>
      <c r="U56" s="104"/>
      <c r="V56" s="104"/>
      <c r="W56" s="104"/>
      <c r="X56" s="104"/>
      <c r="Y56" s="104"/>
    </row>
    <row r="57" spans="2:26" s="30" customFormat="1" ht="15" customHeight="1" x14ac:dyDescent="0.2">
      <c r="B57" s="99"/>
      <c r="C57" s="99"/>
      <c r="D57" s="105" t="s">
        <v>263</v>
      </c>
      <c r="E57" s="101"/>
      <c r="F57" s="101"/>
      <c r="G57" s="101"/>
      <c r="H57" s="101"/>
      <c r="I57" s="101"/>
      <c r="J57" s="101"/>
      <c r="K57" s="101"/>
      <c r="L57" s="101"/>
      <c r="M57" s="101"/>
      <c r="N57" s="101"/>
      <c r="O57" s="99"/>
      <c r="P57" s="105"/>
      <c r="Q57" s="101"/>
      <c r="R57" s="101"/>
      <c r="S57" s="101"/>
      <c r="T57" s="101"/>
      <c r="U57" s="101"/>
      <c r="V57" s="101"/>
      <c r="W57" s="101"/>
      <c r="X57" s="101"/>
      <c r="Y57" s="101"/>
    </row>
    <row r="58" spans="2:26" ht="15" customHeight="1" x14ac:dyDescent="0.2">
      <c r="D58" s="33" t="s">
        <v>459</v>
      </c>
      <c r="E58" s="33"/>
      <c r="F58" s="32"/>
      <c r="G58" s="30"/>
      <c r="H58" s="30"/>
      <c r="I58" s="30"/>
      <c r="J58" s="30"/>
      <c r="K58" s="30"/>
      <c r="L58" s="239" t="s">
        <v>571</v>
      </c>
      <c r="M58" s="30"/>
      <c r="N58" s="30"/>
      <c r="O58" s="30"/>
      <c r="P58" s="32"/>
      <c r="Q58" s="33"/>
      <c r="R58" s="32"/>
      <c r="S58" s="30"/>
      <c r="T58" s="30"/>
      <c r="U58" s="30"/>
      <c r="V58" s="30"/>
      <c r="W58" s="30"/>
      <c r="X58" s="30"/>
      <c r="Y58" s="30"/>
      <c r="Z58" s="30"/>
    </row>
    <row r="59" spans="2:26" ht="27.9" customHeight="1" x14ac:dyDescent="0.2">
      <c r="D59" s="32"/>
      <c r="E59" s="33"/>
      <c r="F59" s="30"/>
      <c r="G59" s="30"/>
      <c r="H59" s="30"/>
      <c r="I59" s="30"/>
      <c r="J59" s="30"/>
      <c r="K59" s="30"/>
      <c r="L59" s="30"/>
      <c r="M59" s="30"/>
      <c r="N59" s="30"/>
      <c r="O59" s="30"/>
      <c r="P59" s="32"/>
      <c r="Q59" s="33"/>
      <c r="R59" s="30"/>
      <c r="S59" s="30"/>
      <c r="T59" s="30"/>
      <c r="U59" s="30"/>
      <c r="V59" s="30"/>
      <c r="W59" s="30"/>
      <c r="X59" s="30"/>
      <c r="Y59" s="30"/>
      <c r="Z59" s="30"/>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dataValidations count="1">
    <dataValidation type="list" allowBlank="1" showInputMessage="1" showErrorMessage="1" sqref="E6:F6 M6:N6 U6:V6 E23:F23 M23:N23 U23:V23 E40:F40 M40:N40 U40:V40" xr:uid="{00000000-0002-0000-0A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1000000}">
          <x14:formula1>
            <xm:f>'(参考)リスト'!$B$51:$B$54</xm:f>
          </x14:formula1>
          <xm:sqref>D6 L6 T6 D23 L23 T23 D40 L40 T40</xm:sqref>
        </x14:dataValidation>
        <x14:dataValidation type="list" allowBlank="1" showInputMessage="1" showErrorMessage="1" xr:uid="{00000000-0002-0000-0A00-000002000000}">
          <x14:formula1>
            <xm:f>'(参考)リスト'!$F$51:$F$52</xm:f>
          </x14:formula1>
          <xm:sqref>T42 L42 T8 D25 L25 T25 D42</xm:sqref>
        </x14:dataValidation>
        <x14:dataValidation type="list" allowBlank="1" showInputMessage="1" showErrorMessage="1" xr:uid="{00000000-0002-0000-0A00-000003000000}">
          <x14:formula1>
            <xm:f>'(参考)リスト'!$D$51:$D$53</xm:f>
          </x14:formula1>
          <xm:sqref>I6 Q6 Y6 I23 Q23 Y23 I40 Q40 Y40</xm:sqref>
        </x14:dataValidation>
        <x14:dataValidation type="list" allowBlank="1" showInputMessage="1" showErrorMessage="1" xr:uid="{00000000-0002-0000-0A00-000004000000}">
          <x14:formula1>
            <xm:f>'(参考)リスト'!$E$51:$E$56</xm:f>
          </x14:formula1>
          <xm:sqref>D7:I7 L7:Q7 T7:Y7 D24:I24 L24:Q24 T24:Y24 D41:I41 L41:Q41 T41:Y41</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100" zoomScaleSheetLayoutView="100" workbookViewId="0">
      <selection activeCell="AM6" sqref="AM6"/>
    </sheetView>
  </sheetViews>
  <sheetFormatPr defaultColWidth="9" defaultRowHeight="12" x14ac:dyDescent="0.15"/>
  <cols>
    <col min="1" max="1" width="1.6640625" style="7" customWidth="1"/>
    <col min="2" max="2" width="3.218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435" t="s">
        <v>346</v>
      </c>
      <c r="C3" s="435"/>
      <c r="D3" s="435"/>
      <c r="E3" s="707"/>
      <c r="F3" s="707"/>
      <c r="G3" s="707"/>
      <c r="H3" s="707"/>
      <c r="I3" s="707"/>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row>
    <row r="4" spans="2:35" ht="20.100000000000001" customHeight="1" x14ac:dyDescent="0.15">
      <c r="B4" s="436" t="s">
        <v>27</v>
      </c>
      <c r="C4" s="436"/>
      <c r="D4" s="708"/>
      <c r="E4" s="437" t="s">
        <v>621</v>
      </c>
      <c r="F4" s="438"/>
      <c r="G4" s="438"/>
      <c r="H4" s="438"/>
      <c r="I4" s="439"/>
      <c r="J4" s="709" t="s">
        <v>28</v>
      </c>
      <c r="K4" s="440"/>
      <c r="L4" s="440"/>
      <c r="M4" s="710" t="s">
        <v>623</v>
      </c>
      <c r="N4" s="711"/>
      <c r="O4" s="711"/>
      <c r="P4" s="711"/>
      <c r="Q4" s="711"/>
      <c r="R4" s="711"/>
      <c r="S4" s="448" t="s">
        <v>269</v>
      </c>
      <c r="T4" s="448"/>
      <c r="U4" s="448"/>
      <c r="V4" s="448"/>
      <c r="W4" s="710" t="s">
        <v>625</v>
      </c>
      <c r="X4" s="710"/>
      <c r="Y4" s="710"/>
      <c r="Z4" s="710"/>
      <c r="AA4" s="710"/>
      <c r="AB4" s="710"/>
      <c r="AC4" s="422" t="s">
        <v>230</v>
      </c>
      <c r="AD4" s="423"/>
      <c r="AE4" s="424"/>
      <c r="AF4" s="713">
        <v>45272</v>
      </c>
      <c r="AG4" s="714"/>
      <c r="AH4" s="714"/>
      <c r="AI4" s="715"/>
    </row>
    <row r="5" spans="2:35" ht="20.100000000000001" customHeight="1" x14ac:dyDescent="0.15">
      <c r="B5" s="444" t="s">
        <v>0</v>
      </c>
      <c r="C5" s="444"/>
      <c r="D5" s="726"/>
      <c r="E5" s="445" t="s">
        <v>646</v>
      </c>
      <c r="F5" s="446"/>
      <c r="G5" s="446"/>
      <c r="H5" s="446"/>
      <c r="I5" s="447"/>
      <c r="J5" s="727" t="s">
        <v>1</v>
      </c>
      <c r="K5" s="401"/>
      <c r="L5" s="401"/>
      <c r="M5" s="710" t="s">
        <v>624</v>
      </c>
      <c r="N5" s="711"/>
      <c r="O5" s="711"/>
      <c r="P5" s="711"/>
      <c r="Q5" s="711"/>
      <c r="R5" s="711"/>
      <c r="S5" s="448" t="s">
        <v>270</v>
      </c>
      <c r="T5" s="448"/>
      <c r="U5" s="448"/>
      <c r="V5" s="448"/>
      <c r="W5" s="728" t="s">
        <v>626</v>
      </c>
      <c r="X5" s="728"/>
      <c r="Y5" s="728"/>
      <c r="Z5" s="728"/>
      <c r="AA5" s="728"/>
      <c r="AB5" s="728"/>
      <c r="AC5" s="705"/>
      <c r="AD5" s="712"/>
      <c r="AE5" s="706"/>
      <c r="AF5" s="716"/>
      <c r="AG5" s="717"/>
      <c r="AH5" s="717"/>
      <c r="AI5" s="718"/>
    </row>
    <row r="6" spans="2:35" ht="26.25" customHeight="1" x14ac:dyDescent="0.2">
      <c r="B6" s="719" t="s">
        <v>31</v>
      </c>
      <c r="C6" s="721" t="s">
        <v>30</v>
      </c>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3"/>
    </row>
    <row r="7" spans="2:35" ht="35.4" customHeight="1" x14ac:dyDescent="0.15">
      <c r="B7" s="719"/>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9"/>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9"/>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9"/>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9"/>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9"/>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9"/>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9"/>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9"/>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9"/>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9"/>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20"/>
      <c r="C18" s="12"/>
      <c r="D18" s="9"/>
      <c r="E18" s="11"/>
      <c r="F18" s="10"/>
      <c r="G18" s="10"/>
      <c r="H18" s="9"/>
      <c r="I18" s="9"/>
      <c r="J18" s="9"/>
      <c r="K18" s="9"/>
      <c r="L18" s="9"/>
      <c r="M18" s="9"/>
      <c r="N18" s="9"/>
      <c r="O18" s="9"/>
      <c r="P18" s="9"/>
      <c r="Q18" s="9"/>
      <c r="R18" s="9"/>
      <c r="S18" s="8"/>
      <c r="T18" s="8"/>
      <c r="U18" s="8"/>
      <c r="V18" s="724" t="s">
        <v>549</v>
      </c>
      <c r="W18" s="724"/>
      <c r="X18" s="724"/>
      <c r="Y18" s="724"/>
      <c r="Z18" s="724"/>
      <c r="AA18" s="724"/>
      <c r="AB18" s="724"/>
      <c r="AC18" s="724"/>
      <c r="AD18" s="724"/>
      <c r="AE18" s="724"/>
      <c r="AF18" s="724"/>
      <c r="AG18" s="724"/>
      <c r="AH18" s="724"/>
      <c r="AI18" s="725"/>
    </row>
    <row r="19" spans="2:35" ht="15" customHeight="1" x14ac:dyDescent="0.15"/>
  </sheetData>
  <mergeCells count="18">
    <mergeCell ref="B6:B18"/>
    <mergeCell ref="C6:AI6"/>
    <mergeCell ref="V18:AI18"/>
    <mergeCell ref="B5:D5"/>
    <mergeCell ref="E5:I5"/>
    <mergeCell ref="J5:L5"/>
    <mergeCell ref="M5:R5"/>
    <mergeCell ref="S5:V5"/>
    <mergeCell ref="W5:AB5"/>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7CDD9-B5C0-45A6-A30D-E81621A69A87}">
  <sheetPr>
    <pageSetUpPr fitToPage="1"/>
  </sheetPr>
  <dimension ref="B2:AI19"/>
  <sheetViews>
    <sheetView showGridLines="0" showZeros="0" view="pageBreakPreview" zoomScaleNormal="100" zoomScaleSheetLayoutView="100" workbookViewId="0">
      <selection activeCell="AL9" sqref="AL9"/>
    </sheetView>
  </sheetViews>
  <sheetFormatPr defaultColWidth="9" defaultRowHeight="12" x14ac:dyDescent="0.15"/>
  <cols>
    <col min="1" max="1" width="1.6640625" style="7" customWidth="1"/>
    <col min="2" max="2" width="3.218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435" t="s">
        <v>346</v>
      </c>
      <c r="C3" s="435"/>
      <c r="D3" s="435"/>
      <c r="E3" s="707"/>
      <c r="F3" s="707"/>
      <c r="G3" s="707"/>
      <c r="H3" s="707"/>
      <c r="I3" s="707"/>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row>
    <row r="4" spans="2:35" ht="20.100000000000001" customHeight="1" x14ac:dyDescent="0.15">
      <c r="B4" s="436" t="s">
        <v>27</v>
      </c>
      <c r="C4" s="436"/>
      <c r="D4" s="708"/>
      <c r="E4" s="437" t="s">
        <v>616</v>
      </c>
      <c r="F4" s="438"/>
      <c r="G4" s="438"/>
      <c r="H4" s="438"/>
      <c r="I4" s="439"/>
      <c r="J4" s="709" t="s">
        <v>28</v>
      </c>
      <c r="K4" s="440"/>
      <c r="L4" s="440"/>
      <c r="M4" s="710" t="s">
        <v>623</v>
      </c>
      <c r="N4" s="711"/>
      <c r="O4" s="711"/>
      <c r="P4" s="711"/>
      <c r="Q4" s="711"/>
      <c r="R4" s="711"/>
      <c r="S4" s="448" t="s">
        <v>269</v>
      </c>
      <c r="T4" s="448"/>
      <c r="U4" s="448"/>
      <c r="V4" s="448"/>
      <c r="W4" s="710" t="s">
        <v>625</v>
      </c>
      <c r="X4" s="710"/>
      <c r="Y4" s="710"/>
      <c r="Z4" s="710"/>
      <c r="AA4" s="710"/>
      <c r="AB4" s="710"/>
      <c r="AC4" s="422" t="s">
        <v>230</v>
      </c>
      <c r="AD4" s="423"/>
      <c r="AE4" s="424"/>
      <c r="AF4" s="713">
        <v>45272</v>
      </c>
      <c r="AG4" s="714"/>
      <c r="AH4" s="714"/>
      <c r="AI4" s="715"/>
    </row>
    <row r="5" spans="2:35" ht="20.100000000000001" customHeight="1" x14ac:dyDescent="0.15">
      <c r="B5" s="444" t="s">
        <v>0</v>
      </c>
      <c r="C5" s="444"/>
      <c r="D5" s="726"/>
      <c r="E5" s="445" t="s">
        <v>628</v>
      </c>
      <c r="F5" s="446"/>
      <c r="G5" s="446"/>
      <c r="H5" s="446"/>
      <c r="I5" s="447"/>
      <c r="J5" s="727" t="s">
        <v>1</v>
      </c>
      <c r="K5" s="401"/>
      <c r="L5" s="401"/>
      <c r="M5" s="710" t="s">
        <v>578</v>
      </c>
      <c r="N5" s="711"/>
      <c r="O5" s="711"/>
      <c r="P5" s="711"/>
      <c r="Q5" s="711"/>
      <c r="R5" s="711"/>
      <c r="S5" s="448" t="s">
        <v>270</v>
      </c>
      <c r="T5" s="448"/>
      <c r="U5" s="448"/>
      <c r="V5" s="448"/>
      <c r="W5" s="728" t="s">
        <v>626</v>
      </c>
      <c r="X5" s="728"/>
      <c r="Y5" s="728"/>
      <c r="Z5" s="728"/>
      <c r="AA5" s="728"/>
      <c r="AB5" s="728"/>
      <c r="AC5" s="705"/>
      <c r="AD5" s="712"/>
      <c r="AE5" s="706"/>
      <c r="AF5" s="716"/>
      <c r="AG5" s="717"/>
      <c r="AH5" s="717"/>
      <c r="AI5" s="718"/>
    </row>
    <row r="6" spans="2:35" ht="26.25" customHeight="1" x14ac:dyDescent="0.2">
      <c r="B6" s="719" t="s">
        <v>31</v>
      </c>
      <c r="C6" s="721" t="s">
        <v>30</v>
      </c>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3"/>
    </row>
    <row r="7" spans="2:35" ht="35.4" customHeight="1" x14ac:dyDescent="0.15">
      <c r="B7" s="719"/>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9"/>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9"/>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9"/>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9"/>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9"/>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9"/>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9"/>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9"/>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9"/>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9"/>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20"/>
      <c r="C18" s="12"/>
      <c r="D18" s="9"/>
      <c r="E18" s="11"/>
      <c r="F18" s="10"/>
      <c r="G18" s="10"/>
      <c r="H18" s="9"/>
      <c r="I18" s="9"/>
      <c r="J18" s="9"/>
      <c r="K18" s="9"/>
      <c r="L18" s="9"/>
      <c r="M18" s="9"/>
      <c r="N18" s="9"/>
      <c r="O18" s="9"/>
      <c r="P18" s="9"/>
      <c r="Q18" s="9"/>
      <c r="R18" s="9"/>
      <c r="S18" s="8"/>
      <c r="T18" s="8"/>
      <c r="U18" s="8"/>
      <c r="V18" s="724" t="s">
        <v>549</v>
      </c>
      <c r="W18" s="724"/>
      <c r="X18" s="724"/>
      <c r="Y18" s="724"/>
      <c r="Z18" s="724"/>
      <c r="AA18" s="724"/>
      <c r="AB18" s="724"/>
      <c r="AC18" s="724"/>
      <c r="AD18" s="724"/>
      <c r="AE18" s="724"/>
      <c r="AF18" s="724"/>
      <c r="AG18" s="724"/>
      <c r="AH18" s="724"/>
      <c r="AI18" s="725"/>
    </row>
    <row r="19" spans="2:35" ht="15" customHeight="1" x14ac:dyDescent="0.15"/>
  </sheetData>
  <mergeCells count="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6:B18"/>
    <mergeCell ref="C6:AI6"/>
    <mergeCell ref="V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A63F2-8D57-4744-B4CB-EA18211925CE}">
  <sheetPr>
    <pageSetUpPr fitToPage="1"/>
  </sheetPr>
  <dimension ref="B2:AI19"/>
  <sheetViews>
    <sheetView showGridLines="0" showZeros="0" view="pageBreakPreview" zoomScaleNormal="100" zoomScaleSheetLayoutView="100" workbookViewId="0">
      <selection activeCell="C6" sqref="C6:AI6"/>
    </sheetView>
  </sheetViews>
  <sheetFormatPr defaultColWidth="9" defaultRowHeight="12" x14ac:dyDescent="0.15"/>
  <cols>
    <col min="1" max="1" width="1.6640625" style="7" customWidth="1"/>
    <col min="2" max="2" width="3.218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435" t="s">
        <v>346</v>
      </c>
      <c r="C3" s="435"/>
      <c r="D3" s="435"/>
      <c r="E3" s="707"/>
      <c r="F3" s="707"/>
      <c r="G3" s="707"/>
      <c r="H3" s="707"/>
      <c r="I3" s="707"/>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row>
    <row r="4" spans="2:35" ht="20.100000000000001" customHeight="1" x14ac:dyDescent="0.15">
      <c r="B4" s="436" t="s">
        <v>27</v>
      </c>
      <c r="C4" s="436"/>
      <c r="D4" s="708"/>
      <c r="E4" s="437" t="s">
        <v>616</v>
      </c>
      <c r="F4" s="438"/>
      <c r="G4" s="438"/>
      <c r="H4" s="438"/>
      <c r="I4" s="439"/>
      <c r="J4" s="709" t="s">
        <v>28</v>
      </c>
      <c r="K4" s="440"/>
      <c r="L4" s="440"/>
      <c r="M4" s="710" t="s">
        <v>623</v>
      </c>
      <c r="N4" s="711"/>
      <c r="O4" s="711"/>
      <c r="P4" s="711"/>
      <c r="Q4" s="711"/>
      <c r="R4" s="711"/>
      <c r="S4" s="448" t="s">
        <v>269</v>
      </c>
      <c r="T4" s="448"/>
      <c r="U4" s="448"/>
      <c r="V4" s="448"/>
      <c r="W4" s="710" t="s">
        <v>625</v>
      </c>
      <c r="X4" s="710"/>
      <c r="Y4" s="710"/>
      <c r="Z4" s="710"/>
      <c r="AA4" s="710"/>
      <c r="AB4" s="710"/>
      <c r="AC4" s="422" t="s">
        <v>230</v>
      </c>
      <c r="AD4" s="423"/>
      <c r="AE4" s="424"/>
      <c r="AF4" s="713">
        <v>45272</v>
      </c>
      <c r="AG4" s="714"/>
      <c r="AH4" s="714"/>
      <c r="AI4" s="715"/>
    </row>
    <row r="5" spans="2:35" ht="20.100000000000001" customHeight="1" x14ac:dyDescent="0.15">
      <c r="B5" s="444" t="s">
        <v>0</v>
      </c>
      <c r="C5" s="444"/>
      <c r="D5" s="726"/>
      <c r="E5" s="445" t="s">
        <v>628</v>
      </c>
      <c r="F5" s="446"/>
      <c r="G5" s="446"/>
      <c r="H5" s="446"/>
      <c r="I5" s="447"/>
      <c r="J5" s="727" t="s">
        <v>1</v>
      </c>
      <c r="K5" s="401"/>
      <c r="L5" s="401"/>
      <c r="M5" s="710" t="s">
        <v>578</v>
      </c>
      <c r="N5" s="711"/>
      <c r="O5" s="711"/>
      <c r="P5" s="711"/>
      <c r="Q5" s="711"/>
      <c r="R5" s="711"/>
      <c r="S5" s="448" t="s">
        <v>270</v>
      </c>
      <c r="T5" s="448"/>
      <c r="U5" s="448"/>
      <c r="V5" s="448"/>
      <c r="W5" s="728" t="s">
        <v>626</v>
      </c>
      <c r="X5" s="728"/>
      <c r="Y5" s="728"/>
      <c r="Z5" s="728"/>
      <c r="AA5" s="728"/>
      <c r="AB5" s="728"/>
      <c r="AC5" s="705"/>
      <c r="AD5" s="712"/>
      <c r="AE5" s="706"/>
      <c r="AF5" s="716"/>
      <c r="AG5" s="717"/>
      <c r="AH5" s="717"/>
      <c r="AI5" s="718"/>
    </row>
    <row r="6" spans="2:35" ht="26.25" customHeight="1" x14ac:dyDescent="0.2">
      <c r="B6" s="719" t="s">
        <v>31</v>
      </c>
      <c r="C6" s="721" t="s">
        <v>30</v>
      </c>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3"/>
    </row>
    <row r="7" spans="2:35" ht="35.4" customHeight="1" x14ac:dyDescent="0.15">
      <c r="B7" s="719"/>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9"/>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9"/>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9"/>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9"/>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9"/>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9"/>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9"/>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9"/>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9"/>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9"/>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20"/>
      <c r="C18" s="12"/>
      <c r="D18" s="9"/>
      <c r="E18" s="11"/>
      <c r="F18" s="10"/>
      <c r="G18" s="10"/>
      <c r="H18" s="9"/>
      <c r="I18" s="9"/>
      <c r="J18" s="9"/>
      <c r="K18" s="9"/>
      <c r="L18" s="9"/>
      <c r="M18" s="9"/>
      <c r="N18" s="9"/>
      <c r="O18" s="9"/>
      <c r="P18" s="9"/>
      <c r="Q18" s="9"/>
      <c r="R18" s="9"/>
      <c r="S18" s="8"/>
      <c r="T18" s="8"/>
      <c r="U18" s="8"/>
      <c r="V18" s="724" t="s">
        <v>549</v>
      </c>
      <c r="W18" s="724"/>
      <c r="X18" s="724"/>
      <c r="Y18" s="724"/>
      <c r="Z18" s="724"/>
      <c r="AA18" s="724"/>
      <c r="AB18" s="724"/>
      <c r="AC18" s="724"/>
      <c r="AD18" s="724"/>
      <c r="AE18" s="724"/>
      <c r="AF18" s="724"/>
      <c r="AG18" s="724"/>
      <c r="AH18" s="724"/>
      <c r="AI18" s="725"/>
    </row>
    <row r="19" spans="2:35" ht="15" customHeight="1" x14ac:dyDescent="0.15"/>
  </sheetData>
  <mergeCells count="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6:B18"/>
    <mergeCell ref="C6:AI6"/>
    <mergeCell ref="V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53360-3FBA-4BE8-9255-C7A0855990A3}">
  <sheetPr>
    <pageSetUpPr fitToPage="1"/>
  </sheetPr>
  <dimension ref="B2:AI19"/>
  <sheetViews>
    <sheetView showGridLines="0" showZeros="0" view="pageBreakPreview" zoomScaleNormal="100" zoomScaleSheetLayoutView="100" workbookViewId="0">
      <selection activeCell="C6" sqref="C6:AI6"/>
    </sheetView>
  </sheetViews>
  <sheetFormatPr defaultColWidth="9" defaultRowHeight="12" x14ac:dyDescent="0.15"/>
  <cols>
    <col min="1" max="1" width="1.6640625" style="7" customWidth="1"/>
    <col min="2" max="2" width="3.218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435" t="s">
        <v>346</v>
      </c>
      <c r="C3" s="435"/>
      <c r="D3" s="435"/>
      <c r="E3" s="707"/>
      <c r="F3" s="707"/>
      <c r="G3" s="707"/>
      <c r="H3" s="707"/>
      <c r="I3" s="707"/>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row>
    <row r="4" spans="2:35" ht="20.100000000000001" customHeight="1" x14ac:dyDescent="0.15">
      <c r="B4" s="436" t="s">
        <v>27</v>
      </c>
      <c r="C4" s="436"/>
      <c r="D4" s="708"/>
      <c r="E4" s="437" t="s">
        <v>616</v>
      </c>
      <c r="F4" s="438"/>
      <c r="G4" s="438"/>
      <c r="H4" s="438"/>
      <c r="I4" s="439"/>
      <c r="J4" s="709" t="s">
        <v>28</v>
      </c>
      <c r="K4" s="440"/>
      <c r="L4" s="440"/>
      <c r="M4" s="710" t="s">
        <v>623</v>
      </c>
      <c r="N4" s="711"/>
      <c r="O4" s="711"/>
      <c r="P4" s="711"/>
      <c r="Q4" s="711"/>
      <c r="R4" s="711"/>
      <c r="S4" s="448" t="s">
        <v>269</v>
      </c>
      <c r="T4" s="448"/>
      <c r="U4" s="448"/>
      <c r="V4" s="448"/>
      <c r="W4" s="710" t="s">
        <v>625</v>
      </c>
      <c r="X4" s="710"/>
      <c r="Y4" s="710"/>
      <c r="Z4" s="710"/>
      <c r="AA4" s="710"/>
      <c r="AB4" s="710"/>
      <c r="AC4" s="422" t="s">
        <v>230</v>
      </c>
      <c r="AD4" s="423"/>
      <c r="AE4" s="424"/>
      <c r="AF4" s="713">
        <v>45272</v>
      </c>
      <c r="AG4" s="714"/>
      <c r="AH4" s="714"/>
      <c r="AI4" s="715"/>
    </row>
    <row r="5" spans="2:35" ht="20.100000000000001" customHeight="1" x14ac:dyDescent="0.15">
      <c r="B5" s="444" t="s">
        <v>0</v>
      </c>
      <c r="C5" s="444"/>
      <c r="D5" s="726"/>
      <c r="E5" s="445" t="s">
        <v>628</v>
      </c>
      <c r="F5" s="446"/>
      <c r="G5" s="446"/>
      <c r="H5" s="446"/>
      <c r="I5" s="447"/>
      <c r="J5" s="727" t="s">
        <v>1</v>
      </c>
      <c r="K5" s="401"/>
      <c r="L5" s="401"/>
      <c r="M5" s="710" t="s">
        <v>578</v>
      </c>
      <c r="N5" s="711"/>
      <c r="O5" s="711"/>
      <c r="P5" s="711"/>
      <c r="Q5" s="711"/>
      <c r="R5" s="711"/>
      <c r="S5" s="448" t="s">
        <v>270</v>
      </c>
      <c r="T5" s="448"/>
      <c r="U5" s="448"/>
      <c r="V5" s="448"/>
      <c r="W5" s="728" t="s">
        <v>626</v>
      </c>
      <c r="X5" s="728"/>
      <c r="Y5" s="728"/>
      <c r="Z5" s="728"/>
      <c r="AA5" s="728"/>
      <c r="AB5" s="728"/>
      <c r="AC5" s="705"/>
      <c r="AD5" s="712"/>
      <c r="AE5" s="706"/>
      <c r="AF5" s="716"/>
      <c r="AG5" s="717"/>
      <c r="AH5" s="717"/>
      <c r="AI5" s="718"/>
    </row>
    <row r="6" spans="2:35" ht="26.25" customHeight="1" x14ac:dyDescent="0.2">
      <c r="B6" s="719" t="s">
        <v>31</v>
      </c>
      <c r="C6" s="721" t="s">
        <v>30</v>
      </c>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3"/>
    </row>
    <row r="7" spans="2:35" ht="35.4" customHeight="1" x14ac:dyDescent="0.15">
      <c r="B7" s="719"/>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9"/>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9"/>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9"/>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9"/>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9"/>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9"/>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9"/>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9"/>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9"/>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9"/>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20"/>
      <c r="C18" s="12"/>
      <c r="D18" s="9"/>
      <c r="E18" s="11"/>
      <c r="F18" s="10"/>
      <c r="G18" s="10"/>
      <c r="H18" s="9"/>
      <c r="I18" s="9"/>
      <c r="J18" s="9"/>
      <c r="K18" s="9"/>
      <c r="L18" s="9"/>
      <c r="M18" s="9"/>
      <c r="N18" s="9"/>
      <c r="O18" s="9"/>
      <c r="P18" s="9"/>
      <c r="Q18" s="9"/>
      <c r="R18" s="9"/>
      <c r="S18" s="8"/>
      <c r="T18" s="8"/>
      <c r="U18" s="8"/>
      <c r="V18" s="724" t="s">
        <v>549</v>
      </c>
      <c r="W18" s="724"/>
      <c r="X18" s="724"/>
      <c r="Y18" s="724"/>
      <c r="Z18" s="724"/>
      <c r="AA18" s="724"/>
      <c r="AB18" s="724"/>
      <c r="AC18" s="724"/>
      <c r="AD18" s="724"/>
      <c r="AE18" s="724"/>
      <c r="AF18" s="724"/>
      <c r="AG18" s="724"/>
      <c r="AH18" s="724"/>
      <c r="AI18" s="725"/>
    </row>
    <row r="19" spans="2:35" ht="15" customHeight="1" x14ac:dyDescent="0.15"/>
  </sheetData>
  <mergeCells count="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6:B18"/>
    <mergeCell ref="C6:AI6"/>
    <mergeCell ref="V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D26CD-D5C0-4E93-A369-6A0D806045EB}">
  <sheetPr>
    <pageSetUpPr fitToPage="1"/>
  </sheetPr>
  <dimension ref="B2:AI19"/>
  <sheetViews>
    <sheetView showGridLines="0" showZeros="0" view="pageBreakPreview" zoomScaleNormal="100" zoomScaleSheetLayoutView="100" workbookViewId="0">
      <selection activeCell="AE7" sqref="AE7"/>
    </sheetView>
  </sheetViews>
  <sheetFormatPr defaultColWidth="9" defaultRowHeight="12" x14ac:dyDescent="0.15"/>
  <cols>
    <col min="1" max="1" width="1.6640625" style="7" customWidth="1"/>
    <col min="2" max="2" width="3.218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435" t="s">
        <v>346</v>
      </c>
      <c r="C3" s="435"/>
      <c r="D3" s="435"/>
      <c r="E3" s="707"/>
      <c r="F3" s="707"/>
      <c r="G3" s="707"/>
      <c r="H3" s="707"/>
      <c r="I3" s="707"/>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row>
    <row r="4" spans="2:35" ht="20.100000000000001" customHeight="1" x14ac:dyDescent="0.15">
      <c r="B4" s="436" t="s">
        <v>27</v>
      </c>
      <c r="C4" s="436"/>
      <c r="D4" s="708"/>
      <c r="E4" s="437" t="s">
        <v>616</v>
      </c>
      <c r="F4" s="438"/>
      <c r="G4" s="438"/>
      <c r="H4" s="438"/>
      <c r="I4" s="439"/>
      <c r="J4" s="709" t="s">
        <v>28</v>
      </c>
      <c r="K4" s="440"/>
      <c r="L4" s="440"/>
      <c r="M4" s="710" t="s">
        <v>623</v>
      </c>
      <c r="N4" s="711"/>
      <c r="O4" s="711"/>
      <c r="P4" s="711"/>
      <c r="Q4" s="711"/>
      <c r="R4" s="711"/>
      <c r="S4" s="448" t="s">
        <v>269</v>
      </c>
      <c r="T4" s="448"/>
      <c r="U4" s="448"/>
      <c r="V4" s="448"/>
      <c r="W4" s="710" t="s">
        <v>625</v>
      </c>
      <c r="X4" s="710"/>
      <c r="Y4" s="710"/>
      <c r="Z4" s="710"/>
      <c r="AA4" s="710"/>
      <c r="AB4" s="710"/>
      <c r="AC4" s="422" t="s">
        <v>230</v>
      </c>
      <c r="AD4" s="423"/>
      <c r="AE4" s="424"/>
      <c r="AF4" s="713">
        <v>45272</v>
      </c>
      <c r="AG4" s="714"/>
      <c r="AH4" s="714"/>
      <c r="AI4" s="715"/>
    </row>
    <row r="5" spans="2:35" ht="20.100000000000001" customHeight="1" x14ac:dyDescent="0.15">
      <c r="B5" s="444" t="s">
        <v>0</v>
      </c>
      <c r="C5" s="444"/>
      <c r="D5" s="726"/>
      <c r="E5" s="445" t="s">
        <v>628</v>
      </c>
      <c r="F5" s="446"/>
      <c r="G5" s="446"/>
      <c r="H5" s="446"/>
      <c r="I5" s="447"/>
      <c r="J5" s="727" t="s">
        <v>1</v>
      </c>
      <c r="K5" s="401"/>
      <c r="L5" s="401"/>
      <c r="M5" s="710" t="s">
        <v>578</v>
      </c>
      <c r="N5" s="711"/>
      <c r="O5" s="711"/>
      <c r="P5" s="711"/>
      <c r="Q5" s="711"/>
      <c r="R5" s="711"/>
      <c r="S5" s="448" t="s">
        <v>270</v>
      </c>
      <c r="T5" s="448"/>
      <c r="U5" s="448"/>
      <c r="V5" s="448"/>
      <c r="W5" s="728" t="s">
        <v>626</v>
      </c>
      <c r="X5" s="728"/>
      <c r="Y5" s="728"/>
      <c r="Z5" s="728"/>
      <c r="AA5" s="728"/>
      <c r="AB5" s="728"/>
      <c r="AC5" s="705"/>
      <c r="AD5" s="712"/>
      <c r="AE5" s="706"/>
      <c r="AF5" s="716"/>
      <c r="AG5" s="717"/>
      <c r="AH5" s="717"/>
      <c r="AI5" s="718"/>
    </row>
    <row r="6" spans="2:35" ht="26.25" customHeight="1" x14ac:dyDescent="0.2">
      <c r="B6" s="719" t="s">
        <v>31</v>
      </c>
      <c r="C6" s="721" t="s">
        <v>30</v>
      </c>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3"/>
    </row>
    <row r="7" spans="2:35" ht="35.4" customHeight="1" x14ac:dyDescent="0.15">
      <c r="B7" s="719"/>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9"/>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9"/>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9"/>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9"/>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9"/>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9"/>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9"/>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9"/>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9"/>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9"/>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20"/>
      <c r="C18" s="12"/>
      <c r="D18" s="9"/>
      <c r="E18" s="11"/>
      <c r="F18" s="10"/>
      <c r="G18" s="10"/>
      <c r="H18" s="9"/>
      <c r="I18" s="9"/>
      <c r="J18" s="9"/>
      <c r="K18" s="9"/>
      <c r="L18" s="9"/>
      <c r="M18" s="9"/>
      <c r="N18" s="9"/>
      <c r="O18" s="9"/>
      <c r="P18" s="9"/>
      <c r="Q18" s="9"/>
      <c r="R18" s="9"/>
      <c r="S18" s="8"/>
      <c r="T18" s="8"/>
      <c r="U18" s="8"/>
      <c r="V18" s="724" t="s">
        <v>549</v>
      </c>
      <c r="W18" s="724"/>
      <c r="X18" s="724"/>
      <c r="Y18" s="724"/>
      <c r="Z18" s="724"/>
      <c r="AA18" s="724"/>
      <c r="AB18" s="724"/>
      <c r="AC18" s="724"/>
      <c r="AD18" s="724"/>
      <c r="AE18" s="724"/>
      <c r="AF18" s="724"/>
      <c r="AG18" s="724"/>
      <c r="AH18" s="724"/>
      <c r="AI18" s="725"/>
    </row>
    <row r="19" spans="2:35" ht="15" customHeight="1" x14ac:dyDescent="0.15"/>
  </sheetData>
  <mergeCells count="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6:B18"/>
    <mergeCell ref="C6:AI6"/>
    <mergeCell ref="V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473</v>
      </c>
      <c r="C4" s="436"/>
      <c r="D4" s="708"/>
      <c r="E4" s="796" t="s">
        <v>621</v>
      </c>
      <c r="F4" s="797"/>
      <c r="G4" s="797"/>
      <c r="H4" s="797"/>
      <c r="I4" s="797"/>
      <c r="J4" s="798"/>
      <c r="K4" s="314" t="s">
        <v>198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646</v>
      </c>
      <c r="F5" s="826"/>
      <c r="G5" s="826"/>
      <c r="H5" s="826"/>
      <c r="I5" s="826"/>
      <c r="J5" s="827"/>
      <c r="K5" s="563" t="s">
        <v>1</v>
      </c>
      <c r="L5" s="479"/>
      <c r="M5" s="479"/>
      <c r="N5" s="799" t="s">
        <v>624</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PS</v>
      </c>
      <c r="AW5" s="169">
        <f>R7</f>
        <v>0</v>
      </c>
      <c r="AX5" s="170">
        <f>+Y32</f>
        <v>0</v>
      </c>
      <c r="AY5" s="170">
        <f>+Z32</f>
        <v>0</v>
      </c>
      <c r="AZ5" s="170">
        <f>+AA32</f>
        <v>0</v>
      </c>
      <c r="BA5" s="170">
        <f t="shared" ref="BA5" si="0">+AB32</f>
        <v>0</v>
      </c>
      <c r="BB5" s="170">
        <f>+AC32</f>
        <v>0</v>
      </c>
      <c r="BC5" s="170">
        <f t="shared" ref="BC5" si="1">+AD32</f>
        <v>0</v>
      </c>
      <c r="BD5" s="170">
        <f t="shared" ref="BD5:BI5" si="2">+AE32</f>
        <v>0</v>
      </c>
      <c r="BE5" s="170">
        <f t="shared" si="2"/>
        <v>0</v>
      </c>
      <c r="BF5" s="170">
        <f t="shared" si="2"/>
        <v>0</v>
      </c>
      <c r="BG5" s="170">
        <f t="shared" si="2"/>
        <v>0</v>
      </c>
      <c r="BH5" s="170">
        <f t="shared" si="2"/>
        <v>0</v>
      </c>
      <c r="BI5" s="170">
        <f t="shared" si="2"/>
        <v>0</v>
      </c>
      <c r="BJ5" s="170" t="str">
        <f>+Y35</f>
        <v/>
      </c>
      <c r="BK5" s="170" t="str">
        <f t="shared" ref="BK5" si="3">+Z35</f>
        <v/>
      </c>
      <c r="BL5" s="170" t="str">
        <f>+AA35</f>
        <v/>
      </c>
      <c r="BM5" s="170">
        <f>+AC35</f>
        <v>0</v>
      </c>
      <c r="BN5" s="170">
        <f t="shared" ref="BN5:BO5" si="4">+AD35</f>
        <v>0</v>
      </c>
      <c r="BO5" s="170">
        <f t="shared" si="4"/>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5">+AC31</f>
        <v>0</v>
      </c>
      <c r="CB5" s="173">
        <f t="shared" si="5"/>
        <v>0</v>
      </c>
      <c r="CC5" s="173">
        <f t="shared" si="5"/>
        <v>0</v>
      </c>
      <c r="CD5" s="173">
        <f t="shared" si="5"/>
        <v>0</v>
      </c>
      <c r="CE5" s="173">
        <f t="shared" si="5"/>
        <v>0</v>
      </c>
      <c r="CF5" s="173">
        <f t="shared" si="5"/>
        <v>0</v>
      </c>
      <c r="CG5" s="173">
        <f t="shared" si="5"/>
        <v>0</v>
      </c>
      <c r="CH5" s="173">
        <f t="shared" si="5"/>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806</v>
      </c>
      <c r="O7" s="751"/>
      <c r="P7" s="772" t="s">
        <v>475</v>
      </c>
      <c r="Q7" s="774"/>
      <c r="R7" s="781"/>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485</v>
      </c>
      <c r="Z10" s="197" t="s">
        <v>486</v>
      </c>
      <c r="AA10" s="197" t="s">
        <v>487</v>
      </c>
      <c r="AB10" s="197" t="s">
        <v>488</v>
      </c>
      <c r="AC10" s="197" t="s">
        <v>485</v>
      </c>
      <c r="AD10" s="197" t="s">
        <v>486</v>
      </c>
      <c r="AE10" s="197" t="s">
        <v>487</v>
      </c>
      <c r="AF10" s="197" t="s">
        <v>488</v>
      </c>
      <c r="AG10" s="197" t="s">
        <v>485</v>
      </c>
      <c r="AH10" s="197" t="s">
        <v>486</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c r="L11" s="750"/>
      <c r="M11" s="752"/>
      <c r="N11" s="750"/>
      <c r="O11" s="752"/>
      <c r="P11" s="750"/>
      <c r="Q11" s="752"/>
      <c r="R11" s="278"/>
      <c r="S11" s="278"/>
      <c r="T11" s="278"/>
      <c r="U11" s="750"/>
      <c r="V11" s="752"/>
      <c r="W11" s="750"/>
      <c r="X11" s="751"/>
      <c r="Y11" s="203"/>
      <c r="Z11" s="202"/>
      <c r="AA11" s="202"/>
      <c r="AB11" s="202"/>
      <c r="AC11" s="230"/>
      <c r="AD11" s="230"/>
      <c r="AE11" s="230"/>
      <c r="AF11" s="230"/>
      <c r="AG11" s="230"/>
      <c r="AH11" s="230"/>
      <c r="AI11" s="230"/>
      <c r="AJ11" s="230"/>
      <c r="AK11" s="779"/>
      <c r="AL11" s="780"/>
      <c r="AM11" s="780"/>
      <c r="AN11" s="594"/>
      <c r="AO11" s="595"/>
      <c r="AP11" s="3"/>
      <c r="AQ11" s="229">
        <f>IF(P11="材質劣化",2,IF(P11="漏水",3,1))</f>
        <v>1</v>
      </c>
    </row>
    <row r="12" spans="2:86" ht="12" customHeight="1" x14ac:dyDescent="0.15">
      <c r="B12" s="529"/>
      <c r="C12" s="811"/>
      <c r="D12" s="809"/>
      <c r="E12" s="809"/>
      <c r="F12" s="809"/>
      <c r="G12" s="809"/>
      <c r="H12" s="809"/>
      <c r="I12" s="809"/>
      <c r="J12" s="810"/>
      <c r="K12" s="201"/>
      <c r="L12" s="750"/>
      <c r="M12" s="752"/>
      <c r="N12" s="750"/>
      <c r="O12" s="752"/>
      <c r="P12" s="750"/>
      <c r="Q12" s="752"/>
      <c r="R12" s="278"/>
      <c r="S12" s="278"/>
      <c r="T12" s="278"/>
      <c r="U12" s="750"/>
      <c r="V12" s="752"/>
      <c r="W12" s="750"/>
      <c r="X12" s="751"/>
      <c r="Y12" s="203"/>
      <c r="Z12" s="202"/>
      <c r="AA12" s="202"/>
      <c r="AB12" s="202"/>
      <c r="AC12" s="230"/>
      <c r="AD12" s="230"/>
      <c r="AE12" s="230"/>
      <c r="AF12" s="230"/>
      <c r="AG12" s="230"/>
      <c r="AH12" s="230"/>
      <c r="AI12" s="230"/>
      <c r="AJ12" s="230"/>
      <c r="AK12" s="775"/>
      <c r="AL12" s="776"/>
      <c r="AM12" s="776"/>
      <c r="AN12" s="777"/>
      <c r="AO12" s="778"/>
      <c r="AP12" s="3"/>
      <c r="AQ12" s="229">
        <f t="shared" ref="AQ12:AQ30" si="6">IF(P12="材質劣化",2,IF(P12="漏水",3,1))</f>
        <v>1</v>
      </c>
    </row>
    <row r="13" spans="2:86" ht="12" customHeight="1" x14ac:dyDescent="0.15">
      <c r="B13" s="529"/>
      <c r="C13" s="811"/>
      <c r="D13" s="809"/>
      <c r="E13" s="809"/>
      <c r="F13" s="809"/>
      <c r="G13" s="809"/>
      <c r="H13" s="809"/>
      <c r="I13" s="809"/>
      <c r="J13" s="810"/>
      <c r="K13" s="201"/>
      <c r="L13" s="750"/>
      <c r="M13" s="752"/>
      <c r="N13" s="750"/>
      <c r="O13" s="752"/>
      <c r="P13" s="750"/>
      <c r="Q13" s="752"/>
      <c r="R13" s="278"/>
      <c r="S13" s="278"/>
      <c r="T13" s="278"/>
      <c r="U13" s="750"/>
      <c r="V13" s="752"/>
      <c r="W13" s="750"/>
      <c r="X13" s="751"/>
      <c r="Y13" s="203"/>
      <c r="Z13" s="202"/>
      <c r="AA13" s="202"/>
      <c r="AB13" s="202"/>
      <c r="AC13" s="230"/>
      <c r="AD13" s="230"/>
      <c r="AE13" s="230"/>
      <c r="AF13" s="230"/>
      <c r="AG13" s="230"/>
      <c r="AH13" s="230"/>
      <c r="AI13" s="230"/>
      <c r="AJ13" s="230"/>
      <c r="AK13" s="775"/>
      <c r="AL13" s="776"/>
      <c r="AM13" s="776"/>
      <c r="AN13" s="777"/>
      <c r="AO13" s="778"/>
      <c r="AP13" s="3"/>
      <c r="AQ13" s="229">
        <f t="shared" si="6"/>
        <v>1</v>
      </c>
    </row>
    <row r="14" spans="2:86" ht="12" customHeight="1" x14ac:dyDescent="0.15">
      <c r="B14" s="529"/>
      <c r="C14" s="811"/>
      <c r="D14" s="809"/>
      <c r="E14" s="809"/>
      <c r="F14" s="809"/>
      <c r="G14" s="809"/>
      <c r="H14" s="809"/>
      <c r="I14" s="809"/>
      <c r="J14" s="810"/>
      <c r="K14" s="201"/>
      <c r="L14" s="750"/>
      <c r="M14" s="752"/>
      <c r="N14" s="750"/>
      <c r="O14" s="752"/>
      <c r="P14" s="750"/>
      <c r="Q14" s="752"/>
      <c r="R14" s="278"/>
      <c r="S14" s="278"/>
      <c r="T14" s="278"/>
      <c r="U14" s="750"/>
      <c r="V14" s="752"/>
      <c r="W14" s="750"/>
      <c r="X14" s="751"/>
      <c r="Y14" s="203"/>
      <c r="Z14" s="202"/>
      <c r="AA14" s="202"/>
      <c r="AB14" s="202"/>
      <c r="AC14" s="230"/>
      <c r="AD14" s="230"/>
      <c r="AE14" s="230"/>
      <c r="AF14" s="230"/>
      <c r="AG14" s="230"/>
      <c r="AH14" s="230"/>
      <c r="AI14" s="230"/>
      <c r="AJ14" s="230"/>
      <c r="AK14" s="775"/>
      <c r="AL14" s="776"/>
      <c r="AM14" s="776"/>
      <c r="AN14" s="777"/>
      <c r="AO14" s="778"/>
      <c r="AP14" s="3"/>
      <c r="AQ14" s="229">
        <f t="shared" si="6"/>
        <v>1</v>
      </c>
    </row>
    <row r="15" spans="2:86" ht="12" customHeight="1" x14ac:dyDescent="0.15">
      <c r="B15" s="529"/>
      <c r="C15" s="811"/>
      <c r="D15" s="809"/>
      <c r="E15" s="809"/>
      <c r="F15" s="809"/>
      <c r="G15" s="809"/>
      <c r="H15" s="809"/>
      <c r="I15" s="809"/>
      <c r="J15" s="810"/>
      <c r="K15" s="201"/>
      <c r="L15" s="750"/>
      <c r="M15" s="752"/>
      <c r="N15" s="750"/>
      <c r="O15" s="752"/>
      <c r="P15" s="750"/>
      <c r="Q15" s="752"/>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6"/>
        <v>1</v>
      </c>
    </row>
    <row r="16" spans="2:86" ht="12" customHeight="1" x14ac:dyDescent="0.15">
      <c r="B16" s="529"/>
      <c r="C16" s="811"/>
      <c r="D16" s="809"/>
      <c r="E16" s="809"/>
      <c r="F16" s="809"/>
      <c r="G16" s="809"/>
      <c r="H16" s="809"/>
      <c r="I16" s="809"/>
      <c r="J16" s="810"/>
      <c r="K16" s="201"/>
      <c r="L16" s="750"/>
      <c r="M16" s="752"/>
      <c r="N16" s="750"/>
      <c r="O16" s="752"/>
      <c r="P16" s="750"/>
      <c r="Q16" s="752"/>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6"/>
        <v>1</v>
      </c>
    </row>
    <row r="17" spans="2:43" ht="12" customHeight="1" x14ac:dyDescent="0.15">
      <c r="B17" s="529"/>
      <c r="C17" s="811"/>
      <c r="D17" s="809"/>
      <c r="E17" s="809"/>
      <c r="F17" s="809"/>
      <c r="G17" s="809"/>
      <c r="H17" s="809"/>
      <c r="I17" s="809"/>
      <c r="J17" s="810"/>
      <c r="K17" s="201"/>
      <c r="L17" s="750"/>
      <c r="M17" s="752"/>
      <c r="N17" s="750"/>
      <c r="O17" s="752"/>
      <c r="P17" s="750"/>
      <c r="Q17" s="752"/>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6"/>
        <v>1</v>
      </c>
    </row>
    <row r="18" spans="2:43" ht="12" customHeight="1" x14ac:dyDescent="0.15">
      <c r="B18" s="529"/>
      <c r="C18" s="811"/>
      <c r="D18" s="809"/>
      <c r="E18" s="809"/>
      <c r="F18" s="809"/>
      <c r="G18" s="809"/>
      <c r="H18" s="809"/>
      <c r="I18" s="809"/>
      <c r="J18" s="810"/>
      <c r="K18" s="201"/>
      <c r="L18" s="750"/>
      <c r="M18" s="752"/>
      <c r="N18" s="750"/>
      <c r="O18" s="752"/>
      <c r="P18" s="750"/>
      <c r="Q18" s="752"/>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6"/>
        <v>1</v>
      </c>
    </row>
    <row r="19" spans="2:43" ht="12" customHeight="1" x14ac:dyDescent="0.15">
      <c r="B19" s="529"/>
      <c r="C19" s="811"/>
      <c r="D19" s="809"/>
      <c r="E19" s="809"/>
      <c r="F19" s="809"/>
      <c r="G19" s="809"/>
      <c r="H19" s="809"/>
      <c r="I19" s="809"/>
      <c r="J19" s="810"/>
      <c r="K19" s="201"/>
      <c r="L19" s="750"/>
      <c r="M19" s="752"/>
      <c r="N19" s="750"/>
      <c r="O19" s="752"/>
      <c r="P19" s="750"/>
      <c r="Q19" s="752"/>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6"/>
        <v>1</v>
      </c>
    </row>
    <row r="20" spans="2:43" ht="12" customHeight="1" x14ac:dyDescent="0.15">
      <c r="B20" s="529"/>
      <c r="C20" s="811"/>
      <c r="D20" s="809"/>
      <c r="E20" s="809"/>
      <c r="F20" s="809"/>
      <c r="G20" s="809"/>
      <c r="H20" s="809"/>
      <c r="I20" s="809"/>
      <c r="J20" s="810"/>
      <c r="K20" s="201"/>
      <c r="L20" s="750"/>
      <c r="M20" s="752"/>
      <c r="N20" s="750"/>
      <c r="O20" s="752"/>
      <c r="P20" s="750"/>
      <c r="Q20" s="752"/>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6"/>
        <v>1</v>
      </c>
    </row>
    <row r="21" spans="2:43" ht="12" customHeight="1" x14ac:dyDescent="0.15">
      <c r="B21" s="529"/>
      <c r="C21" s="811"/>
      <c r="D21" s="809"/>
      <c r="E21" s="809"/>
      <c r="F21" s="809"/>
      <c r="G21" s="809"/>
      <c r="H21" s="809"/>
      <c r="I21" s="809"/>
      <c r="J21" s="810"/>
      <c r="K21" s="201"/>
      <c r="L21" s="750"/>
      <c r="M21" s="752"/>
      <c r="N21" s="750"/>
      <c r="O21" s="752"/>
      <c r="P21" s="750"/>
      <c r="Q21" s="752"/>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6"/>
        <v>1</v>
      </c>
    </row>
    <row r="22" spans="2:43" ht="12" customHeight="1" x14ac:dyDescent="0.15">
      <c r="B22" s="529"/>
      <c r="C22" s="811"/>
      <c r="D22" s="809"/>
      <c r="E22" s="809"/>
      <c r="F22" s="809"/>
      <c r="G22" s="809"/>
      <c r="H22" s="809"/>
      <c r="I22" s="809"/>
      <c r="J22" s="810"/>
      <c r="K22" s="201"/>
      <c r="L22" s="750"/>
      <c r="M22" s="752"/>
      <c r="N22" s="750"/>
      <c r="O22" s="752"/>
      <c r="P22" s="750"/>
      <c r="Q22" s="752"/>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6"/>
        <v>1</v>
      </c>
    </row>
    <row r="23" spans="2:43" ht="12" customHeight="1" x14ac:dyDescent="0.15">
      <c r="B23" s="529"/>
      <c r="C23" s="811"/>
      <c r="D23" s="809"/>
      <c r="E23" s="809"/>
      <c r="F23" s="809"/>
      <c r="G23" s="809"/>
      <c r="H23" s="809"/>
      <c r="I23" s="809"/>
      <c r="J23" s="810"/>
      <c r="K23" s="201"/>
      <c r="L23" s="750"/>
      <c r="M23" s="752"/>
      <c r="N23" s="750"/>
      <c r="O23" s="752"/>
      <c r="P23" s="750"/>
      <c r="Q23" s="752"/>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6"/>
        <v>1</v>
      </c>
    </row>
    <row r="24" spans="2:43" ht="12" customHeight="1" x14ac:dyDescent="0.15">
      <c r="B24" s="529"/>
      <c r="C24" s="811"/>
      <c r="D24" s="809"/>
      <c r="E24" s="809"/>
      <c r="F24" s="809"/>
      <c r="G24" s="809"/>
      <c r="H24" s="809"/>
      <c r="I24" s="809"/>
      <c r="J24" s="810"/>
      <c r="K24" s="201"/>
      <c r="L24" s="750"/>
      <c r="M24" s="752"/>
      <c r="N24" s="750"/>
      <c r="O24" s="752"/>
      <c r="P24" s="750"/>
      <c r="Q24" s="752"/>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6"/>
        <v>1</v>
      </c>
    </row>
    <row r="25" spans="2:43" ht="12" customHeight="1" x14ac:dyDescent="0.15">
      <c r="B25" s="529"/>
      <c r="C25" s="811"/>
      <c r="D25" s="809"/>
      <c r="E25" s="809"/>
      <c r="F25" s="809"/>
      <c r="G25" s="809"/>
      <c r="H25" s="809"/>
      <c r="I25" s="809"/>
      <c r="J25" s="810"/>
      <c r="K25" s="201"/>
      <c r="L25" s="750"/>
      <c r="M25" s="752"/>
      <c r="N25" s="750"/>
      <c r="O25" s="752"/>
      <c r="P25" s="750"/>
      <c r="Q25" s="752"/>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6"/>
        <v>1</v>
      </c>
    </row>
    <row r="26" spans="2:43" ht="12" customHeight="1" x14ac:dyDescent="0.15">
      <c r="B26" s="529"/>
      <c r="C26" s="811"/>
      <c r="D26" s="809"/>
      <c r="E26" s="809"/>
      <c r="F26" s="809"/>
      <c r="G26" s="809"/>
      <c r="H26" s="809"/>
      <c r="I26" s="809"/>
      <c r="J26" s="810"/>
      <c r="K26" s="201"/>
      <c r="L26" s="750"/>
      <c r="M26" s="752"/>
      <c r="N26" s="750"/>
      <c r="O26" s="752"/>
      <c r="P26" s="750"/>
      <c r="Q26" s="752"/>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6"/>
        <v>1</v>
      </c>
    </row>
    <row r="27" spans="2:43" ht="12" customHeight="1" x14ac:dyDescent="0.15">
      <c r="B27" s="529"/>
      <c r="C27" s="811"/>
      <c r="D27" s="809"/>
      <c r="E27" s="809"/>
      <c r="F27" s="809"/>
      <c r="G27" s="809"/>
      <c r="H27" s="809"/>
      <c r="I27" s="809"/>
      <c r="J27" s="810"/>
      <c r="K27" s="201"/>
      <c r="L27" s="750"/>
      <c r="M27" s="752"/>
      <c r="N27" s="750"/>
      <c r="O27" s="752"/>
      <c r="P27" s="750"/>
      <c r="Q27" s="752"/>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6"/>
        <v>1</v>
      </c>
    </row>
    <row r="28" spans="2:43" ht="12" customHeight="1" x14ac:dyDescent="0.15">
      <c r="B28" s="529"/>
      <c r="C28" s="811"/>
      <c r="D28" s="809"/>
      <c r="E28" s="809"/>
      <c r="F28" s="809"/>
      <c r="G28" s="809"/>
      <c r="H28" s="809"/>
      <c r="I28" s="809"/>
      <c r="J28" s="810"/>
      <c r="K28" s="201"/>
      <c r="L28" s="750"/>
      <c r="M28" s="752"/>
      <c r="N28" s="750"/>
      <c r="O28" s="752"/>
      <c r="P28" s="750"/>
      <c r="Q28" s="752"/>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6"/>
        <v>1</v>
      </c>
    </row>
    <row r="29" spans="2:43" ht="12" customHeight="1" x14ac:dyDescent="0.15">
      <c r="B29" s="529"/>
      <c r="C29" s="811"/>
      <c r="D29" s="809"/>
      <c r="E29" s="809"/>
      <c r="F29" s="809"/>
      <c r="G29" s="809"/>
      <c r="H29" s="809"/>
      <c r="I29" s="809"/>
      <c r="J29" s="810"/>
      <c r="K29" s="201"/>
      <c r="L29" s="750"/>
      <c r="M29" s="752"/>
      <c r="N29" s="750"/>
      <c r="O29" s="752"/>
      <c r="P29" s="750"/>
      <c r="Q29" s="752"/>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6"/>
        <v>1</v>
      </c>
    </row>
    <row r="30" spans="2:43" ht="12" customHeight="1" x14ac:dyDescent="0.15">
      <c r="B30" s="529"/>
      <c r="C30" s="811"/>
      <c r="D30" s="809"/>
      <c r="E30" s="809"/>
      <c r="F30" s="809"/>
      <c r="G30" s="809"/>
      <c r="H30" s="809"/>
      <c r="I30" s="809"/>
      <c r="J30" s="810"/>
      <c r="K30" s="201"/>
      <c r="L30" s="750"/>
      <c r="M30" s="752"/>
      <c r="N30" s="750"/>
      <c r="O30" s="752"/>
      <c r="P30" s="750"/>
      <c r="Q30" s="752"/>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6"/>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7">SUM(AC11:AC30)</f>
        <v>0</v>
      </c>
      <c r="AD31" s="231">
        <f t="shared" si="7"/>
        <v>0</v>
      </c>
      <c r="AE31" s="231">
        <f t="shared" si="7"/>
        <v>0</v>
      </c>
      <c r="AF31" s="231">
        <f t="shared" si="7"/>
        <v>0</v>
      </c>
      <c r="AG31" s="231">
        <f t="shared" si="7"/>
        <v>0</v>
      </c>
      <c r="AH31" s="231">
        <f t="shared" si="7"/>
        <v>0</v>
      </c>
      <c r="AI31" s="231">
        <f t="shared" si="7"/>
        <v>0</v>
      </c>
      <c r="AJ31" s="231">
        <f t="shared" si="7"/>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8">COUNT(AC11:AC30)</f>
        <v>0</v>
      </c>
      <c r="AD32" s="203">
        <f t="shared" si="8"/>
        <v>0</v>
      </c>
      <c r="AE32" s="203">
        <f t="shared" si="8"/>
        <v>0</v>
      </c>
      <c r="AF32" s="203">
        <f t="shared" si="8"/>
        <v>0</v>
      </c>
      <c r="AG32" s="203">
        <f t="shared" si="8"/>
        <v>0</v>
      </c>
      <c r="AH32" s="203">
        <f t="shared" si="8"/>
        <v>0</v>
      </c>
      <c r="AI32" s="203">
        <f t="shared" si="8"/>
        <v>0</v>
      </c>
      <c r="AJ32" s="203">
        <f t="shared" si="8"/>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333</v>
      </c>
      <c r="AR33" s="70" t="s">
        <v>334</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493</v>
      </c>
      <c r="Z34" s="197" t="s">
        <v>494</v>
      </c>
      <c r="AA34" s="771" t="s">
        <v>495</v>
      </c>
      <c r="AB34" s="771"/>
      <c r="AC34" s="197" t="s">
        <v>493</v>
      </c>
      <c r="AD34" s="197" t="s">
        <v>494</v>
      </c>
      <c r="AE34" s="771" t="s">
        <v>495</v>
      </c>
      <c r="AF34" s="771"/>
      <c r="AG34" s="197" t="s">
        <v>493</v>
      </c>
      <c r="AH34" s="197" t="s">
        <v>494</v>
      </c>
      <c r="AI34" s="771" t="s">
        <v>495</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807</v>
      </c>
      <c r="Z36" s="751"/>
      <c r="AA36" s="751"/>
      <c r="AB36" s="752"/>
      <c r="AC36" s="750" t="s">
        <v>807</v>
      </c>
      <c r="AD36" s="751"/>
      <c r="AE36" s="751"/>
      <c r="AF36" s="752"/>
      <c r="AG36" s="750" t="s">
        <v>807</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662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AS35:AT35"/>
    <mergeCell ref="AQ34:AR34"/>
    <mergeCell ref="B3:AO3"/>
    <mergeCell ref="B4:D4"/>
    <mergeCell ref="E4:J4"/>
    <mergeCell ref="K4:M4"/>
    <mergeCell ref="N4:S4"/>
    <mergeCell ref="T4:X4"/>
    <mergeCell ref="Y4:AF4"/>
    <mergeCell ref="AG4:AJ5"/>
    <mergeCell ref="AK4:AO5"/>
    <mergeCell ref="B6:B45"/>
    <mergeCell ref="C6:J45"/>
    <mergeCell ref="K6:AO6"/>
    <mergeCell ref="AK7:AO10"/>
    <mergeCell ref="B5:D5"/>
    <mergeCell ref="E5:J5"/>
    <mergeCell ref="K5:M5"/>
    <mergeCell ref="N5:S5"/>
    <mergeCell ref="T5:X5"/>
    <mergeCell ref="Y5:AF5"/>
    <mergeCell ref="K8:K10"/>
    <mergeCell ref="L8:M10"/>
    <mergeCell ref="N8:O10"/>
    <mergeCell ref="P8:Q10"/>
    <mergeCell ref="R8:T10"/>
    <mergeCell ref="AK11:AO11"/>
    <mergeCell ref="K7:M7"/>
    <mergeCell ref="N7:O7"/>
    <mergeCell ref="P7:Q7"/>
    <mergeCell ref="R7:T7"/>
    <mergeCell ref="U7:V10"/>
    <mergeCell ref="W7:X10"/>
    <mergeCell ref="Y7:AB8"/>
    <mergeCell ref="AC7:AJ8"/>
    <mergeCell ref="L11:M11"/>
    <mergeCell ref="N11:O11"/>
    <mergeCell ref="P11:Q11"/>
    <mergeCell ref="R11:T11"/>
    <mergeCell ref="U11:V11"/>
    <mergeCell ref="W11:X11"/>
    <mergeCell ref="Y9:AB9"/>
    <mergeCell ref="AC9:AF9"/>
    <mergeCell ref="AG9:AJ9"/>
    <mergeCell ref="AK12:AO12"/>
    <mergeCell ref="L13:M13"/>
    <mergeCell ref="N13:O13"/>
    <mergeCell ref="P13:Q13"/>
    <mergeCell ref="R13:T13"/>
    <mergeCell ref="U13:V13"/>
    <mergeCell ref="W13:X13"/>
    <mergeCell ref="AK13:AO13"/>
    <mergeCell ref="L12:M12"/>
    <mergeCell ref="N12:O12"/>
    <mergeCell ref="P12:Q12"/>
    <mergeCell ref="R12:T12"/>
    <mergeCell ref="U12:V12"/>
    <mergeCell ref="W12:X12"/>
    <mergeCell ref="AK14:AO14"/>
    <mergeCell ref="L15:M15"/>
    <mergeCell ref="N15:O15"/>
    <mergeCell ref="P15:Q15"/>
    <mergeCell ref="R15:T15"/>
    <mergeCell ref="U15:V15"/>
    <mergeCell ref="W15:X15"/>
    <mergeCell ref="AK15:AO15"/>
    <mergeCell ref="L14:M14"/>
    <mergeCell ref="N14:O14"/>
    <mergeCell ref="P14:Q14"/>
    <mergeCell ref="R14:T14"/>
    <mergeCell ref="U14:V14"/>
    <mergeCell ref="W14:X14"/>
    <mergeCell ref="AK16:AO16"/>
    <mergeCell ref="L17:M17"/>
    <mergeCell ref="N17:O17"/>
    <mergeCell ref="P17:Q17"/>
    <mergeCell ref="R17:T17"/>
    <mergeCell ref="U17:V17"/>
    <mergeCell ref="W17:X17"/>
    <mergeCell ref="AK17:AO17"/>
    <mergeCell ref="L16:M16"/>
    <mergeCell ref="N16:O16"/>
    <mergeCell ref="P16:Q16"/>
    <mergeCell ref="R16:T16"/>
    <mergeCell ref="U16:V16"/>
    <mergeCell ref="W16:X16"/>
    <mergeCell ref="AK18:AO18"/>
    <mergeCell ref="L19:M19"/>
    <mergeCell ref="N19:O19"/>
    <mergeCell ref="P19:Q19"/>
    <mergeCell ref="R19:T19"/>
    <mergeCell ref="U19:V19"/>
    <mergeCell ref="W19:X19"/>
    <mergeCell ref="AK19:AO19"/>
    <mergeCell ref="L18:M18"/>
    <mergeCell ref="N18:O18"/>
    <mergeCell ref="P18:Q18"/>
    <mergeCell ref="R18:T18"/>
    <mergeCell ref="U18:V18"/>
    <mergeCell ref="W18:X18"/>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AK29:AO29"/>
    <mergeCell ref="L28:M28"/>
    <mergeCell ref="N28:O28"/>
    <mergeCell ref="P28:Q28"/>
    <mergeCell ref="R28:T28"/>
    <mergeCell ref="U28:V28"/>
    <mergeCell ref="W28:X28"/>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K41:AO41"/>
    <mergeCell ref="K44:AO44"/>
    <mergeCell ref="K45:AO45"/>
    <mergeCell ref="AI35:AJ35"/>
    <mergeCell ref="O36:X36"/>
    <mergeCell ref="Y36:AB36"/>
    <mergeCell ref="AC36:AF36"/>
    <mergeCell ref="AG36:AJ36"/>
    <mergeCell ref="O37:X37"/>
    <mergeCell ref="Y37:AJ37"/>
    <mergeCell ref="L34:N37"/>
    <mergeCell ref="O34:X34"/>
    <mergeCell ref="AA34:AB34"/>
    <mergeCell ref="AE34:AF34"/>
    <mergeCell ref="AI34:AJ34"/>
    <mergeCell ref="O35:X35"/>
    <mergeCell ref="AA35:AB35"/>
    <mergeCell ref="AE35:AF35"/>
    <mergeCell ref="K31:K37"/>
    <mergeCell ref="L31:X31"/>
    <mergeCell ref="Y31:AB31"/>
    <mergeCell ref="AK31:AO31"/>
    <mergeCell ref="L32:N33"/>
    <mergeCell ref="O32:X32"/>
    <mergeCell ref="BW2:BZ2"/>
    <mergeCell ref="CA2:CH2"/>
    <mergeCell ref="K38:K39"/>
    <mergeCell ref="L38:AO39"/>
    <mergeCell ref="K40:AO40"/>
    <mergeCell ref="AC33:AF33"/>
    <mergeCell ref="AG33:AJ33"/>
    <mergeCell ref="AK30:AO30"/>
    <mergeCell ref="AK32:AO37"/>
    <mergeCell ref="O33:X33"/>
    <mergeCell ref="Y33:AB33"/>
    <mergeCell ref="L30:M30"/>
    <mergeCell ref="N30:O30"/>
    <mergeCell ref="P30:Q30"/>
    <mergeCell ref="R30:T30"/>
    <mergeCell ref="U30:V30"/>
    <mergeCell ref="W30:X30"/>
    <mergeCell ref="AK28:AO28"/>
    <mergeCell ref="L29:M29"/>
    <mergeCell ref="N29:O29"/>
    <mergeCell ref="P29:Q29"/>
    <mergeCell ref="R29:T29"/>
    <mergeCell ref="U29:V29"/>
    <mergeCell ref="W29:X29"/>
    <mergeCell ref="AQ36:AT36"/>
    <mergeCell ref="CE3:CH3"/>
    <mergeCell ref="AS33:AT33"/>
    <mergeCell ref="AS34:AT34"/>
    <mergeCell ref="BS3:BS4"/>
    <mergeCell ref="BT3:BT4"/>
    <mergeCell ref="BU3:BU4"/>
    <mergeCell ref="BV3:BV4"/>
    <mergeCell ref="BW3:BZ3"/>
    <mergeCell ref="CA3:CD3"/>
    <mergeCell ref="AX3:BA3"/>
    <mergeCell ref="BB3:BE3"/>
    <mergeCell ref="BF3:BI3"/>
    <mergeCell ref="BJ3:BL3"/>
    <mergeCell ref="BM3:BO3"/>
    <mergeCell ref="BP3:BR3"/>
    <mergeCell ref="AU1:AU5"/>
    <mergeCell ref="AV1:AV4"/>
    <mergeCell ref="AW1:AW4"/>
    <mergeCell ref="AX1:BR1"/>
    <mergeCell ref="BS1:BV2"/>
    <mergeCell ref="BW1:CH1"/>
    <mergeCell ref="AX2:BI2"/>
    <mergeCell ref="BJ2:BR2"/>
  </mergeCells>
  <phoneticPr fontId="8"/>
  <conditionalFormatting sqref="Y11:AB30 AG11:AJ30">
    <cfRule type="expression" dxfId="311" priority="4">
      <formula>$AQ11=2</formula>
    </cfRule>
  </conditionalFormatting>
  <conditionalFormatting sqref="Y11:AF30">
    <cfRule type="expression" dxfId="310" priority="2">
      <formula>$AQ11=3</formula>
    </cfRule>
  </conditionalFormatting>
  <conditionalFormatting sqref="AC11:AJ30">
    <cfRule type="expression" dxfId="309" priority="1">
      <formula>$AQ11=1</formula>
    </cfRule>
  </conditionalFormatting>
  <dataValidations count="1">
    <dataValidation type="list" allowBlank="1" showInputMessage="1" showErrorMessage="1" sqref="N11:O30 R11:T30" xr:uid="{00000000-0002-0000-0D00-000000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D00-000001000000}">
          <x14:formula1>
            <xm:f>'(参考)リスト'!$D$16:$D$18</xm:f>
          </x14:formula1>
          <xm:sqref>P11:Q30</xm:sqref>
        </x14:dataValidation>
        <x14:dataValidation type="list" allowBlank="1" showInputMessage="1" showErrorMessage="1" xr:uid="{00000000-0002-0000-0D00-000002000000}">
          <x14:formula1>
            <xm:f>'(参考)リスト'!$G$16:$G$20</xm:f>
          </x14:formula1>
          <xm:sqref>U11:V30</xm:sqref>
        </x14:dataValidation>
        <x14:dataValidation type="list" allowBlank="1" showInputMessage="1" showErrorMessage="1" xr:uid="{00000000-0002-0000-0D00-000003000000}">
          <x14:formula1>
            <xm:f>'(参考)リスト'!$B$16:$B$20</xm:f>
          </x14:formula1>
          <xm:sqref>L11:M30</xm:sqref>
        </x14:dataValidation>
        <x14:dataValidation type="list" allowBlank="1" showInputMessage="1" showErrorMessage="1" xr:uid="{00000000-0002-0000-0D00-000004000000}">
          <x14:formula1>
            <xm:f>'(参考)リスト'!$F$16:$F$21</xm:f>
          </x14:formula1>
          <xm:sqref>W11:X30</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09F06-D0F8-4DE4-A730-8C3871106BD6}">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S001</v>
      </c>
      <c r="AW5" s="169" t="str">
        <f>R7</f>
        <v>4.2m</v>
      </c>
      <c r="AX5" s="170">
        <f>+Y32</f>
        <v>0</v>
      </c>
      <c r="AY5" s="170">
        <f>+Z32</f>
        <v>0</v>
      </c>
      <c r="AZ5" s="170">
        <f>+AA32</f>
        <v>0</v>
      </c>
      <c r="BA5" s="170">
        <f t="shared" ref="BA5" si="0">+AB32</f>
        <v>0</v>
      </c>
      <c r="BB5" s="170">
        <f>+AC32</f>
        <v>0</v>
      </c>
      <c r="BC5" s="170">
        <f t="shared" ref="BC5:BI5" si="1">+AD32</f>
        <v>0</v>
      </c>
      <c r="BD5" s="170">
        <f t="shared" si="1"/>
        <v>1</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1</v>
      </c>
      <c r="BP5" s="170">
        <f>+AG35</f>
        <v>0</v>
      </c>
      <c r="BQ5" s="170">
        <f>+AH35</f>
        <v>0</v>
      </c>
      <c r="BR5" s="170">
        <f>+AI35</f>
        <v>0</v>
      </c>
      <c r="BS5" s="196" t="str">
        <f>+Y36</f>
        <v>Ⅰ</v>
      </c>
      <c r="BT5" s="196" t="str">
        <f>+AC36</f>
        <v>Ⅱ</v>
      </c>
      <c r="BU5" s="196" t="str">
        <f>+AG36</f>
        <v>Ⅰ</v>
      </c>
      <c r="BV5" s="196" t="str">
        <f>+Y37</f>
        <v>Ⅱ</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3.7499999999999999E-2</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647</v>
      </c>
      <c r="O7" s="751"/>
      <c r="P7" s="772" t="s">
        <v>475</v>
      </c>
      <c r="Q7" s="774"/>
      <c r="R7" s="781" t="s">
        <v>808</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512</v>
      </c>
      <c r="O11" s="828"/>
      <c r="P11" s="779" t="s">
        <v>351</v>
      </c>
      <c r="Q11" s="828"/>
      <c r="R11" s="278" t="s">
        <v>559</v>
      </c>
      <c r="S11" s="278"/>
      <c r="T11" s="278"/>
      <c r="U11" s="750" t="s">
        <v>655</v>
      </c>
      <c r="V11" s="752"/>
      <c r="W11" s="750" t="s">
        <v>654</v>
      </c>
      <c r="X11" s="751"/>
      <c r="Y11" s="203"/>
      <c r="Z11" s="202"/>
      <c r="AA11" s="202"/>
      <c r="AB11" s="202"/>
      <c r="AC11" s="230"/>
      <c r="AD11" s="230"/>
      <c r="AE11" s="230">
        <v>3.7499999999999999E-2</v>
      </c>
      <c r="AF11" s="230"/>
      <c r="AG11" s="230"/>
      <c r="AH11" s="230"/>
      <c r="AI11" s="230"/>
      <c r="AJ11" s="230"/>
      <c r="AK11" s="829" t="s">
        <v>672</v>
      </c>
      <c r="AL11" s="830"/>
      <c r="AM11" s="830"/>
      <c r="AN11" s="960"/>
      <c r="AO11" s="961"/>
      <c r="AP11" s="3"/>
      <c r="AQ11" s="229">
        <f>IF(P11="材質劣化",2,IF(P11="漏水",3,1))</f>
        <v>2</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373</v>
      </c>
      <c r="O13" s="828"/>
      <c r="P13" s="779" t="s">
        <v>351</v>
      </c>
      <c r="Q13" s="828"/>
      <c r="R13" s="278" t="s">
        <v>355</v>
      </c>
      <c r="S13" s="278"/>
      <c r="T13" s="278"/>
      <c r="U13" s="750" t="s">
        <v>649</v>
      </c>
      <c r="V13" s="752"/>
      <c r="W13" s="750" t="s">
        <v>655</v>
      </c>
      <c r="X13" s="751"/>
      <c r="Y13" s="203"/>
      <c r="Z13" s="202"/>
      <c r="AA13" s="202"/>
      <c r="AB13" s="202"/>
      <c r="AC13" s="230"/>
      <c r="AD13" s="230"/>
      <c r="AE13" s="230"/>
      <c r="AF13" s="230"/>
      <c r="AG13" s="230"/>
      <c r="AH13" s="230"/>
      <c r="AI13" s="230"/>
      <c r="AJ13" s="230"/>
      <c r="AK13" s="775" t="s">
        <v>660</v>
      </c>
      <c r="AL13" s="776"/>
      <c r="AM13" s="776"/>
      <c r="AN13" s="777"/>
      <c r="AO13" s="778"/>
      <c r="AP13" s="3"/>
      <c r="AQ13" s="229">
        <f t="shared" si="5"/>
        <v>2</v>
      </c>
    </row>
    <row r="14" spans="2:86" ht="12" customHeight="1" x14ac:dyDescent="0.15">
      <c r="B14" s="529"/>
      <c r="C14" s="811"/>
      <c r="D14" s="809"/>
      <c r="E14" s="809"/>
      <c r="F14" s="809"/>
      <c r="G14" s="809"/>
      <c r="H14" s="809"/>
      <c r="I14" s="809"/>
      <c r="J14" s="810"/>
      <c r="K14" s="201">
        <v>4</v>
      </c>
      <c r="L14" s="779" t="s">
        <v>350</v>
      </c>
      <c r="M14" s="828"/>
      <c r="N14" s="779" t="s">
        <v>376</v>
      </c>
      <c r="O14" s="828"/>
      <c r="P14" s="779" t="s">
        <v>651</v>
      </c>
      <c r="Q14" s="828"/>
      <c r="R14" s="278" t="s">
        <v>357</v>
      </c>
      <c r="S14" s="278"/>
      <c r="T14" s="278"/>
      <c r="U14" s="750" t="s">
        <v>655</v>
      </c>
      <c r="V14" s="752"/>
      <c r="W14" s="750" t="s">
        <v>655</v>
      </c>
      <c r="X14" s="751"/>
      <c r="Y14" s="203"/>
      <c r="Z14" s="202"/>
      <c r="AA14" s="202"/>
      <c r="AB14" s="202"/>
      <c r="AC14" s="230"/>
      <c r="AD14" s="230"/>
      <c r="AE14" s="230"/>
      <c r="AF14" s="230"/>
      <c r="AG14" s="230"/>
      <c r="AH14" s="230"/>
      <c r="AI14" s="230"/>
      <c r="AJ14" s="230"/>
      <c r="AK14" s="775" t="s">
        <v>916</v>
      </c>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3.7499999999999999E-2</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1</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Ⅱa</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1</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1</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362</v>
      </c>
      <c r="Z36" s="751"/>
      <c r="AA36" s="751"/>
      <c r="AB36" s="752"/>
      <c r="AC36" s="750" t="s">
        <v>367</v>
      </c>
      <c r="AD36" s="751"/>
      <c r="AE36" s="751"/>
      <c r="AF36" s="752"/>
      <c r="AG36" s="750" t="s">
        <v>362</v>
      </c>
      <c r="AH36" s="751"/>
      <c r="AI36" s="751"/>
      <c r="AJ36" s="752"/>
      <c r="AK36" s="756"/>
      <c r="AL36" s="757"/>
      <c r="AM36" s="757"/>
      <c r="AN36" s="757"/>
      <c r="AO36" s="758"/>
      <c r="AP36" s="3"/>
      <c r="AQ36" s="388" t="str">
        <f>IF(AQ35&gt;0,"Ⅳ",IF(AR35&gt;0,"Ⅲ",IF(AS35&gt;0,"Ⅱ","Ⅰ")))</f>
        <v>Ⅱ</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367</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308" priority="3">
      <formula>$AQ11=2</formula>
    </cfRule>
  </conditionalFormatting>
  <conditionalFormatting sqref="Y11:AF30">
    <cfRule type="expression" dxfId="307" priority="2">
      <formula>$AQ11=3</formula>
    </cfRule>
  </conditionalFormatting>
  <conditionalFormatting sqref="AC11:AJ30">
    <cfRule type="expression" dxfId="306" priority="1">
      <formula>$AQ11=1</formula>
    </cfRule>
  </conditionalFormatting>
  <dataValidations count="1">
    <dataValidation type="list" allowBlank="1" showInputMessage="1" showErrorMessage="1" sqref="N11:O30 R11:T30" xr:uid="{A2085E51-32AF-4C6A-8A6A-9F750BEA31C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CC7256F-D60E-49CF-A636-8B4E2DEA9A63}">
          <x14:formula1>
            <xm:f>'(参考)リスト'!$F$16:$F$21</xm:f>
          </x14:formula1>
          <xm:sqref>W11:X30</xm:sqref>
        </x14:dataValidation>
        <x14:dataValidation type="list" allowBlank="1" showInputMessage="1" showErrorMessage="1" xr:uid="{EB44F6DE-A355-44EC-AEF3-1A89114F6B53}">
          <x14:formula1>
            <xm:f>'(参考)リスト'!$B$16:$B$20</xm:f>
          </x14:formula1>
          <xm:sqref>L11:M30</xm:sqref>
        </x14:dataValidation>
        <x14:dataValidation type="list" allowBlank="1" showInputMessage="1" showErrorMessage="1" xr:uid="{CA40FD5B-73E0-49AE-B33B-2F85D83225C6}">
          <x14:formula1>
            <xm:f>'(参考)リスト'!$G$16:$G$20</xm:f>
          </x14:formula1>
          <xm:sqref>U11:V30</xm:sqref>
        </x14:dataValidation>
        <x14:dataValidation type="list" allowBlank="1" showInputMessage="1" showErrorMessage="1" xr:uid="{E800C04C-FDA9-4842-B9A2-10CBA0CFA6AE}">
          <x14:formula1>
            <xm:f>'(参考)リスト'!$D$16:$D$18</xm:f>
          </x14:formula1>
          <xm:sqref>P11:Q30</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7A496-DCD6-425A-82DF-EB7BA5380DD1}">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S002</v>
      </c>
      <c r="AW5" s="169">
        <f>R7</f>
        <v>10.4</v>
      </c>
      <c r="AX5" s="170">
        <f>+Y32</f>
        <v>0</v>
      </c>
      <c r="AY5" s="170">
        <f>+Z32</f>
        <v>0</v>
      </c>
      <c r="AZ5" s="170">
        <f>+AA32</f>
        <v>0</v>
      </c>
      <c r="BA5" s="170">
        <f t="shared" ref="BA5" si="0">+AB32</f>
        <v>0</v>
      </c>
      <c r="BB5" s="170">
        <f>+AC32</f>
        <v>0</v>
      </c>
      <c r="BC5" s="170">
        <f t="shared" ref="BC5:BI5" si="1">+AD32</f>
        <v>0</v>
      </c>
      <c r="BD5" s="170">
        <f t="shared" si="1"/>
        <v>0</v>
      </c>
      <c r="BE5" s="170">
        <f t="shared" si="1"/>
        <v>2</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2</v>
      </c>
      <c r="BP5" s="170">
        <f>+AG35</f>
        <v>0</v>
      </c>
      <c r="BQ5" s="170">
        <f>+AH35</f>
        <v>0</v>
      </c>
      <c r="BR5" s="170">
        <f>+AI35</f>
        <v>0</v>
      </c>
      <c r="BS5" s="196" t="str">
        <f>+Y36</f>
        <v>Ⅰ</v>
      </c>
      <c r="BT5" s="196" t="str">
        <f>+AC36</f>
        <v>Ⅱ</v>
      </c>
      <c r="BU5" s="196" t="str">
        <f>+AG36</f>
        <v>Ⅰ</v>
      </c>
      <c r="BV5" s="196" t="str">
        <f>+Y37</f>
        <v>Ⅱ</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0.08</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663</v>
      </c>
      <c r="O7" s="751"/>
      <c r="P7" s="772" t="s">
        <v>475</v>
      </c>
      <c r="Q7" s="774"/>
      <c r="R7" s="781">
        <v>10.4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512</v>
      </c>
      <c r="O11" s="828"/>
      <c r="P11" s="779" t="s">
        <v>351</v>
      </c>
      <c r="Q11" s="828"/>
      <c r="R11" s="278" t="s">
        <v>559</v>
      </c>
      <c r="S11" s="278"/>
      <c r="T11" s="278"/>
      <c r="U11" s="750" t="s">
        <v>662</v>
      </c>
      <c r="V11" s="752"/>
      <c r="W11" s="750" t="s">
        <v>662</v>
      </c>
      <c r="X11" s="751"/>
      <c r="Y11" s="203"/>
      <c r="Z11" s="202"/>
      <c r="AA11" s="202"/>
      <c r="AB11" s="202"/>
      <c r="AC11" s="230"/>
      <c r="AD11" s="230"/>
      <c r="AE11" s="230"/>
      <c r="AF11" s="230"/>
      <c r="AG11" s="230"/>
      <c r="AH11" s="230"/>
      <c r="AI11" s="230"/>
      <c r="AJ11" s="230"/>
      <c r="AK11" s="829" t="s">
        <v>666</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920</v>
      </c>
      <c r="M12" s="828"/>
      <c r="N12" s="779" t="s">
        <v>919</v>
      </c>
      <c r="O12" s="828"/>
      <c r="P12" s="779" t="s">
        <v>918</v>
      </c>
      <c r="Q12" s="828"/>
      <c r="R12" s="278" t="s">
        <v>917</v>
      </c>
      <c r="S12" s="278"/>
      <c r="T12" s="278"/>
      <c r="U12" s="750" t="s">
        <v>649</v>
      </c>
      <c r="V12" s="752"/>
      <c r="W12" s="750" t="s">
        <v>648</v>
      </c>
      <c r="X12" s="751"/>
      <c r="Y12" s="203"/>
      <c r="Z12" s="202"/>
      <c r="AA12" s="202"/>
      <c r="AB12" s="202"/>
      <c r="AC12" s="230"/>
      <c r="AD12" s="230"/>
      <c r="AE12" s="230"/>
      <c r="AF12" s="230">
        <v>0.04</v>
      </c>
      <c r="AG12" s="230"/>
      <c r="AH12" s="230"/>
      <c r="AI12" s="230"/>
      <c r="AJ12" s="230"/>
      <c r="AK12" s="775" t="s">
        <v>819</v>
      </c>
      <c r="AL12" s="776"/>
      <c r="AM12" s="776"/>
      <c r="AN12" s="777"/>
      <c r="AO12" s="778"/>
      <c r="AP12" s="3"/>
      <c r="AQ12" s="229">
        <f t="shared" ref="AQ12:AQ30" si="5">IF(P12="材質劣化",2,IF(P12="漏水",3,1))</f>
        <v>2</v>
      </c>
    </row>
    <row r="13" spans="2:86" ht="12" customHeight="1" x14ac:dyDescent="0.15">
      <c r="B13" s="529"/>
      <c r="C13" s="811"/>
      <c r="D13" s="809"/>
      <c r="E13" s="809"/>
      <c r="F13" s="809"/>
      <c r="G13" s="809"/>
      <c r="H13" s="809"/>
      <c r="I13" s="809"/>
      <c r="J13" s="810"/>
      <c r="K13" s="201">
        <v>3</v>
      </c>
      <c r="L13" s="779" t="s">
        <v>920</v>
      </c>
      <c r="M13" s="828"/>
      <c r="N13" s="779" t="s">
        <v>919</v>
      </c>
      <c r="O13" s="828"/>
      <c r="P13" s="779" t="s">
        <v>918</v>
      </c>
      <c r="Q13" s="828"/>
      <c r="R13" s="278" t="s">
        <v>917</v>
      </c>
      <c r="S13" s="278"/>
      <c r="T13" s="278"/>
      <c r="U13" s="750" t="s">
        <v>649</v>
      </c>
      <c r="V13" s="752"/>
      <c r="W13" s="750" t="s">
        <v>648</v>
      </c>
      <c r="X13" s="751"/>
      <c r="Y13" s="203"/>
      <c r="Z13" s="202"/>
      <c r="AA13" s="202"/>
      <c r="AB13" s="202"/>
      <c r="AC13" s="230"/>
      <c r="AD13" s="230"/>
      <c r="AE13" s="230"/>
      <c r="AF13" s="230">
        <v>0.04</v>
      </c>
      <c r="AG13" s="230"/>
      <c r="AH13" s="230"/>
      <c r="AI13" s="230"/>
      <c r="AJ13" s="230"/>
      <c r="AK13" s="775" t="s">
        <v>819</v>
      </c>
      <c r="AL13" s="776"/>
      <c r="AM13" s="776"/>
      <c r="AN13" s="777"/>
      <c r="AO13" s="778"/>
      <c r="AP13" s="3"/>
      <c r="AQ13" s="229">
        <f t="shared" si="5"/>
        <v>2</v>
      </c>
    </row>
    <row r="14" spans="2:86" ht="12" customHeight="1" x14ac:dyDescent="0.15">
      <c r="B14" s="529"/>
      <c r="C14" s="811"/>
      <c r="D14" s="809"/>
      <c r="E14" s="809"/>
      <c r="F14" s="809"/>
      <c r="G14" s="809"/>
      <c r="H14" s="809"/>
      <c r="I14" s="809"/>
      <c r="J14" s="810"/>
      <c r="K14" s="201">
        <v>4</v>
      </c>
      <c r="L14" s="779" t="s">
        <v>561</v>
      </c>
      <c r="M14" s="828"/>
      <c r="N14" s="779" t="s">
        <v>511</v>
      </c>
      <c r="O14" s="828"/>
      <c r="P14" s="779" t="s">
        <v>351</v>
      </c>
      <c r="Q14" s="828"/>
      <c r="R14" s="278" t="s">
        <v>559</v>
      </c>
      <c r="S14" s="278"/>
      <c r="T14" s="278"/>
      <c r="U14" s="750" t="s">
        <v>662</v>
      </c>
      <c r="V14" s="752"/>
      <c r="W14" s="750" t="s">
        <v>662</v>
      </c>
      <c r="X14" s="751"/>
      <c r="Y14" s="203"/>
      <c r="Z14" s="202"/>
      <c r="AA14" s="202"/>
      <c r="AB14" s="202"/>
      <c r="AC14" s="230"/>
      <c r="AD14" s="230"/>
      <c r="AE14" s="230"/>
      <c r="AF14" s="230"/>
      <c r="AG14" s="230"/>
      <c r="AH14" s="230"/>
      <c r="AI14" s="230"/>
      <c r="AJ14" s="230"/>
      <c r="AK14" s="829" t="s">
        <v>666</v>
      </c>
      <c r="AL14" s="830"/>
      <c r="AM14" s="830"/>
      <c r="AN14" s="597"/>
      <c r="AO14" s="598"/>
      <c r="AP14" s="3"/>
      <c r="AQ14" s="229">
        <f t="shared" si="5"/>
        <v>2</v>
      </c>
    </row>
    <row r="15" spans="2:86" ht="12" customHeight="1" x14ac:dyDescent="0.15">
      <c r="B15" s="529"/>
      <c r="C15" s="811"/>
      <c r="D15" s="809"/>
      <c r="E15" s="809"/>
      <c r="F15" s="809"/>
      <c r="G15" s="809"/>
      <c r="H15" s="809"/>
      <c r="I15" s="809"/>
      <c r="J15" s="810"/>
      <c r="K15" s="201">
        <v>5</v>
      </c>
      <c r="L15" s="779" t="s">
        <v>350</v>
      </c>
      <c r="M15" s="828"/>
      <c r="N15" s="779" t="s">
        <v>376</v>
      </c>
      <c r="O15" s="828"/>
      <c r="P15" s="779" t="s">
        <v>651</v>
      </c>
      <c r="Q15" s="828"/>
      <c r="R15" s="278" t="s">
        <v>357</v>
      </c>
      <c r="S15" s="278"/>
      <c r="T15" s="278"/>
      <c r="U15" s="750" t="s">
        <v>655</v>
      </c>
      <c r="V15" s="752"/>
      <c r="W15" s="750" t="s">
        <v>655</v>
      </c>
      <c r="X15" s="751"/>
      <c r="Y15" s="203"/>
      <c r="Z15" s="202"/>
      <c r="AA15" s="202"/>
      <c r="AB15" s="202"/>
      <c r="AC15" s="230"/>
      <c r="AD15" s="230"/>
      <c r="AE15" s="230"/>
      <c r="AF15" s="230"/>
      <c r="AG15" s="230"/>
      <c r="AH15" s="230"/>
      <c r="AI15" s="230"/>
      <c r="AJ15" s="230"/>
      <c r="AK15" s="775" t="s">
        <v>916</v>
      </c>
      <c r="AL15" s="776"/>
      <c r="AM15" s="776"/>
      <c r="AN15" s="777"/>
      <c r="AO15" s="778"/>
      <c r="AP15" s="3"/>
      <c r="AQ15" s="229">
        <f t="shared" si="5"/>
        <v>1</v>
      </c>
    </row>
    <row r="16" spans="2:86" ht="12" customHeight="1" x14ac:dyDescent="0.15">
      <c r="B16" s="529"/>
      <c r="C16" s="811"/>
      <c r="D16" s="809"/>
      <c r="E16" s="809"/>
      <c r="F16" s="809"/>
      <c r="G16" s="809"/>
      <c r="H16" s="809"/>
      <c r="I16" s="809"/>
      <c r="J16" s="810"/>
      <c r="K16" s="201">
        <v>6</v>
      </c>
      <c r="L16" s="779" t="s">
        <v>350</v>
      </c>
      <c r="M16" s="828"/>
      <c r="N16" s="779" t="s">
        <v>373</v>
      </c>
      <c r="O16" s="828"/>
      <c r="P16" s="779" t="s">
        <v>351</v>
      </c>
      <c r="Q16" s="828"/>
      <c r="R16" s="278" t="s">
        <v>355</v>
      </c>
      <c r="S16" s="278"/>
      <c r="T16" s="278"/>
      <c r="U16" s="750" t="s">
        <v>649</v>
      </c>
      <c r="V16" s="752"/>
      <c r="W16" s="750" t="s">
        <v>655</v>
      </c>
      <c r="X16" s="751"/>
      <c r="Y16" s="203"/>
      <c r="Z16" s="202"/>
      <c r="AA16" s="202"/>
      <c r="AB16" s="202"/>
      <c r="AC16" s="230"/>
      <c r="AD16" s="230"/>
      <c r="AE16" s="230"/>
      <c r="AF16" s="230"/>
      <c r="AG16" s="230"/>
      <c r="AH16" s="230"/>
      <c r="AI16" s="230"/>
      <c r="AJ16" s="230"/>
      <c r="AK16" s="775" t="s">
        <v>809</v>
      </c>
      <c r="AL16" s="776"/>
      <c r="AM16" s="776"/>
      <c r="AN16" s="777"/>
      <c r="AO16" s="778"/>
      <c r="AP16" s="3"/>
      <c r="AQ16" s="229">
        <f t="shared" si="5"/>
        <v>2</v>
      </c>
    </row>
    <row r="17" spans="2:43" ht="12" customHeight="1" x14ac:dyDescent="0.15">
      <c r="B17" s="529"/>
      <c r="C17" s="811"/>
      <c r="D17" s="809"/>
      <c r="E17" s="809"/>
      <c r="F17" s="809"/>
      <c r="G17" s="809"/>
      <c r="H17" s="809"/>
      <c r="I17" s="809"/>
      <c r="J17" s="810"/>
      <c r="K17" s="201">
        <v>7</v>
      </c>
      <c r="L17" s="779" t="s">
        <v>350</v>
      </c>
      <c r="M17" s="828"/>
      <c r="N17" s="779" t="s">
        <v>376</v>
      </c>
      <c r="O17" s="828"/>
      <c r="P17" s="779" t="s">
        <v>651</v>
      </c>
      <c r="Q17" s="828"/>
      <c r="R17" s="278" t="s">
        <v>357</v>
      </c>
      <c r="S17" s="278"/>
      <c r="T17" s="278"/>
      <c r="U17" s="750" t="s">
        <v>655</v>
      </c>
      <c r="V17" s="752"/>
      <c r="W17" s="750" t="s">
        <v>655</v>
      </c>
      <c r="X17" s="751"/>
      <c r="Y17" s="203"/>
      <c r="Z17" s="202"/>
      <c r="AA17" s="202"/>
      <c r="AB17" s="202"/>
      <c r="AC17" s="230"/>
      <c r="AD17" s="230"/>
      <c r="AE17" s="230"/>
      <c r="AF17" s="230"/>
      <c r="AG17" s="230"/>
      <c r="AH17" s="230"/>
      <c r="AI17" s="230"/>
      <c r="AJ17" s="230"/>
      <c r="AK17" s="775" t="s">
        <v>916</v>
      </c>
      <c r="AL17" s="776"/>
      <c r="AM17" s="776"/>
      <c r="AN17" s="777"/>
      <c r="AO17" s="778"/>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0.08</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2</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Ⅱb</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2</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2</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362</v>
      </c>
      <c r="Z36" s="751"/>
      <c r="AA36" s="751"/>
      <c r="AB36" s="752"/>
      <c r="AC36" s="750" t="s">
        <v>367</v>
      </c>
      <c r="AD36" s="751"/>
      <c r="AE36" s="751"/>
      <c r="AF36" s="752"/>
      <c r="AG36" s="750" t="s">
        <v>362</v>
      </c>
      <c r="AH36" s="751"/>
      <c r="AI36" s="751"/>
      <c r="AJ36" s="752"/>
      <c r="AK36" s="756"/>
      <c r="AL36" s="757"/>
      <c r="AM36" s="757"/>
      <c r="AN36" s="757"/>
      <c r="AO36" s="758"/>
      <c r="AP36" s="3"/>
      <c r="AQ36" s="388" t="str">
        <f>IF(AQ35&gt;0,"Ⅳ",IF(AR35&gt;0,"Ⅲ",IF(AS35&gt;0,"Ⅱ","Ⅰ")))</f>
        <v>Ⅱ</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367</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305" priority="3">
      <formula>$AQ11=2</formula>
    </cfRule>
  </conditionalFormatting>
  <conditionalFormatting sqref="Y11:AF30">
    <cfRule type="expression" dxfId="304" priority="2">
      <formula>$AQ11=3</formula>
    </cfRule>
  </conditionalFormatting>
  <conditionalFormatting sqref="AC11:AJ30">
    <cfRule type="expression" dxfId="303" priority="1">
      <formula>$AQ11=1</formula>
    </cfRule>
  </conditionalFormatting>
  <dataValidations count="1">
    <dataValidation type="list" allowBlank="1" showInputMessage="1" showErrorMessage="1" sqref="N11:O30 R11:T30" xr:uid="{1E885D31-D17E-412E-8AE5-E348D86E69D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C5E8AF0-EC63-4BF6-BAF6-43F4C7892570}">
          <x14:formula1>
            <xm:f>'(参考)リスト'!$D$16:$D$18</xm:f>
          </x14:formula1>
          <xm:sqref>P11:Q30</xm:sqref>
        </x14:dataValidation>
        <x14:dataValidation type="list" allowBlank="1" showInputMessage="1" showErrorMessage="1" xr:uid="{30CA7450-69C4-459F-A0A1-D20995111178}">
          <x14:formula1>
            <xm:f>'(参考)リスト'!$G$16:$G$20</xm:f>
          </x14:formula1>
          <xm:sqref>U11:V30</xm:sqref>
        </x14:dataValidation>
        <x14:dataValidation type="list" allowBlank="1" showInputMessage="1" showErrorMessage="1" xr:uid="{C4A82619-775A-4DD2-B2BE-7809F58C836B}">
          <x14:formula1>
            <xm:f>'(参考)リスト'!$B$16:$B$20</xm:f>
          </x14:formula1>
          <xm:sqref>L11:M30</xm:sqref>
        </x14:dataValidation>
        <x14:dataValidation type="list" allowBlank="1" showInputMessage="1" showErrorMessage="1" xr:uid="{37CE55AD-45EC-4A93-8B2E-6977BE7EC221}">
          <x14:formula1>
            <xm:f>'(参考)リスト'!$F$16:$F$21</xm:f>
          </x14:formula1>
          <xm:sqref>W11:X30</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710FD-9ED9-4E3A-9C48-CB5BC937AF56}">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S003</v>
      </c>
      <c r="AW5" s="169">
        <f>R7</f>
        <v>10.4</v>
      </c>
      <c r="AX5" s="170">
        <f>+Y32</f>
        <v>0</v>
      </c>
      <c r="AY5" s="170">
        <f>+Z32</f>
        <v>0</v>
      </c>
      <c r="AZ5" s="170">
        <f>+AA32</f>
        <v>0</v>
      </c>
      <c r="BA5" s="170">
        <f t="shared" ref="BA5" si="0">+AB32</f>
        <v>0</v>
      </c>
      <c r="BB5" s="170">
        <f>+AC32</f>
        <v>0</v>
      </c>
      <c r="BC5" s="170">
        <f t="shared" ref="BC5:BI5" si="1">+AD32</f>
        <v>0</v>
      </c>
      <c r="BD5" s="170">
        <f t="shared" si="1"/>
        <v>0</v>
      </c>
      <c r="BE5" s="170">
        <f t="shared" si="1"/>
        <v>2</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2</v>
      </c>
      <c r="BP5" s="170">
        <f>+AG35</f>
        <v>0</v>
      </c>
      <c r="BQ5" s="170">
        <f>+AH35</f>
        <v>0</v>
      </c>
      <c r="BR5" s="170">
        <f>+AI35</f>
        <v>0</v>
      </c>
      <c r="BS5" s="196" t="str">
        <f>+Y36</f>
        <v>Ⅰ</v>
      </c>
      <c r="BT5" s="196" t="str">
        <f>+AC36</f>
        <v>Ⅱ</v>
      </c>
      <c r="BU5" s="196" t="str">
        <f>+AG36</f>
        <v>Ⅰ</v>
      </c>
      <c r="BV5" s="196" t="str">
        <f>+Y37</f>
        <v>Ⅱ</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2.9299999999999997</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681</v>
      </c>
      <c r="O7" s="751"/>
      <c r="P7" s="772" t="s">
        <v>475</v>
      </c>
      <c r="Q7" s="774"/>
      <c r="R7" s="781">
        <v>10.4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514</v>
      </c>
      <c r="O11" s="828"/>
      <c r="P11" s="779" t="s">
        <v>351</v>
      </c>
      <c r="Q11" s="828"/>
      <c r="R11" s="278" t="s">
        <v>559</v>
      </c>
      <c r="S11" s="278"/>
      <c r="T11" s="278"/>
      <c r="U11" s="750" t="s">
        <v>662</v>
      </c>
      <c r="V11" s="752"/>
      <c r="W11" s="750" t="s">
        <v>662</v>
      </c>
      <c r="X11" s="751"/>
      <c r="Y11" s="203"/>
      <c r="Z11" s="202"/>
      <c r="AA11" s="202"/>
      <c r="AB11" s="202"/>
      <c r="AC11" s="230"/>
      <c r="AD11" s="230"/>
      <c r="AE11" s="230"/>
      <c r="AF11" s="230"/>
      <c r="AG11" s="230"/>
      <c r="AH11" s="230"/>
      <c r="AI11" s="230"/>
      <c r="AJ11" s="230"/>
      <c r="AK11" s="829" t="s">
        <v>666</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920</v>
      </c>
      <c r="M12" s="828"/>
      <c r="N12" s="779" t="s">
        <v>919</v>
      </c>
      <c r="O12" s="828"/>
      <c r="P12" s="779" t="s">
        <v>918</v>
      </c>
      <c r="Q12" s="828"/>
      <c r="R12" s="278" t="s">
        <v>917</v>
      </c>
      <c r="S12" s="278"/>
      <c r="T12" s="278"/>
      <c r="U12" s="750" t="s">
        <v>649</v>
      </c>
      <c r="V12" s="752"/>
      <c r="W12" s="750" t="s">
        <v>648</v>
      </c>
      <c r="X12" s="751"/>
      <c r="Y12" s="203"/>
      <c r="Z12" s="202"/>
      <c r="AA12" s="202"/>
      <c r="AB12" s="202"/>
      <c r="AC12" s="230"/>
      <c r="AD12" s="230"/>
      <c r="AE12" s="230"/>
      <c r="AF12" s="230">
        <v>0.05</v>
      </c>
      <c r="AG12" s="230"/>
      <c r="AH12" s="230"/>
      <c r="AI12" s="230"/>
      <c r="AJ12" s="230"/>
      <c r="AK12" s="831" t="s">
        <v>819</v>
      </c>
      <c r="AL12" s="832"/>
      <c r="AM12" s="832"/>
      <c r="AN12" s="833"/>
      <c r="AO12" s="834"/>
      <c r="AP12" s="3"/>
      <c r="AQ12" s="229">
        <f t="shared" ref="AQ12:AQ30" si="5">IF(P12="材質劣化",2,IF(P12="漏水",3,1))</f>
        <v>2</v>
      </c>
    </row>
    <row r="13" spans="2:86" ht="12" customHeight="1" x14ac:dyDescent="0.15">
      <c r="B13" s="529"/>
      <c r="C13" s="811"/>
      <c r="D13" s="809"/>
      <c r="E13" s="809"/>
      <c r="F13" s="809"/>
      <c r="G13" s="809"/>
      <c r="H13" s="809"/>
      <c r="I13" s="809"/>
      <c r="J13" s="810"/>
      <c r="K13" s="201">
        <v>3</v>
      </c>
      <c r="L13" s="779" t="s">
        <v>920</v>
      </c>
      <c r="M13" s="828"/>
      <c r="N13" s="779" t="s">
        <v>919</v>
      </c>
      <c r="O13" s="828"/>
      <c r="P13" s="779" t="s">
        <v>918</v>
      </c>
      <c r="Q13" s="828"/>
      <c r="R13" s="278" t="s">
        <v>917</v>
      </c>
      <c r="S13" s="278"/>
      <c r="T13" s="278"/>
      <c r="U13" s="750" t="s">
        <v>649</v>
      </c>
      <c r="V13" s="752"/>
      <c r="W13" s="750" t="s">
        <v>648</v>
      </c>
      <c r="X13" s="751"/>
      <c r="Y13" s="203"/>
      <c r="Z13" s="202"/>
      <c r="AA13" s="202"/>
      <c r="AB13" s="202"/>
      <c r="AC13" s="230"/>
      <c r="AD13" s="230"/>
      <c r="AE13" s="230"/>
      <c r="AF13" s="230">
        <v>2.88</v>
      </c>
      <c r="AG13" s="230"/>
      <c r="AH13" s="230"/>
      <c r="AI13" s="230"/>
      <c r="AJ13" s="230"/>
      <c r="AK13" s="831" t="s">
        <v>921</v>
      </c>
      <c r="AL13" s="832"/>
      <c r="AM13" s="832"/>
      <c r="AN13" s="833"/>
      <c r="AO13" s="834"/>
      <c r="AP13" s="3"/>
      <c r="AQ13" s="229">
        <f t="shared" si="5"/>
        <v>2</v>
      </c>
    </row>
    <row r="14" spans="2:86" ht="12" customHeight="1" x14ac:dyDescent="0.15">
      <c r="B14" s="529"/>
      <c r="C14" s="811"/>
      <c r="D14" s="809"/>
      <c r="E14" s="809"/>
      <c r="F14" s="809"/>
      <c r="G14" s="809"/>
      <c r="H14" s="809"/>
      <c r="I14" s="809"/>
      <c r="J14" s="810"/>
      <c r="K14" s="201">
        <v>4</v>
      </c>
      <c r="L14" s="779" t="s">
        <v>561</v>
      </c>
      <c r="M14" s="828"/>
      <c r="N14" s="779" t="s">
        <v>511</v>
      </c>
      <c r="O14" s="828"/>
      <c r="P14" s="779" t="s">
        <v>351</v>
      </c>
      <c r="Q14" s="828"/>
      <c r="R14" s="278" t="s">
        <v>559</v>
      </c>
      <c r="S14" s="278"/>
      <c r="T14" s="278"/>
      <c r="U14" s="750" t="s">
        <v>662</v>
      </c>
      <c r="V14" s="752"/>
      <c r="W14" s="750" t="s">
        <v>662</v>
      </c>
      <c r="X14" s="751"/>
      <c r="Y14" s="203"/>
      <c r="Z14" s="202"/>
      <c r="AA14" s="202"/>
      <c r="AB14" s="202"/>
      <c r="AC14" s="230"/>
      <c r="AD14" s="230"/>
      <c r="AE14" s="230"/>
      <c r="AF14" s="230"/>
      <c r="AG14" s="230"/>
      <c r="AH14" s="230"/>
      <c r="AI14" s="230"/>
      <c r="AJ14" s="230"/>
      <c r="AK14" s="829" t="s">
        <v>666</v>
      </c>
      <c r="AL14" s="830"/>
      <c r="AM14" s="830"/>
      <c r="AN14" s="597"/>
      <c r="AO14" s="598"/>
      <c r="AP14" s="3"/>
      <c r="AQ14" s="229">
        <f t="shared" si="5"/>
        <v>2</v>
      </c>
    </row>
    <row r="15" spans="2:86" ht="12" customHeight="1" x14ac:dyDescent="0.15">
      <c r="B15" s="529"/>
      <c r="C15" s="811"/>
      <c r="D15" s="809"/>
      <c r="E15" s="809"/>
      <c r="F15" s="809"/>
      <c r="G15" s="809"/>
      <c r="H15" s="809"/>
      <c r="I15" s="809"/>
      <c r="J15" s="810"/>
      <c r="K15" s="201">
        <v>5</v>
      </c>
      <c r="L15" s="779" t="s">
        <v>350</v>
      </c>
      <c r="M15" s="828"/>
      <c r="N15" s="779" t="s">
        <v>376</v>
      </c>
      <c r="O15" s="828"/>
      <c r="P15" s="779" t="s">
        <v>651</v>
      </c>
      <c r="Q15" s="828"/>
      <c r="R15" s="278" t="s">
        <v>357</v>
      </c>
      <c r="S15" s="278"/>
      <c r="T15" s="278"/>
      <c r="U15" s="750" t="s">
        <v>655</v>
      </c>
      <c r="V15" s="752"/>
      <c r="W15" s="750" t="s">
        <v>655</v>
      </c>
      <c r="X15" s="751"/>
      <c r="Y15" s="203"/>
      <c r="Z15" s="202"/>
      <c r="AA15" s="202"/>
      <c r="AB15" s="202"/>
      <c r="AC15" s="230"/>
      <c r="AD15" s="230"/>
      <c r="AE15" s="230"/>
      <c r="AF15" s="230"/>
      <c r="AG15" s="230"/>
      <c r="AH15" s="230"/>
      <c r="AI15" s="230"/>
      <c r="AJ15" s="230"/>
      <c r="AK15" s="775" t="s">
        <v>916</v>
      </c>
      <c r="AL15" s="776"/>
      <c r="AM15" s="776"/>
      <c r="AN15" s="777"/>
      <c r="AO15" s="778"/>
      <c r="AP15" s="3"/>
      <c r="AQ15" s="229">
        <f t="shared" si="5"/>
        <v>1</v>
      </c>
    </row>
    <row r="16" spans="2:86" ht="12" customHeight="1" x14ac:dyDescent="0.15">
      <c r="B16" s="529"/>
      <c r="C16" s="811"/>
      <c r="D16" s="809"/>
      <c r="E16" s="809"/>
      <c r="F16" s="809"/>
      <c r="G16" s="809"/>
      <c r="H16" s="809"/>
      <c r="I16" s="809"/>
      <c r="J16" s="810"/>
      <c r="K16" s="201">
        <v>6</v>
      </c>
      <c r="L16" s="779" t="s">
        <v>350</v>
      </c>
      <c r="M16" s="828"/>
      <c r="N16" s="779" t="s">
        <v>373</v>
      </c>
      <c r="O16" s="828"/>
      <c r="P16" s="779" t="s">
        <v>351</v>
      </c>
      <c r="Q16" s="828"/>
      <c r="R16" s="278" t="s">
        <v>355</v>
      </c>
      <c r="S16" s="278"/>
      <c r="T16" s="278"/>
      <c r="U16" s="750" t="s">
        <v>649</v>
      </c>
      <c r="V16" s="752"/>
      <c r="W16" s="750" t="s">
        <v>655</v>
      </c>
      <c r="X16" s="751"/>
      <c r="Y16" s="203"/>
      <c r="Z16" s="202"/>
      <c r="AA16" s="202"/>
      <c r="AB16" s="202"/>
      <c r="AC16" s="230"/>
      <c r="AD16" s="230"/>
      <c r="AE16" s="230"/>
      <c r="AF16" s="230"/>
      <c r="AG16" s="230"/>
      <c r="AH16" s="230"/>
      <c r="AI16" s="230"/>
      <c r="AJ16" s="230"/>
      <c r="AK16" s="775" t="s">
        <v>691</v>
      </c>
      <c r="AL16" s="776"/>
      <c r="AM16" s="776"/>
      <c r="AN16" s="777"/>
      <c r="AO16" s="778"/>
      <c r="AP16" s="3"/>
      <c r="AQ16" s="229">
        <f t="shared" si="5"/>
        <v>2</v>
      </c>
    </row>
    <row r="17" spans="2:43" ht="12" customHeight="1" x14ac:dyDescent="0.15">
      <c r="B17" s="529"/>
      <c r="C17" s="811"/>
      <c r="D17" s="809"/>
      <c r="E17" s="809"/>
      <c r="F17" s="809"/>
      <c r="G17" s="809"/>
      <c r="H17" s="809"/>
      <c r="I17" s="809"/>
      <c r="J17" s="810"/>
      <c r="K17" s="201">
        <v>7</v>
      </c>
      <c r="L17" s="779" t="s">
        <v>350</v>
      </c>
      <c r="M17" s="828"/>
      <c r="N17" s="779" t="s">
        <v>376</v>
      </c>
      <c r="O17" s="828"/>
      <c r="P17" s="779" t="s">
        <v>651</v>
      </c>
      <c r="Q17" s="828"/>
      <c r="R17" s="278" t="s">
        <v>357</v>
      </c>
      <c r="S17" s="278"/>
      <c r="T17" s="278"/>
      <c r="U17" s="750" t="s">
        <v>655</v>
      </c>
      <c r="V17" s="752"/>
      <c r="W17" s="750" t="s">
        <v>655</v>
      </c>
      <c r="X17" s="751"/>
      <c r="Y17" s="203"/>
      <c r="Z17" s="202"/>
      <c r="AA17" s="202"/>
      <c r="AB17" s="202"/>
      <c r="AC17" s="230"/>
      <c r="AD17" s="230"/>
      <c r="AE17" s="230"/>
      <c r="AF17" s="230"/>
      <c r="AG17" s="230"/>
      <c r="AH17" s="230"/>
      <c r="AI17" s="230"/>
      <c r="AJ17" s="230"/>
      <c r="AK17" s="775" t="s">
        <v>916</v>
      </c>
      <c r="AL17" s="776"/>
      <c r="AM17" s="776"/>
      <c r="AN17" s="777"/>
      <c r="AO17" s="778"/>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2.9299999999999997</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2</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Ⅱb</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2</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2</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362</v>
      </c>
      <c r="Z36" s="751"/>
      <c r="AA36" s="751"/>
      <c r="AB36" s="752"/>
      <c r="AC36" s="750" t="s">
        <v>367</v>
      </c>
      <c r="AD36" s="751"/>
      <c r="AE36" s="751"/>
      <c r="AF36" s="752"/>
      <c r="AG36" s="750" t="s">
        <v>362</v>
      </c>
      <c r="AH36" s="751"/>
      <c r="AI36" s="751"/>
      <c r="AJ36" s="752"/>
      <c r="AK36" s="756"/>
      <c r="AL36" s="757"/>
      <c r="AM36" s="757"/>
      <c r="AN36" s="757"/>
      <c r="AO36" s="758"/>
      <c r="AP36" s="3"/>
      <c r="AQ36" s="388" t="str">
        <f>IF(AQ35&gt;0,"Ⅳ",IF(AR35&gt;0,"Ⅲ",IF(AS35&gt;0,"Ⅱ","Ⅰ")))</f>
        <v>Ⅱ</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367</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302" priority="3">
      <formula>$AQ11=2</formula>
    </cfRule>
  </conditionalFormatting>
  <conditionalFormatting sqref="Y11:AF30">
    <cfRule type="expression" dxfId="301" priority="2">
      <formula>$AQ11=3</formula>
    </cfRule>
  </conditionalFormatting>
  <conditionalFormatting sqref="AC11:AJ30">
    <cfRule type="expression" dxfId="300" priority="1">
      <formula>$AQ11=1</formula>
    </cfRule>
  </conditionalFormatting>
  <dataValidations count="1">
    <dataValidation type="list" allowBlank="1" showInputMessage="1" showErrorMessage="1" sqref="N11:O30 R11:T30" xr:uid="{CCBEC982-48FB-4A4B-965F-06F9C8B1727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53D86CB-8A86-42AC-A4E7-40554B2D46A0}">
          <x14:formula1>
            <xm:f>'(参考)リスト'!$F$16:$F$21</xm:f>
          </x14:formula1>
          <xm:sqref>W11:X30</xm:sqref>
        </x14:dataValidation>
        <x14:dataValidation type="list" allowBlank="1" showInputMessage="1" showErrorMessage="1" xr:uid="{3CF8E544-5CCD-4382-B139-3A010AFED0B4}">
          <x14:formula1>
            <xm:f>'(参考)リスト'!$B$16:$B$20</xm:f>
          </x14:formula1>
          <xm:sqref>L11:M30</xm:sqref>
        </x14:dataValidation>
        <x14:dataValidation type="list" allowBlank="1" showInputMessage="1" showErrorMessage="1" xr:uid="{7F7266E0-3AA8-4A5E-8619-9131FBF385B4}">
          <x14:formula1>
            <xm:f>'(参考)リスト'!$G$16:$G$20</xm:f>
          </x14:formula1>
          <xm:sqref>U11:V30</xm:sqref>
        </x14:dataValidation>
        <x14:dataValidation type="list" allowBlank="1" showInputMessage="1" showErrorMessage="1" xr:uid="{78DB9F7C-DFA5-4B6A-8271-3885C9AEA02C}">
          <x14:formula1>
            <xm:f>'(参考)リスト'!$D$16:$D$18</xm:f>
          </x14:formula1>
          <xm:sqref>P11:Q30</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7F9AA-146F-4071-BBA5-52B9CC5BB2BB}">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S004</v>
      </c>
      <c r="AW5" s="169">
        <f>R7</f>
        <v>10.4</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693</v>
      </c>
      <c r="O7" s="751"/>
      <c r="P7" s="772" t="s">
        <v>475</v>
      </c>
      <c r="Q7" s="774"/>
      <c r="R7" s="781">
        <v>10.4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350</v>
      </c>
      <c r="M11" s="828"/>
      <c r="N11" s="779" t="s">
        <v>376</v>
      </c>
      <c r="O11" s="828"/>
      <c r="P11" s="779" t="s">
        <v>651</v>
      </c>
      <c r="Q11" s="828"/>
      <c r="R11" s="278" t="s">
        <v>357</v>
      </c>
      <c r="S11" s="278"/>
      <c r="T11" s="278"/>
      <c r="U11" s="750" t="s">
        <v>655</v>
      </c>
      <c r="V11" s="752"/>
      <c r="W11" s="750" t="s">
        <v>655</v>
      </c>
      <c r="X11" s="751"/>
      <c r="Y11" s="203"/>
      <c r="Z11" s="202"/>
      <c r="AA11" s="202"/>
      <c r="AB11" s="202"/>
      <c r="AC11" s="230"/>
      <c r="AD11" s="230"/>
      <c r="AE11" s="230"/>
      <c r="AF11" s="230"/>
      <c r="AG11" s="230"/>
      <c r="AH11" s="230"/>
      <c r="AI11" s="230"/>
      <c r="AJ11" s="230"/>
      <c r="AK11" s="775" t="s">
        <v>916</v>
      </c>
      <c r="AL11" s="776"/>
      <c r="AM11" s="776"/>
      <c r="AN11" s="777"/>
      <c r="AO11" s="778"/>
      <c r="AP11" s="3"/>
      <c r="AQ11" s="229">
        <f>IF(P11="材質劣化",2,IF(P11="漏水",3,1))</f>
        <v>1</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373</v>
      </c>
      <c r="O13" s="828"/>
      <c r="P13" s="779" t="s">
        <v>351</v>
      </c>
      <c r="Q13" s="828"/>
      <c r="R13" s="278" t="s">
        <v>355</v>
      </c>
      <c r="S13" s="278"/>
      <c r="T13" s="278"/>
      <c r="U13" s="750" t="s">
        <v>649</v>
      </c>
      <c r="V13" s="752"/>
      <c r="W13" s="750" t="s">
        <v>655</v>
      </c>
      <c r="X13" s="751"/>
      <c r="Y13" s="203"/>
      <c r="Z13" s="202"/>
      <c r="AA13" s="202"/>
      <c r="AB13" s="202"/>
      <c r="AC13" s="230"/>
      <c r="AD13" s="230"/>
      <c r="AE13" s="230"/>
      <c r="AF13" s="230"/>
      <c r="AG13" s="230"/>
      <c r="AH13" s="230"/>
      <c r="AI13" s="230"/>
      <c r="AJ13" s="230"/>
      <c r="AK13" s="829" t="s">
        <v>678</v>
      </c>
      <c r="AL13" s="830"/>
      <c r="AM13" s="830"/>
      <c r="AN13" s="597"/>
      <c r="AO13" s="598"/>
      <c r="AP13" s="3"/>
      <c r="AQ13" s="229">
        <f t="shared" si="5"/>
        <v>2</v>
      </c>
    </row>
    <row r="14" spans="2:86" ht="12" customHeight="1" x14ac:dyDescent="0.15">
      <c r="B14" s="529"/>
      <c r="C14" s="811"/>
      <c r="D14" s="809"/>
      <c r="E14" s="809"/>
      <c r="F14" s="809"/>
      <c r="G14" s="809"/>
      <c r="H14" s="809"/>
      <c r="I14" s="809"/>
      <c r="J14" s="810"/>
      <c r="K14" s="201"/>
      <c r="L14" s="779"/>
      <c r="M14" s="828"/>
      <c r="N14" s="779"/>
      <c r="O14" s="828"/>
      <c r="P14" s="779"/>
      <c r="Q14" s="828"/>
      <c r="R14" s="278"/>
      <c r="S14" s="278"/>
      <c r="T14" s="278"/>
      <c r="U14" s="750"/>
      <c r="V14" s="752"/>
      <c r="W14" s="750"/>
      <c r="X14" s="751"/>
      <c r="Y14" s="203"/>
      <c r="Z14" s="202"/>
      <c r="AA14" s="202"/>
      <c r="AB14" s="202"/>
      <c r="AC14" s="230"/>
      <c r="AD14" s="230"/>
      <c r="AE14" s="230"/>
      <c r="AF14" s="230"/>
      <c r="AG14" s="230"/>
      <c r="AH14" s="230"/>
      <c r="AI14" s="230"/>
      <c r="AJ14" s="230"/>
      <c r="AK14" s="775"/>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362</v>
      </c>
      <c r="Z36" s="751"/>
      <c r="AA36" s="751"/>
      <c r="AB36" s="752"/>
      <c r="AC36" s="750" t="s">
        <v>362</v>
      </c>
      <c r="AD36" s="751"/>
      <c r="AE36" s="751"/>
      <c r="AF36" s="752"/>
      <c r="AG36" s="750" t="s">
        <v>362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3:AB30 AG13:AJ30">
    <cfRule type="expression" dxfId="299" priority="9">
      <formula>$AQ13=2</formula>
    </cfRule>
  </conditionalFormatting>
  <conditionalFormatting sqref="Y13:AF30">
    <cfRule type="expression" dxfId="298" priority="8">
      <formula>$AQ13=3</formula>
    </cfRule>
  </conditionalFormatting>
  <conditionalFormatting sqref="AC13:AJ30">
    <cfRule type="expression" dxfId="297" priority="7">
      <formula>$AQ13=1</formula>
    </cfRule>
  </conditionalFormatting>
  <conditionalFormatting sqref="Y11:AB11 AG11:AJ11">
    <cfRule type="expression" dxfId="296" priority="6">
      <formula>$AQ11=2</formula>
    </cfRule>
  </conditionalFormatting>
  <conditionalFormatting sqref="Y11:AF11">
    <cfRule type="expression" dxfId="295" priority="5">
      <formula>$AQ11=3</formula>
    </cfRule>
  </conditionalFormatting>
  <conditionalFormatting sqref="AC11:AJ11">
    <cfRule type="expression" dxfId="294" priority="4">
      <formula>$AQ11=1</formula>
    </cfRule>
  </conditionalFormatting>
  <conditionalFormatting sqref="Y12:AB12 AG12:AJ12">
    <cfRule type="expression" dxfId="293" priority="3">
      <formula>$AQ12=2</formula>
    </cfRule>
  </conditionalFormatting>
  <conditionalFormatting sqref="Y12:AF12">
    <cfRule type="expression" dxfId="292" priority="2">
      <formula>$AQ12=3</formula>
    </cfRule>
  </conditionalFormatting>
  <conditionalFormatting sqref="AC12:AJ12">
    <cfRule type="expression" dxfId="291" priority="1">
      <formula>$AQ12=1</formula>
    </cfRule>
  </conditionalFormatting>
  <dataValidations count="1">
    <dataValidation type="list" allowBlank="1" showInputMessage="1" showErrorMessage="1" sqref="R11:T30 N11:O30" xr:uid="{E165F099-C784-44C5-B5DB-454855929C3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5C5CF42-EC56-4699-BC51-1C9A01151491}">
          <x14:formula1>
            <xm:f>'(参考)リスト'!$D$16:$D$18</xm:f>
          </x14:formula1>
          <xm:sqref>P11:Q30</xm:sqref>
        </x14:dataValidation>
        <x14:dataValidation type="list" allowBlank="1" showInputMessage="1" showErrorMessage="1" xr:uid="{53BD3817-7B3C-47D3-AAC5-B09D5CD1B2A7}">
          <x14:formula1>
            <xm:f>'(参考)リスト'!$G$16:$G$20</xm:f>
          </x14:formula1>
          <xm:sqref>U11:V30</xm:sqref>
        </x14:dataValidation>
        <x14:dataValidation type="list" allowBlank="1" showInputMessage="1" showErrorMessage="1" xr:uid="{F8249491-CBBE-48EC-97CD-16DEDF04F61D}">
          <x14:formula1>
            <xm:f>'(参考)リスト'!$B$16:$B$20</xm:f>
          </x14:formula1>
          <xm:sqref>L11:M30</xm:sqref>
        </x14:dataValidation>
        <x14:dataValidation type="list" allowBlank="1" showInputMessage="1" showErrorMessage="1" xr:uid="{70CD4254-5693-4A05-832D-0A8F8837B4BE}">
          <x14:formula1>
            <xm:f>'(参考)リスト'!$F$16:$F$21</xm:f>
          </x14:formula1>
          <xm:sqref>W11:X30</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CCDF3-A538-49D1-A6D8-3F3ED706A545}">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S005</v>
      </c>
      <c r="AW5" s="169">
        <f>R7</f>
        <v>10.4</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1</v>
      </c>
      <c r="BJ5" s="170" t="str">
        <f>+Y35</f>
        <v/>
      </c>
      <c r="BK5" s="170" t="str">
        <f t="shared" ref="BK5" si="2">+Z35</f>
        <v/>
      </c>
      <c r="BL5" s="170" t="str">
        <f>+AA35</f>
        <v/>
      </c>
      <c r="BM5" s="170">
        <f>+AC35</f>
        <v>0</v>
      </c>
      <c r="BN5" s="170">
        <f t="shared" ref="BN5:BO5" si="3">+AD35</f>
        <v>0</v>
      </c>
      <c r="BO5" s="170">
        <f t="shared" si="3"/>
        <v>0</v>
      </c>
      <c r="BP5" s="170">
        <f>+AG35</f>
        <v>0</v>
      </c>
      <c r="BQ5" s="170">
        <f>+AH35</f>
        <v>0</v>
      </c>
      <c r="BR5" s="170">
        <f>+AI35</f>
        <v>1</v>
      </c>
      <c r="BS5" s="196" t="str">
        <f>+Y36</f>
        <v>Ⅰ</v>
      </c>
      <c r="BT5" s="196" t="str">
        <f>+AC36</f>
        <v>Ⅰ</v>
      </c>
      <c r="BU5" s="196" t="str">
        <f>+AG36</f>
        <v>Ⅱ</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0.02</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694</v>
      </c>
      <c r="O7" s="751"/>
      <c r="P7" s="772" t="s">
        <v>475</v>
      </c>
      <c r="Q7" s="774"/>
      <c r="R7" s="781">
        <v>10.4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357</v>
      </c>
      <c r="O11" s="828"/>
      <c r="P11" s="779" t="s">
        <v>352</v>
      </c>
      <c r="Q11" s="828"/>
      <c r="R11" s="278" t="s">
        <v>540</v>
      </c>
      <c r="S11" s="278"/>
      <c r="T11" s="278"/>
      <c r="U11" s="750" t="s">
        <v>655</v>
      </c>
      <c r="V11" s="752"/>
      <c r="W11" s="750" t="s">
        <v>648</v>
      </c>
      <c r="X11" s="751"/>
      <c r="Y11" s="203"/>
      <c r="Z11" s="202"/>
      <c r="AA11" s="202"/>
      <c r="AB11" s="202"/>
      <c r="AC11" s="230"/>
      <c r="AD11" s="230"/>
      <c r="AE11" s="230"/>
      <c r="AF11" s="230"/>
      <c r="AG11" s="230"/>
      <c r="AH11" s="230"/>
      <c r="AI11" s="230"/>
      <c r="AJ11" s="230">
        <v>0.02</v>
      </c>
      <c r="AK11" s="829" t="s">
        <v>696</v>
      </c>
      <c r="AL11" s="830"/>
      <c r="AM11" s="830"/>
      <c r="AN11" s="597"/>
      <c r="AO11" s="598"/>
      <c r="AP11" s="3"/>
      <c r="AQ11" s="229">
        <f>IF(P11="材質劣化",2,IF(P11="漏水",3,1))</f>
        <v>3</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373</v>
      </c>
      <c r="O13" s="828"/>
      <c r="P13" s="779" t="s">
        <v>351</v>
      </c>
      <c r="Q13" s="828"/>
      <c r="R13" s="278" t="s">
        <v>355</v>
      </c>
      <c r="S13" s="278"/>
      <c r="T13" s="278"/>
      <c r="U13" s="750" t="s">
        <v>649</v>
      </c>
      <c r="V13" s="752"/>
      <c r="W13" s="750" t="s">
        <v>655</v>
      </c>
      <c r="X13" s="751"/>
      <c r="Y13" s="203"/>
      <c r="Z13" s="202"/>
      <c r="AA13" s="202"/>
      <c r="AB13" s="202"/>
      <c r="AC13" s="230"/>
      <c r="AD13" s="230"/>
      <c r="AE13" s="230"/>
      <c r="AF13" s="230"/>
      <c r="AG13" s="230"/>
      <c r="AH13" s="230"/>
      <c r="AI13" s="230"/>
      <c r="AJ13" s="230"/>
      <c r="AK13" s="775" t="s">
        <v>691</v>
      </c>
      <c r="AL13" s="776"/>
      <c r="AM13" s="776"/>
      <c r="AN13" s="777"/>
      <c r="AO13" s="778"/>
      <c r="AP13" s="3"/>
      <c r="AQ13" s="229">
        <f t="shared" si="5"/>
        <v>2</v>
      </c>
    </row>
    <row r="14" spans="2:86" ht="12" customHeight="1" x14ac:dyDescent="0.15">
      <c r="B14" s="529"/>
      <c r="C14" s="811"/>
      <c r="D14" s="809"/>
      <c r="E14" s="809"/>
      <c r="F14" s="809"/>
      <c r="G14" s="809"/>
      <c r="H14" s="809"/>
      <c r="I14" s="809"/>
      <c r="J14" s="810"/>
      <c r="K14" s="201">
        <v>4</v>
      </c>
      <c r="L14" s="779" t="s">
        <v>350</v>
      </c>
      <c r="M14" s="828"/>
      <c r="N14" s="779" t="s">
        <v>376</v>
      </c>
      <c r="O14" s="828"/>
      <c r="P14" s="779" t="s">
        <v>651</v>
      </c>
      <c r="Q14" s="828"/>
      <c r="R14" s="278" t="s">
        <v>357</v>
      </c>
      <c r="S14" s="278"/>
      <c r="T14" s="278"/>
      <c r="U14" s="750" t="s">
        <v>655</v>
      </c>
      <c r="V14" s="752"/>
      <c r="W14" s="750" t="s">
        <v>655</v>
      </c>
      <c r="X14" s="751"/>
      <c r="Y14" s="203"/>
      <c r="Z14" s="202"/>
      <c r="AA14" s="202"/>
      <c r="AB14" s="202"/>
      <c r="AC14" s="230"/>
      <c r="AD14" s="230"/>
      <c r="AE14" s="230"/>
      <c r="AF14" s="230"/>
      <c r="AG14" s="230"/>
      <c r="AH14" s="230"/>
      <c r="AI14" s="230"/>
      <c r="AJ14" s="230"/>
      <c r="AK14" s="775" t="s">
        <v>916</v>
      </c>
      <c r="AL14" s="776"/>
      <c r="AM14" s="776"/>
      <c r="AN14" s="777"/>
      <c r="AO14" s="778"/>
      <c r="AP14" s="3"/>
      <c r="AQ14" s="229">
        <f t="shared" si="5"/>
        <v>1</v>
      </c>
    </row>
    <row r="15" spans="2:86" ht="12" customHeight="1" x14ac:dyDescent="0.15">
      <c r="B15" s="529"/>
      <c r="C15" s="811"/>
      <c r="D15" s="809"/>
      <c r="E15" s="809"/>
      <c r="F15" s="809"/>
      <c r="G15" s="809"/>
      <c r="H15" s="809"/>
      <c r="I15" s="809"/>
      <c r="J15" s="810"/>
      <c r="K15" s="201">
        <v>5</v>
      </c>
      <c r="L15" s="779" t="s">
        <v>350</v>
      </c>
      <c r="M15" s="828"/>
      <c r="N15" s="779" t="s">
        <v>374</v>
      </c>
      <c r="O15" s="828"/>
      <c r="P15" s="779" t="s">
        <v>351</v>
      </c>
      <c r="Q15" s="828"/>
      <c r="R15" s="278" t="s">
        <v>355</v>
      </c>
      <c r="S15" s="278"/>
      <c r="T15" s="278"/>
      <c r="U15" s="750" t="s">
        <v>662</v>
      </c>
      <c r="V15" s="752"/>
      <c r="W15" s="750" t="s">
        <v>655</v>
      </c>
      <c r="X15" s="751"/>
      <c r="Y15" s="203"/>
      <c r="Z15" s="202"/>
      <c r="AA15" s="202"/>
      <c r="AB15" s="202"/>
      <c r="AC15" s="230"/>
      <c r="AD15" s="230"/>
      <c r="AE15" s="230"/>
      <c r="AF15" s="230"/>
      <c r="AG15" s="230"/>
      <c r="AH15" s="230"/>
      <c r="AI15" s="230"/>
      <c r="AJ15" s="230"/>
      <c r="AK15" s="775" t="s">
        <v>698</v>
      </c>
      <c r="AL15" s="776"/>
      <c r="AM15" s="776"/>
      <c r="AN15" s="777"/>
      <c r="AO15" s="778"/>
      <c r="AP15" s="3"/>
      <c r="AQ15" s="229">
        <f t="shared" si="5"/>
        <v>2</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0.02</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1</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Ⅱb</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1</v>
      </c>
      <c r="AJ35" s="770"/>
      <c r="AK35" s="756"/>
      <c r="AL35" s="757"/>
      <c r="AM35" s="757"/>
      <c r="AN35" s="757"/>
      <c r="AO35" s="758"/>
      <c r="AP35" s="3"/>
      <c r="AQ35" s="170">
        <f>+Y32+AC35+AG35</f>
        <v>0</v>
      </c>
      <c r="AR35" s="170">
        <f>+Z32+AD35+AH35</f>
        <v>0</v>
      </c>
      <c r="AS35" s="792">
        <f>+AS34+AE35+AI35</f>
        <v>1</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362</v>
      </c>
      <c r="AD36" s="751"/>
      <c r="AE36" s="751"/>
      <c r="AF36" s="752"/>
      <c r="AG36" s="750" t="s">
        <v>367</v>
      </c>
      <c r="AH36" s="751"/>
      <c r="AI36" s="751"/>
      <c r="AJ36" s="752"/>
      <c r="AK36" s="756"/>
      <c r="AL36" s="757"/>
      <c r="AM36" s="757"/>
      <c r="AN36" s="757"/>
      <c r="AO36" s="758"/>
      <c r="AP36" s="3"/>
      <c r="AQ36" s="388" t="str">
        <f>IF(AQ35&gt;0,"Ⅳ",IF(AR35&gt;0,"Ⅲ",IF(AS35&gt;0,"Ⅱ","Ⅰ")))</f>
        <v>Ⅱ</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11 AG11:AJ11 AG13:AJ13 Y13:AB13 Y15:AB30 AG15:AJ30">
    <cfRule type="expression" dxfId="290" priority="9">
      <formula>$AQ11=2</formula>
    </cfRule>
  </conditionalFormatting>
  <conditionalFormatting sqref="Y11:AF11 Y13:AF13 Y15:AF30">
    <cfRule type="expression" dxfId="289" priority="8">
      <formula>$AQ11=3</formula>
    </cfRule>
  </conditionalFormatting>
  <conditionalFormatting sqref="AC11:AJ11 AC13:AJ13 AC15:AJ30">
    <cfRule type="expression" dxfId="288" priority="7">
      <formula>$AQ11=1</formula>
    </cfRule>
  </conditionalFormatting>
  <conditionalFormatting sqref="Y12:AB12 AG12:AJ12">
    <cfRule type="expression" dxfId="287" priority="6">
      <formula>$AQ12=2</formula>
    </cfRule>
  </conditionalFormatting>
  <conditionalFormatting sqref="Y12:AF12">
    <cfRule type="expression" dxfId="286" priority="5">
      <formula>$AQ12=3</formula>
    </cfRule>
  </conditionalFormatting>
  <conditionalFormatting sqref="AC12:AJ12">
    <cfRule type="expression" dxfId="285" priority="4">
      <formula>$AQ12=1</formula>
    </cfRule>
  </conditionalFormatting>
  <conditionalFormatting sqref="Y14:AB14 AG14:AJ14">
    <cfRule type="expression" dxfId="284" priority="3">
      <formula>$AQ14=2</formula>
    </cfRule>
  </conditionalFormatting>
  <conditionalFormatting sqref="Y14:AF14">
    <cfRule type="expression" dxfId="283" priority="2">
      <formula>$AQ14=3</formula>
    </cfRule>
  </conditionalFormatting>
  <conditionalFormatting sqref="AC14:AJ14">
    <cfRule type="expression" dxfId="282" priority="1">
      <formula>$AQ14=1</formula>
    </cfRule>
  </conditionalFormatting>
  <dataValidations count="1">
    <dataValidation type="list" allowBlank="1" showInputMessage="1" showErrorMessage="1" sqref="R11:T30 N11:O30" xr:uid="{7AF5FCFD-E9C8-42AD-BB9F-900D8E2479D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FE0B5BF-2012-483A-8CC8-E095CFB88512}">
          <x14:formula1>
            <xm:f>'(参考)リスト'!$F$16:$F$21</xm:f>
          </x14:formula1>
          <xm:sqref>W11:X30</xm:sqref>
        </x14:dataValidation>
        <x14:dataValidation type="list" allowBlank="1" showInputMessage="1" showErrorMessage="1" xr:uid="{F3724CAA-D96B-4027-B244-1E52766E50AF}">
          <x14:formula1>
            <xm:f>'(参考)リスト'!$B$16:$B$20</xm:f>
          </x14:formula1>
          <xm:sqref>L11:M30</xm:sqref>
        </x14:dataValidation>
        <x14:dataValidation type="list" allowBlank="1" showInputMessage="1" showErrorMessage="1" xr:uid="{29268CD1-6132-4B0E-9077-EC4BE6B261A2}">
          <x14:formula1>
            <xm:f>'(参考)リスト'!$G$16:$G$20</xm:f>
          </x14:formula1>
          <xm:sqref>U11:V30</xm:sqref>
        </x14:dataValidation>
        <x14:dataValidation type="list" allowBlank="1" showInputMessage="1" showErrorMessage="1" xr:uid="{13D8F50D-B2EB-4EF0-8DDA-CE0867E7D887}">
          <x14:formula1>
            <xm:f>'(参考)リスト'!$D$16:$D$18</xm:f>
          </x14:formula1>
          <xm:sqref>P11:Q30</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2B12D-EE2C-4A53-BF1E-9772B2DBBBB1}">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S006</v>
      </c>
      <c r="AW5" s="169">
        <f>R7</f>
        <v>10.4</v>
      </c>
      <c r="AX5" s="170">
        <f>+Y32</f>
        <v>0</v>
      </c>
      <c r="AY5" s="170">
        <f>+Z32</f>
        <v>0</v>
      </c>
      <c r="AZ5" s="170">
        <f>+AA32</f>
        <v>0</v>
      </c>
      <c r="BA5" s="170">
        <f t="shared" ref="BA5" si="0">+AB32</f>
        <v>0</v>
      </c>
      <c r="BB5" s="170">
        <f>+AC32</f>
        <v>0</v>
      </c>
      <c r="BC5" s="170">
        <f t="shared" ref="BC5:BI5" si="1">+AD32</f>
        <v>0</v>
      </c>
      <c r="BD5" s="170">
        <f t="shared" si="1"/>
        <v>0</v>
      </c>
      <c r="BE5" s="170">
        <f t="shared" si="1"/>
        <v>1</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1</v>
      </c>
      <c r="BP5" s="170">
        <f>+AG35</f>
        <v>0</v>
      </c>
      <c r="BQ5" s="170">
        <f>+AH35</f>
        <v>0</v>
      </c>
      <c r="BR5" s="170">
        <f>+AI35</f>
        <v>0</v>
      </c>
      <c r="BS5" s="196" t="str">
        <f>+Y36</f>
        <v>Ⅰ</v>
      </c>
      <c r="BT5" s="196" t="str">
        <f>+AC36</f>
        <v>Ⅱ</v>
      </c>
      <c r="BU5" s="196" t="str">
        <f>+AG36</f>
        <v>Ⅰ</v>
      </c>
      <c r="BV5" s="196" t="str">
        <f>+Y37</f>
        <v>Ⅱ</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0.01</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701</v>
      </c>
      <c r="O7" s="751"/>
      <c r="P7" s="772" t="s">
        <v>475</v>
      </c>
      <c r="Q7" s="774"/>
      <c r="R7" s="781">
        <v>10.4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512</v>
      </c>
      <c r="O11" s="828"/>
      <c r="P11" s="779" t="s">
        <v>351</v>
      </c>
      <c r="Q11" s="828"/>
      <c r="R11" s="278" t="s">
        <v>559</v>
      </c>
      <c r="S11" s="278"/>
      <c r="T11" s="278"/>
      <c r="U11" s="750" t="s">
        <v>649</v>
      </c>
      <c r="V11" s="752"/>
      <c r="W11" s="750" t="s">
        <v>648</v>
      </c>
      <c r="X11" s="751"/>
      <c r="Y11" s="203"/>
      <c r="Z11" s="202"/>
      <c r="AA11" s="202"/>
      <c r="AB11" s="202"/>
      <c r="AC11" s="230"/>
      <c r="AD11" s="230"/>
      <c r="AE11" s="230"/>
      <c r="AF11" s="230">
        <v>0.01</v>
      </c>
      <c r="AG11" s="230"/>
      <c r="AH11" s="230"/>
      <c r="AI11" s="230"/>
      <c r="AJ11" s="230"/>
      <c r="AK11" s="829" t="s">
        <v>672</v>
      </c>
      <c r="AL11" s="830"/>
      <c r="AM11" s="830"/>
      <c r="AN11" s="960"/>
      <c r="AO11" s="961"/>
      <c r="AP11" s="3"/>
      <c r="AQ11" s="229">
        <f>IF(P11="材質劣化",2,IF(P11="漏水",3,1))</f>
        <v>2</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c r="L14" s="779"/>
      <c r="M14" s="828"/>
      <c r="N14" s="779"/>
      <c r="O14" s="828"/>
      <c r="P14" s="779"/>
      <c r="Q14" s="828"/>
      <c r="R14" s="278"/>
      <c r="S14" s="278"/>
      <c r="T14" s="278"/>
      <c r="U14" s="750"/>
      <c r="V14" s="752"/>
      <c r="W14" s="750"/>
      <c r="X14" s="751"/>
      <c r="Y14" s="203"/>
      <c r="Z14" s="202"/>
      <c r="AA14" s="202"/>
      <c r="AB14" s="202"/>
      <c r="AC14" s="230"/>
      <c r="AD14" s="230"/>
      <c r="AE14" s="230"/>
      <c r="AF14" s="230"/>
      <c r="AG14" s="230"/>
      <c r="AH14" s="230"/>
      <c r="AI14" s="230"/>
      <c r="AJ14" s="230"/>
      <c r="AK14" s="775"/>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0.01</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1</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Ⅱb</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1</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1</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367</v>
      </c>
      <c r="AD36" s="751"/>
      <c r="AE36" s="751"/>
      <c r="AF36" s="752"/>
      <c r="AG36" s="750" t="str">
        <f>IF(AG35&gt;0,"Ⅳ",IF(AH35&gt;0,"Ⅲ",IF(AI35&gt;0,"Ⅱa",IF(AJ35&gt;0,"Ⅱb","Ⅰ"))))</f>
        <v>Ⅰ</v>
      </c>
      <c r="AH36" s="751"/>
      <c r="AI36" s="751"/>
      <c r="AJ36" s="752"/>
      <c r="AK36" s="756"/>
      <c r="AL36" s="757"/>
      <c r="AM36" s="757"/>
      <c r="AN36" s="757"/>
      <c r="AO36" s="758"/>
      <c r="AP36" s="3"/>
      <c r="AQ36" s="388" t="str">
        <f>IF(AQ35&gt;0,"Ⅳ",IF(AR35&gt;0,"Ⅲ",IF(AS35&gt;0,"Ⅱ","Ⅰ")))</f>
        <v>Ⅱ</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649</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11 AG11:AJ11 AG14:AJ30 Y14:AB30">
    <cfRule type="expression" dxfId="281" priority="9">
      <formula>$AQ11=2</formula>
    </cfRule>
  </conditionalFormatting>
  <conditionalFormatting sqref="Y11:AF11 Y14:AF30">
    <cfRule type="expression" dxfId="280" priority="8">
      <formula>$AQ11=3</formula>
    </cfRule>
  </conditionalFormatting>
  <conditionalFormatting sqref="AC11:AJ11 AC14:AJ30">
    <cfRule type="expression" dxfId="279" priority="7">
      <formula>$AQ11=1</formula>
    </cfRule>
  </conditionalFormatting>
  <conditionalFormatting sqref="Y12:AB12 AG12:AJ12">
    <cfRule type="expression" dxfId="278" priority="6">
      <formula>$AQ12=2</formula>
    </cfRule>
  </conditionalFormatting>
  <conditionalFormatting sqref="Y12:AF12">
    <cfRule type="expression" dxfId="277" priority="5">
      <formula>$AQ12=3</formula>
    </cfRule>
  </conditionalFormatting>
  <conditionalFormatting sqref="AC12:AJ12">
    <cfRule type="expression" dxfId="276" priority="4">
      <formula>$AQ12=1</formula>
    </cfRule>
  </conditionalFormatting>
  <conditionalFormatting sqref="Y13:AB13 AG13:AJ13">
    <cfRule type="expression" dxfId="275" priority="3">
      <formula>$AQ13=2</formula>
    </cfRule>
  </conditionalFormatting>
  <conditionalFormatting sqref="Y13:AF13">
    <cfRule type="expression" dxfId="274" priority="2">
      <formula>$AQ13=3</formula>
    </cfRule>
  </conditionalFormatting>
  <conditionalFormatting sqref="AC13:AJ13">
    <cfRule type="expression" dxfId="273" priority="1">
      <formula>$AQ13=1</formula>
    </cfRule>
  </conditionalFormatting>
  <dataValidations count="1">
    <dataValidation type="list" allowBlank="1" showInputMessage="1" showErrorMessage="1" sqref="N11:O30 R11:T30" xr:uid="{7CBB57B4-27B1-4EAC-9E14-AB242C3C1F5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2C32B19-9410-4A84-99ED-0E50E6E2ABD4}">
          <x14:formula1>
            <xm:f>'(参考)リスト'!$D$16:$D$18</xm:f>
          </x14:formula1>
          <xm:sqref>P11:Q30</xm:sqref>
        </x14:dataValidation>
        <x14:dataValidation type="list" allowBlank="1" showInputMessage="1" showErrorMessage="1" xr:uid="{004A89DC-82A5-4F2C-8363-31BA039B3FE5}">
          <x14:formula1>
            <xm:f>'(参考)リスト'!$G$16:$G$20</xm:f>
          </x14:formula1>
          <xm:sqref>U11:V30</xm:sqref>
        </x14:dataValidation>
        <x14:dataValidation type="list" allowBlank="1" showInputMessage="1" showErrorMessage="1" xr:uid="{883A2D0E-84FC-4D26-BB7C-82BE42C05985}">
          <x14:formula1>
            <xm:f>'(参考)リスト'!$B$16:$B$20</xm:f>
          </x14:formula1>
          <xm:sqref>L11:M30</xm:sqref>
        </x14:dataValidation>
        <x14:dataValidation type="list" allowBlank="1" showInputMessage="1" showErrorMessage="1" xr:uid="{286CF903-B7F7-4D5B-B071-461CB50BA70C}">
          <x14:formula1>
            <xm:f>'(参考)リスト'!$F$16:$F$21</xm:f>
          </x14:formula1>
          <xm:sqref>W11:X30</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E92D9-8CEE-4CFD-8CCF-FE295592BB91}">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S007</v>
      </c>
      <c r="AW5" s="169">
        <f>R7</f>
        <v>10.4</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702</v>
      </c>
      <c r="O7" s="751"/>
      <c r="P7" s="772" t="s">
        <v>475</v>
      </c>
      <c r="Q7" s="774"/>
      <c r="R7" s="781">
        <v>10.4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350</v>
      </c>
      <c r="M11" s="828"/>
      <c r="N11" s="779" t="s">
        <v>376</v>
      </c>
      <c r="O11" s="828"/>
      <c r="P11" s="779" t="s">
        <v>651</v>
      </c>
      <c r="Q11" s="828"/>
      <c r="R11" s="278" t="s">
        <v>357</v>
      </c>
      <c r="S11" s="278"/>
      <c r="T11" s="278"/>
      <c r="U11" s="750" t="s">
        <v>655</v>
      </c>
      <c r="V11" s="752"/>
      <c r="W11" s="750" t="s">
        <v>655</v>
      </c>
      <c r="X11" s="751"/>
      <c r="Y11" s="203"/>
      <c r="Z11" s="202"/>
      <c r="AA11" s="202"/>
      <c r="AB11" s="202"/>
      <c r="AC11" s="230"/>
      <c r="AD11" s="230"/>
      <c r="AE11" s="230"/>
      <c r="AF11" s="230"/>
      <c r="AG11" s="230"/>
      <c r="AH11" s="230"/>
      <c r="AI11" s="230"/>
      <c r="AJ11" s="230"/>
      <c r="AK11" s="775" t="s">
        <v>916</v>
      </c>
      <c r="AL11" s="776"/>
      <c r="AM11" s="776"/>
      <c r="AN11" s="777"/>
      <c r="AO11" s="778"/>
      <c r="AP11" s="3"/>
      <c r="AQ11" s="229">
        <f>IF(P11="材質劣化",2,IF(P11="漏水",3,1))</f>
        <v>1</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373</v>
      </c>
      <c r="O13" s="828"/>
      <c r="P13" s="779" t="s">
        <v>351</v>
      </c>
      <c r="Q13" s="828"/>
      <c r="R13" s="278" t="s">
        <v>355</v>
      </c>
      <c r="S13" s="278"/>
      <c r="T13" s="278"/>
      <c r="U13" s="750" t="s">
        <v>649</v>
      </c>
      <c r="V13" s="752"/>
      <c r="W13" s="750" t="s">
        <v>655</v>
      </c>
      <c r="X13" s="751"/>
      <c r="Y13" s="203"/>
      <c r="Z13" s="202"/>
      <c r="AA13" s="202"/>
      <c r="AB13" s="202"/>
      <c r="AC13" s="230"/>
      <c r="AD13" s="230"/>
      <c r="AE13" s="230"/>
      <c r="AF13" s="230"/>
      <c r="AG13" s="230"/>
      <c r="AH13" s="230"/>
      <c r="AI13" s="230"/>
      <c r="AJ13" s="230"/>
      <c r="AK13" s="829" t="s">
        <v>729</v>
      </c>
      <c r="AL13" s="830"/>
      <c r="AM13" s="830"/>
      <c r="AN13" s="597"/>
      <c r="AO13" s="598"/>
      <c r="AP13" s="3"/>
      <c r="AQ13" s="229">
        <f t="shared" si="5"/>
        <v>2</v>
      </c>
    </row>
    <row r="14" spans="2:86" ht="12" customHeight="1" x14ac:dyDescent="0.15">
      <c r="B14" s="529"/>
      <c r="C14" s="811"/>
      <c r="D14" s="809"/>
      <c r="E14" s="809"/>
      <c r="F14" s="809"/>
      <c r="G14" s="809"/>
      <c r="H14" s="809"/>
      <c r="I14" s="809"/>
      <c r="J14" s="810"/>
      <c r="K14" s="201">
        <v>4</v>
      </c>
      <c r="L14" s="779" t="s">
        <v>350</v>
      </c>
      <c r="M14" s="828"/>
      <c r="N14" s="779" t="s">
        <v>374</v>
      </c>
      <c r="O14" s="828"/>
      <c r="P14" s="779" t="s">
        <v>351</v>
      </c>
      <c r="Q14" s="828"/>
      <c r="R14" s="278" t="s">
        <v>355</v>
      </c>
      <c r="S14" s="278"/>
      <c r="T14" s="278"/>
      <c r="U14" s="750" t="s">
        <v>662</v>
      </c>
      <c r="V14" s="752"/>
      <c r="W14" s="750" t="s">
        <v>655</v>
      </c>
      <c r="X14" s="751"/>
      <c r="Y14" s="203"/>
      <c r="Z14" s="202"/>
      <c r="AA14" s="202"/>
      <c r="AB14" s="202"/>
      <c r="AC14" s="230"/>
      <c r="AD14" s="230"/>
      <c r="AE14" s="230"/>
      <c r="AF14" s="230"/>
      <c r="AG14" s="230"/>
      <c r="AH14" s="230"/>
      <c r="AI14" s="230"/>
      <c r="AJ14" s="230"/>
      <c r="AK14" s="775" t="s">
        <v>698</v>
      </c>
      <c r="AL14" s="776"/>
      <c r="AM14" s="776"/>
      <c r="AN14" s="777"/>
      <c r="AO14" s="778"/>
      <c r="AP14" s="3"/>
      <c r="AQ14" s="229">
        <f t="shared" si="5"/>
        <v>2</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3:AB13 AG13:AJ13 AG15:AJ30 Y15:AB30">
    <cfRule type="expression" dxfId="272" priority="12">
      <formula>$AQ13=2</formula>
    </cfRule>
  </conditionalFormatting>
  <conditionalFormatting sqref="Y13:AF13 Y15:AF30">
    <cfRule type="expression" dxfId="271" priority="11">
      <formula>$AQ13=3</formula>
    </cfRule>
  </conditionalFormatting>
  <conditionalFormatting sqref="AC13:AJ13 AC15:AJ30">
    <cfRule type="expression" dxfId="270" priority="10">
      <formula>$AQ13=1</formula>
    </cfRule>
  </conditionalFormatting>
  <conditionalFormatting sqref="Y11:AB11 AG11:AJ11">
    <cfRule type="expression" dxfId="269" priority="9">
      <formula>$AQ11=2</formula>
    </cfRule>
  </conditionalFormatting>
  <conditionalFormatting sqref="Y11:AF11">
    <cfRule type="expression" dxfId="268" priority="8">
      <formula>$AQ11=3</formula>
    </cfRule>
  </conditionalFormatting>
  <conditionalFormatting sqref="AC11:AJ11">
    <cfRule type="expression" dxfId="267" priority="7">
      <formula>$AQ11=1</formula>
    </cfRule>
  </conditionalFormatting>
  <conditionalFormatting sqref="Y12:AB12 AG12:AJ12">
    <cfRule type="expression" dxfId="266" priority="6">
      <formula>$AQ12=2</formula>
    </cfRule>
  </conditionalFormatting>
  <conditionalFormatting sqref="Y12:AF12">
    <cfRule type="expression" dxfId="265" priority="5">
      <formula>$AQ12=3</formula>
    </cfRule>
  </conditionalFormatting>
  <conditionalFormatting sqref="AC12:AJ12">
    <cfRule type="expression" dxfId="264" priority="4">
      <formula>$AQ12=1</formula>
    </cfRule>
  </conditionalFormatting>
  <conditionalFormatting sqref="Y14:AB14 AG14:AJ14">
    <cfRule type="expression" dxfId="263" priority="3">
      <formula>$AQ14=2</formula>
    </cfRule>
  </conditionalFormatting>
  <conditionalFormatting sqref="Y14:AF14">
    <cfRule type="expression" dxfId="262" priority="2">
      <formula>$AQ14=3</formula>
    </cfRule>
  </conditionalFormatting>
  <conditionalFormatting sqref="AC14:AJ14">
    <cfRule type="expression" dxfId="261" priority="1">
      <formula>$AQ14=1</formula>
    </cfRule>
  </conditionalFormatting>
  <dataValidations count="1">
    <dataValidation type="list" allowBlank="1" showInputMessage="1" showErrorMessage="1" sqref="N11:O30 R11:T30" xr:uid="{C19A31B4-023C-417D-ADE9-D33695C3950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1509999-9450-42DC-B9E8-516894FAC4B9}">
          <x14:formula1>
            <xm:f>'(参考)リスト'!$F$16:$F$21</xm:f>
          </x14:formula1>
          <xm:sqref>W11:X30</xm:sqref>
        </x14:dataValidation>
        <x14:dataValidation type="list" allowBlank="1" showInputMessage="1" showErrorMessage="1" xr:uid="{16178F5F-E23C-42F4-B976-14F4B968A177}">
          <x14:formula1>
            <xm:f>'(参考)リスト'!$B$16:$B$20</xm:f>
          </x14:formula1>
          <xm:sqref>L11:M30</xm:sqref>
        </x14:dataValidation>
        <x14:dataValidation type="list" allowBlank="1" showInputMessage="1" showErrorMessage="1" xr:uid="{F44184CB-F3C1-424C-A02D-7D111A3AF3B4}">
          <x14:formula1>
            <xm:f>'(参考)リスト'!$G$16:$G$20</xm:f>
          </x14:formula1>
          <xm:sqref>U11:V30</xm:sqref>
        </x14:dataValidation>
        <x14:dataValidation type="list" allowBlank="1" showInputMessage="1" showErrorMessage="1" xr:uid="{D86534AA-A356-4B65-8DCA-33FF8392D76C}">
          <x14:formula1>
            <xm:f>'(参考)リスト'!$D$16:$D$18</xm:f>
          </x14:formula1>
          <xm:sqref>P11:Q30</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E43FA-23BF-4257-9D5C-EF3ED12A03E8}">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S008</v>
      </c>
      <c r="AW5" s="169">
        <f>R7</f>
        <v>10.4</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1</v>
      </c>
      <c r="BJ5" s="170" t="str">
        <f>+Y35</f>
        <v/>
      </c>
      <c r="BK5" s="170" t="str">
        <f t="shared" ref="BK5" si="2">+Z35</f>
        <v/>
      </c>
      <c r="BL5" s="170" t="str">
        <f>+AA35</f>
        <v/>
      </c>
      <c r="BM5" s="170">
        <f>+AC35</f>
        <v>0</v>
      </c>
      <c r="BN5" s="170">
        <f t="shared" ref="BN5:BO5" si="3">+AD35</f>
        <v>0</v>
      </c>
      <c r="BO5" s="170">
        <f t="shared" si="3"/>
        <v>0</v>
      </c>
      <c r="BP5" s="170">
        <f>+AG35</f>
        <v>0</v>
      </c>
      <c r="BQ5" s="170">
        <f>+AH35</f>
        <v>0</v>
      </c>
      <c r="BR5" s="170">
        <f>+AI35</f>
        <v>1</v>
      </c>
      <c r="BS5" s="196" t="str">
        <f>+Y36</f>
        <v>Ⅰ</v>
      </c>
      <c r="BT5" s="196" t="str">
        <f>+AC36</f>
        <v>Ⅰ</v>
      </c>
      <c r="BU5" s="196" t="str">
        <f>+AG36</f>
        <v>Ⅱ</v>
      </c>
      <c r="BV5" s="196" t="str">
        <f>+Y37</f>
        <v>Ⅱ</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0.65</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703</v>
      </c>
      <c r="O7" s="751"/>
      <c r="P7" s="772" t="s">
        <v>475</v>
      </c>
      <c r="Q7" s="774"/>
      <c r="R7" s="781">
        <v>10.4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662</v>
      </c>
      <c r="V11" s="752"/>
      <c r="W11" s="750" t="s">
        <v>662</v>
      </c>
      <c r="X11" s="751"/>
      <c r="Y11" s="203"/>
      <c r="Z11" s="202"/>
      <c r="AA11" s="202"/>
      <c r="AB11" s="202"/>
      <c r="AC11" s="230"/>
      <c r="AD11" s="230"/>
      <c r="AE11" s="230"/>
      <c r="AF11" s="230"/>
      <c r="AG11" s="230"/>
      <c r="AH11" s="230"/>
      <c r="AI11" s="230"/>
      <c r="AJ11" s="230"/>
      <c r="AK11" s="829" t="s">
        <v>666</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920</v>
      </c>
      <c r="M12" s="828"/>
      <c r="N12" s="779" t="s">
        <v>927</v>
      </c>
      <c r="O12" s="828"/>
      <c r="P12" s="779" t="s">
        <v>918</v>
      </c>
      <c r="Q12" s="828"/>
      <c r="R12" s="278" t="s">
        <v>917</v>
      </c>
      <c r="S12" s="278"/>
      <c r="T12" s="278"/>
      <c r="U12" s="750" t="s">
        <v>655</v>
      </c>
      <c r="V12" s="752"/>
      <c r="W12" s="750" t="s">
        <v>654</v>
      </c>
      <c r="X12" s="751"/>
      <c r="Y12" s="203"/>
      <c r="Z12" s="202"/>
      <c r="AA12" s="202"/>
      <c r="AB12" s="202"/>
      <c r="AC12" s="230"/>
      <c r="AD12" s="230"/>
      <c r="AE12" s="230"/>
      <c r="AF12" s="230"/>
      <c r="AG12" s="230"/>
      <c r="AH12" s="230"/>
      <c r="AI12" s="230"/>
      <c r="AJ12" s="230"/>
      <c r="AK12" s="775" t="s">
        <v>926</v>
      </c>
      <c r="AL12" s="776"/>
      <c r="AM12" s="776"/>
      <c r="AN12" s="777"/>
      <c r="AO12" s="778"/>
      <c r="AP12" s="3"/>
      <c r="AQ12" s="229">
        <f t="shared" ref="AQ12:AQ30" si="5">IF(P12="材質劣化",2,IF(P12="漏水",3,1))</f>
        <v>2</v>
      </c>
    </row>
    <row r="13" spans="2:86" ht="12" customHeight="1" x14ac:dyDescent="0.15">
      <c r="B13" s="529"/>
      <c r="C13" s="811"/>
      <c r="D13" s="809"/>
      <c r="E13" s="809"/>
      <c r="F13" s="809"/>
      <c r="G13" s="809"/>
      <c r="H13" s="809"/>
      <c r="I13" s="809"/>
      <c r="J13" s="810"/>
      <c r="K13" s="201">
        <v>3</v>
      </c>
      <c r="L13" s="779" t="s">
        <v>920</v>
      </c>
      <c r="M13" s="828"/>
      <c r="N13" s="779" t="s">
        <v>925</v>
      </c>
      <c r="O13" s="828"/>
      <c r="P13" s="779" t="s">
        <v>924</v>
      </c>
      <c r="Q13" s="828"/>
      <c r="R13" s="278" t="s">
        <v>923</v>
      </c>
      <c r="S13" s="278"/>
      <c r="T13" s="278"/>
      <c r="U13" s="750" t="s">
        <v>655</v>
      </c>
      <c r="V13" s="752"/>
      <c r="W13" s="750" t="s">
        <v>648</v>
      </c>
      <c r="X13" s="751"/>
      <c r="Y13" s="203"/>
      <c r="Z13" s="202"/>
      <c r="AA13" s="202"/>
      <c r="AB13" s="202"/>
      <c r="AC13" s="230"/>
      <c r="AD13" s="230"/>
      <c r="AE13" s="230"/>
      <c r="AF13" s="230"/>
      <c r="AG13" s="230"/>
      <c r="AH13" s="230"/>
      <c r="AI13" s="230"/>
      <c r="AJ13" s="230">
        <v>0.65</v>
      </c>
      <c r="AK13" s="775" t="s">
        <v>922</v>
      </c>
      <c r="AL13" s="776"/>
      <c r="AM13" s="776"/>
      <c r="AN13" s="777"/>
      <c r="AO13" s="778"/>
      <c r="AP13" s="3"/>
      <c r="AQ13" s="229">
        <f t="shared" si="5"/>
        <v>3</v>
      </c>
    </row>
    <row r="14" spans="2:86" ht="12" customHeight="1" x14ac:dyDescent="0.15">
      <c r="B14" s="529"/>
      <c r="C14" s="811"/>
      <c r="D14" s="809"/>
      <c r="E14" s="809"/>
      <c r="F14" s="809"/>
      <c r="G14" s="809"/>
      <c r="H14" s="809"/>
      <c r="I14" s="809"/>
      <c r="J14" s="810"/>
      <c r="K14" s="201">
        <v>4</v>
      </c>
      <c r="L14" s="779" t="s">
        <v>350</v>
      </c>
      <c r="M14" s="828"/>
      <c r="N14" s="779" t="s">
        <v>376</v>
      </c>
      <c r="O14" s="828"/>
      <c r="P14" s="779" t="s">
        <v>651</v>
      </c>
      <c r="Q14" s="828"/>
      <c r="R14" s="278" t="s">
        <v>357</v>
      </c>
      <c r="S14" s="278"/>
      <c r="T14" s="278"/>
      <c r="U14" s="750" t="s">
        <v>655</v>
      </c>
      <c r="V14" s="752"/>
      <c r="W14" s="750" t="s">
        <v>655</v>
      </c>
      <c r="X14" s="751"/>
      <c r="Y14" s="203"/>
      <c r="Z14" s="202"/>
      <c r="AA14" s="202"/>
      <c r="AB14" s="202"/>
      <c r="AC14" s="230"/>
      <c r="AD14" s="230"/>
      <c r="AE14" s="230"/>
      <c r="AF14" s="230"/>
      <c r="AG14" s="230"/>
      <c r="AH14" s="230"/>
      <c r="AI14" s="230"/>
      <c r="AJ14" s="230"/>
      <c r="AK14" s="775" t="s">
        <v>916</v>
      </c>
      <c r="AL14" s="776"/>
      <c r="AM14" s="776"/>
      <c r="AN14" s="777"/>
      <c r="AO14" s="778"/>
      <c r="AP14" s="3"/>
      <c r="AQ14" s="229">
        <f t="shared" si="5"/>
        <v>1</v>
      </c>
    </row>
    <row r="15" spans="2:86" ht="12" customHeight="1" x14ac:dyDescent="0.15">
      <c r="B15" s="529"/>
      <c r="C15" s="811"/>
      <c r="D15" s="809"/>
      <c r="E15" s="809"/>
      <c r="F15" s="809"/>
      <c r="G15" s="809"/>
      <c r="H15" s="809"/>
      <c r="I15" s="809"/>
      <c r="J15" s="810"/>
      <c r="K15" s="201">
        <v>5</v>
      </c>
      <c r="L15" s="779" t="s">
        <v>350</v>
      </c>
      <c r="M15" s="828"/>
      <c r="N15" s="779" t="s">
        <v>376</v>
      </c>
      <c r="O15" s="828"/>
      <c r="P15" s="779" t="s">
        <v>651</v>
      </c>
      <c r="Q15" s="828"/>
      <c r="R15" s="278" t="s">
        <v>357</v>
      </c>
      <c r="S15" s="278"/>
      <c r="T15" s="278"/>
      <c r="U15" s="750" t="s">
        <v>655</v>
      </c>
      <c r="V15" s="752"/>
      <c r="W15" s="750" t="s">
        <v>655</v>
      </c>
      <c r="X15" s="751"/>
      <c r="Y15" s="203"/>
      <c r="Z15" s="202"/>
      <c r="AA15" s="202"/>
      <c r="AB15" s="202"/>
      <c r="AC15" s="230"/>
      <c r="AD15" s="230"/>
      <c r="AE15" s="230"/>
      <c r="AF15" s="230"/>
      <c r="AG15" s="230"/>
      <c r="AH15" s="230"/>
      <c r="AI15" s="230"/>
      <c r="AJ15" s="230"/>
      <c r="AK15" s="775" t="s">
        <v>916</v>
      </c>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0.65</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1</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Ⅱb</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1</v>
      </c>
      <c r="AJ35" s="770"/>
      <c r="AK35" s="756"/>
      <c r="AL35" s="757"/>
      <c r="AM35" s="757"/>
      <c r="AN35" s="757"/>
      <c r="AO35" s="758"/>
      <c r="AP35" s="3"/>
      <c r="AQ35" s="170">
        <f>+Y32+AC35+AG35</f>
        <v>0</v>
      </c>
      <c r="AR35" s="170">
        <f>+Z32+AD35+AH35</f>
        <v>0</v>
      </c>
      <c r="AS35" s="792">
        <f>+AS34+AE35+AI35</f>
        <v>1</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662</v>
      </c>
      <c r="AD36" s="751"/>
      <c r="AE36" s="751"/>
      <c r="AF36" s="752"/>
      <c r="AG36" s="750" t="s">
        <v>367</v>
      </c>
      <c r="AH36" s="751"/>
      <c r="AI36" s="751"/>
      <c r="AJ36" s="752"/>
      <c r="AK36" s="756"/>
      <c r="AL36" s="757"/>
      <c r="AM36" s="757"/>
      <c r="AN36" s="757"/>
      <c r="AO36" s="758"/>
      <c r="AP36" s="3"/>
      <c r="AQ36" s="388" t="str">
        <f>IF(AQ35&gt;0,"Ⅳ",IF(AR35&gt;0,"Ⅲ",IF(AS35&gt;0,"Ⅱ","Ⅰ")))</f>
        <v>Ⅱ</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649</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2:AB13 AG12:AJ13 AG16:AJ30 Y16:AB30">
    <cfRule type="expression" dxfId="260" priority="12">
      <formula>$AQ12=2</formula>
    </cfRule>
  </conditionalFormatting>
  <conditionalFormatting sqref="Y12:AF13 Y16:AF30">
    <cfRule type="expression" dxfId="259" priority="11">
      <formula>$AQ12=3</formula>
    </cfRule>
  </conditionalFormatting>
  <conditionalFormatting sqref="AC12:AJ13 AC16:AJ30">
    <cfRule type="expression" dxfId="258" priority="10">
      <formula>$AQ12=1</formula>
    </cfRule>
  </conditionalFormatting>
  <conditionalFormatting sqref="Y11:AB11 AG11:AJ11">
    <cfRule type="expression" dxfId="257" priority="9">
      <formula>$AQ11=2</formula>
    </cfRule>
  </conditionalFormatting>
  <conditionalFormatting sqref="Y11:AF11">
    <cfRule type="expression" dxfId="256" priority="8">
      <formula>$AQ11=3</formula>
    </cfRule>
  </conditionalFormatting>
  <conditionalFormatting sqref="AC11:AJ11">
    <cfRule type="expression" dxfId="255" priority="7">
      <formula>$AQ11=1</formula>
    </cfRule>
  </conditionalFormatting>
  <conditionalFormatting sqref="Y14:AB14 AG14:AJ14">
    <cfRule type="expression" dxfId="254" priority="6">
      <formula>$AQ14=2</formula>
    </cfRule>
  </conditionalFormatting>
  <conditionalFormatting sqref="Y14:AF14">
    <cfRule type="expression" dxfId="253" priority="5">
      <formula>$AQ14=3</formula>
    </cfRule>
  </conditionalFormatting>
  <conditionalFormatting sqref="AC14:AJ14">
    <cfRule type="expression" dxfId="252" priority="4">
      <formula>$AQ14=1</formula>
    </cfRule>
  </conditionalFormatting>
  <conditionalFormatting sqref="Y15:AB15 AG15:AJ15">
    <cfRule type="expression" dxfId="251" priority="3">
      <formula>$AQ15=2</formula>
    </cfRule>
  </conditionalFormatting>
  <conditionalFormatting sqref="Y15:AF15">
    <cfRule type="expression" dxfId="250" priority="2">
      <formula>$AQ15=3</formula>
    </cfRule>
  </conditionalFormatting>
  <conditionalFormatting sqref="AC15:AJ15">
    <cfRule type="expression" dxfId="249" priority="1">
      <formula>$AQ15=1</formula>
    </cfRule>
  </conditionalFormatting>
  <dataValidations count="1">
    <dataValidation type="list" allowBlank="1" showInputMessage="1" showErrorMessage="1" sqref="R11:T30 N11:O30" xr:uid="{4F6C934E-2D14-4397-BB8C-9E9C6A94272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4986679-8D81-45F8-811E-5CD185FB99DA}">
          <x14:formula1>
            <xm:f>'(参考)リスト'!$D$16:$D$18</xm:f>
          </x14:formula1>
          <xm:sqref>P11:Q30</xm:sqref>
        </x14:dataValidation>
        <x14:dataValidation type="list" allowBlank="1" showInputMessage="1" showErrorMessage="1" xr:uid="{D5712C20-D2D9-4A9C-B10B-2AF76EAD5225}">
          <x14:formula1>
            <xm:f>'(参考)リスト'!$G$16:$G$20</xm:f>
          </x14:formula1>
          <xm:sqref>U11:V30</xm:sqref>
        </x14:dataValidation>
        <x14:dataValidation type="list" allowBlank="1" showInputMessage="1" showErrorMessage="1" xr:uid="{717B9738-EAF7-472C-A14C-98AFAB5B616B}">
          <x14:formula1>
            <xm:f>'(参考)リスト'!$B$16:$B$20</xm:f>
          </x14:formula1>
          <xm:sqref>L11:M30</xm:sqref>
        </x14:dataValidation>
        <x14:dataValidation type="list" allowBlank="1" showInputMessage="1" showErrorMessage="1" xr:uid="{2A5AC7EF-5D4C-4BFC-93E5-E3E09D2F08A0}">
          <x14:formula1>
            <xm:f>'(参考)リスト'!$F$16:$F$21</xm:f>
          </x14:formula1>
          <xm:sqref>W11:X30</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DEB9E-5E32-4429-9130-A1606969577F}">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S009</v>
      </c>
      <c r="AW5" s="169">
        <f>R7</f>
        <v>10.5</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704</v>
      </c>
      <c r="O7" s="751"/>
      <c r="P7" s="772" t="s">
        <v>475</v>
      </c>
      <c r="Q7" s="774"/>
      <c r="R7" s="781">
        <v>10.5</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350</v>
      </c>
      <c r="M11" s="828"/>
      <c r="N11" s="779" t="s">
        <v>373</v>
      </c>
      <c r="O11" s="828"/>
      <c r="P11" s="779" t="s">
        <v>351</v>
      </c>
      <c r="Q11" s="828"/>
      <c r="R11" s="278" t="s">
        <v>559</v>
      </c>
      <c r="S11" s="278"/>
      <c r="T11" s="278"/>
      <c r="U11" s="750" t="s">
        <v>655</v>
      </c>
      <c r="V11" s="752"/>
      <c r="W11" s="750" t="s">
        <v>655</v>
      </c>
      <c r="X11" s="751"/>
      <c r="Y11" s="203"/>
      <c r="Z11" s="202"/>
      <c r="AA11" s="202"/>
      <c r="AB11" s="202"/>
      <c r="AC11" s="230"/>
      <c r="AD11" s="230"/>
      <c r="AE11" s="230"/>
      <c r="AF11" s="230"/>
      <c r="AG11" s="230"/>
      <c r="AH11" s="230"/>
      <c r="AI11" s="230"/>
      <c r="AJ11" s="230"/>
      <c r="AK11" s="829" t="s">
        <v>811</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v>4</v>
      </c>
      <c r="L14" s="779" t="s">
        <v>350</v>
      </c>
      <c r="M14" s="828"/>
      <c r="N14" s="779" t="s">
        <v>374</v>
      </c>
      <c r="O14" s="828"/>
      <c r="P14" s="779" t="s">
        <v>351</v>
      </c>
      <c r="Q14" s="828"/>
      <c r="R14" s="278" t="s">
        <v>355</v>
      </c>
      <c r="S14" s="278"/>
      <c r="T14" s="278"/>
      <c r="U14" s="750" t="s">
        <v>662</v>
      </c>
      <c r="V14" s="752"/>
      <c r="W14" s="750" t="s">
        <v>655</v>
      </c>
      <c r="X14" s="751"/>
      <c r="Y14" s="203"/>
      <c r="Z14" s="202"/>
      <c r="AA14" s="202"/>
      <c r="AB14" s="202"/>
      <c r="AC14" s="230"/>
      <c r="AD14" s="230"/>
      <c r="AE14" s="230"/>
      <c r="AF14" s="230"/>
      <c r="AG14" s="230"/>
      <c r="AH14" s="230"/>
      <c r="AI14" s="230"/>
      <c r="AJ14" s="230"/>
      <c r="AK14" s="829" t="s">
        <v>741</v>
      </c>
      <c r="AL14" s="830"/>
      <c r="AM14" s="830"/>
      <c r="AN14" s="597"/>
      <c r="AO14" s="598"/>
      <c r="AP14" s="3"/>
      <c r="AQ14" s="229">
        <f t="shared" si="5"/>
        <v>2</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11 AG11:AJ11 AG14:AJ30 Y14:AB30">
    <cfRule type="expression" dxfId="248" priority="9">
      <formula>$AQ11=2</formula>
    </cfRule>
  </conditionalFormatting>
  <conditionalFormatting sqref="Y11:AF11 Y14:AF30">
    <cfRule type="expression" dxfId="247" priority="8">
      <formula>$AQ11=3</formula>
    </cfRule>
  </conditionalFormatting>
  <conditionalFormatting sqref="AC11:AJ11 AC14:AJ30">
    <cfRule type="expression" dxfId="246" priority="7">
      <formula>$AQ11=1</formula>
    </cfRule>
  </conditionalFormatting>
  <conditionalFormatting sqref="Y12:AB12 AG12:AJ12">
    <cfRule type="expression" dxfId="245" priority="6">
      <formula>$AQ12=2</formula>
    </cfRule>
  </conditionalFormatting>
  <conditionalFormatting sqref="Y12:AF12">
    <cfRule type="expression" dxfId="244" priority="5">
      <formula>$AQ12=3</formula>
    </cfRule>
  </conditionalFormatting>
  <conditionalFormatting sqref="AC12:AJ12">
    <cfRule type="expression" dxfId="243" priority="4">
      <formula>$AQ12=1</formula>
    </cfRule>
  </conditionalFormatting>
  <conditionalFormatting sqref="Y13:AB13 AG13:AJ13">
    <cfRule type="expression" dxfId="242" priority="3">
      <formula>$AQ13=2</formula>
    </cfRule>
  </conditionalFormatting>
  <conditionalFormatting sqref="Y13:AF13">
    <cfRule type="expression" dxfId="241" priority="2">
      <formula>$AQ13=3</formula>
    </cfRule>
  </conditionalFormatting>
  <conditionalFormatting sqref="AC13:AJ13">
    <cfRule type="expression" dxfId="240" priority="1">
      <formula>$AQ13=1</formula>
    </cfRule>
  </conditionalFormatting>
  <dataValidations count="1">
    <dataValidation type="list" allowBlank="1" showInputMessage="1" showErrorMessage="1" sqref="N11:O30 R11:T30" xr:uid="{FBAA81AF-07B9-4E94-9743-6B4F1E3BF45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8AFF678-5ED8-49E7-9FCA-38D4EE0591BE}">
          <x14:formula1>
            <xm:f>'(参考)リスト'!$F$16:$F$21</xm:f>
          </x14:formula1>
          <xm:sqref>W11:X30</xm:sqref>
        </x14:dataValidation>
        <x14:dataValidation type="list" allowBlank="1" showInputMessage="1" showErrorMessage="1" xr:uid="{ED3A1327-F259-4071-A7F4-851F76196370}">
          <x14:formula1>
            <xm:f>'(参考)リスト'!$B$16:$B$20</xm:f>
          </x14:formula1>
          <xm:sqref>L11:M30</xm:sqref>
        </x14:dataValidation>
        <x14:dataValidation type="list" allowBlank="1" showInputMessage="1" showErrorMessage="1" xr:uid="{5218605B-EA0A-4F96-A15A-1A21780142EE}">
          <x14:formula1>
            <xm:f>'(参考)リスト'!$G$16:$G$20</xm:f>
          </x14:formula1>
          <xm:sqref>U11:V30</xm:sqref>
        </x14:dataValidation>
        <x14:dataValidation type="list" allowBlank="1" showInputMessage="1" showErrorMessage="1" xr:uid="{D059BBA2-1165-4E31-BF68-56D5DBE364FA}">
          <x14:formula1>
            <xm:f>'(参考)リスト'!$D$16:$D$18</xm:f>
          </x14:formula1>
          <xm:sqref>P11:Q30</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D520A-9630-446A-8F88-E975222CA9ED}">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S010</v>
      </c>
      <c r="AW5" s="169">
        <f>R7</f>
        <v>10.5</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705</v>
      </c>
      <c r="O7" s="751"/>
      <c r="P7" s="772" t="s">
        <v>475</v>
      </c>
      <c r="Q7" s="774"/>
      <c r="R7" s="781">
        <v>10.5</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662</v>
      </c>
      <c r="V11" s="752"/>
      <c r="W11" s="750" t="s">
        <v>662</v>
      </c>
      <c r="X11" s="751"/>
      <c r="Y11" s="203"/>
      <c r="Z11" s="202"/>
      <c r="AA11" s="202"/>
      <c r="AB11" s="202"/>
      <c r="AC11" s="230"/>
      <c r="AD11" s="230"/>
      <c r="AE11" s="230"/>
      <c r="AF11" s="230"/>
      <c r="AG11" s="230"/>
      <c r="AH11" s="230"/>
      <c r="AI11" s="230"/>
      <c r="AJ11" s="230"/>
      <c r="AK11" s="829" t="s">
        <v>666</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350</v>
      </c>
      <c r="M12" s="828"/>
      <c r="N12" s="779" t="s">
        <v>373</v>
      </c>
      <c r="O12" s="828"/>
      <c r="P12" s="779" t="s">
        <v>351</v>
      </c>
      <c r="Q12" s="828"/>
      <c r="R12" s="278" t="s">
        <v>355</v>
      </c>
      <c r="S12" s="278"/>
      <c r="T12" s="278"/>
      <c r="U12" s="750" t="s">
        <v>649</v>
      </c>
      <c r="V12" s="752"/>
      <c r="W12" s="750" t="s">
        <v>655</v>
      </c>
      <c r="X12" s="751"/>
      <c r="Y12" s="203"/>
      <c r="Z12" s="202"/>
      <c r="AA12" s="202"/>
      <c r="AB12" s="202"/>
      <c r="AC12" s="230"/>
      <c r="AD12" s="230"/>
      <c r="AE12" s="230"/>
      <c r="AF12" s="230"/>
      <c r="AG12" s="230"/>
      <c r="AH12" s="230"/>
      <c r="AI12" s="230"/>
      <c r="AJ12" s="230"/>
      <c r="AK12" s="829" t="s">
        <v>745</v>
      </c>
      <c r="AL12" s="830"/>
      <c r="AM12" s="830"/>
      <c r="AN12" s="597"/>
      <c r="AO12" s="598"/>
      <c r="AP12" s="3"/>
      <c r="AQ12" s="229">
        <f t="shared" ref="AQ12:AQ30" si="5">IF(P12="材質劣化",2,IF(P12="漏水",3,1))</f>
        <v>2</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v>4</v>
      </c>
      <c r="L14" s="779" t="s">
        <v>350</v>
      </c>
      <c r="M14" s="828"/>
      <c r="N14" s="779" t="s">
        <v>373</v>
      </c>
      <c r="O14" s="828"/>
      <c r="P14" s="779" t="s">
        <v>351</v>
      </c>
      <c r="Q14" s="828"/>
      <c r="R14" s="278" t="s">
        <v>355</v>
      </c>
      <c r="S14" s="278"/>
      <c r="T14" s="278"/>
      <c r="U14" s="750" t="s">
        <v>649</v>
      </c>
      <c r="V14" s="752"/>
      <c r="W14" s="750" t="s">
        <v>655</v>
      </c>
      <c r="X14" s="751"/>
      <c r="Y14" s="203"/>
      <c r="Z14" s="202"/>
      <c r="AA14" s="202"/>
      <c r="AB14" s="202"/>
      <c r="AC14" s="230"/>
      <c r="AD14" s="230"/>
      <c r="AE14" s="230"/>
      <c r="AF14" s="230"/>
      <c r="AG14" s="230"/>
      <c r="AH14" s="230"/>
      <c r="AI14" s="230"/>
      <c r="AJ14" s="230"/>
      <c r="AK14" s="775" t="s">
        <v>747</v>
      </c>
      <c r="AL14" s="776"/>
      <c r="AM14" s="776"/>
      <c r="AN14" s="777"/>
      <c r="AO14" s="778"/>
      <c r="AP14" s="3"/>
      <c r="AQ14" s="229">
        <f t="shared" si="5"/>
        <v>2</v>
      </c>
    </row>
    <row r="15" spans="2:86" ht="12" customHeight="1" x14ac:dyDescent="0.15">
      <c r="B15" s="529"/>
      <c r="C15" s="811"/>
      <c r="D15" s="809"/>
      <c r="E15" s="809"/>
      <c r="F15" s="809"/>
      <c r="G15" s="809"/>
      <c r="H15" s="809"/>
      <c r="I15" s="809"/>
      <c r="J15" s="810"/>
      <c r="K15" s="201">
        <v>5</v>
      </c>
      <c r="L15" s="779" t="s">
        <v>350</v>
      </c>
      <c r="M15" s="828"/>
      <c r="N15" s="779" t="s">
        <v>376</v>
      </c>
      <c r="O15" s="828"/>
      <c r="P15" s="779" t="s">
        <v>651</v>
      </c>
      <c r="Q15" s="828"/>
      <c r="R15" s="278" t="s">
        <v>357</v>
      </c>
      <c r="S15" s="278"/>
      <c r="T15" s="278"/>
      <c r="U15" s="750" t="s">
        <v>655</v>
      </c>
      <c r="V15" s="752"/>
      <c r="W15" s="750" t="s">
        <v>655</v>
      </c>
      <c r="X15" s="751"/>
      <c r="Y15" s="203"/>
      <c r="Z15" s="202"/>
      <c r="AA15" s="202"/>
      <c r="AB15" s="202"/>
      <c r="AC15" s="230"/>
      <c r="AD15" s="230"/>
      <c r="AE15" s="230"/>
      <c r="AF15" s="230"/>
      <c r="AG15" s="230"/>
      <c r="AH15" s="230"/>
      <c r="AI15" s="230"/>
      <c r="AJ15" s="230"/>
      <c r="AK15" s="775" t="s">
        <v>916</v>
      </c>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2:AB12 AG12:AJ12 AG14:AJ14 Y14:AB14 Y16:AB30 AG16:AJ30">
    <cfRule type="expression" dxfId="239" priority="12">
      <formula>$AQ12=2</formula>
    </cfRule>
  </conditionalFormatting>
  <conditionalFormatting sqref="Y12:AF12 Y14:AF14 Y16:AF30">
    <cfRule type="expression" dxfId="238" priority="11">
      <formula>$AQ12=3</formula>
    </cfRule>
  </conditionalFormatting>
  <conditionalFormatting sqref="AC12:AJ12 AC14:AJ14 AC16:AJ30">
    <cfRule type="expression" dxfId="237" priority="10">
      <formula>$AQ12=1</formula>
    </cfRule>
  </conditionalFormatting>
  <conditionalFormatting sqref="Y11:AB11 AG11:AJ11">
    <cfRule type="expression" dxfId="236" priority="9">
      <formula>$AQ11=2</formula>
    </cfRule>
  </conditionalFormatting>
  <conditionalFormatting sqref="Y11:AF11">
    <cfRule type="expression" dxfId="235" priority="8">
      <formula>$AQ11=3</formula>
    </cfRule>
  </conditionalFormatting>
  <conditionalFormatting sqref="AC11:AJ11">
    <cfRule type="expression" dxfId="234" priority="7">
      <formula>$AQ11=1</formula>
    </cfRule>
  </conditionalFormatting>
  <conditionalFormatting sqref="Y13:AB13 AG13:AJ13">
    <cfRule type="expression" dxfId="233" priority="6">
      <formula>$AQ13=2</formula>
    </cfRule>
  </conditionalFormatting>
  <conditionalFormatting sqref="Y13:AF13">
    <cfRule type="expression" dxfId="232" priority="5">
      <formula>$AQ13=3</formula>
    </cfRule>
  </conditionalFormatting>
  <conditionalFormatting sqref="AC13:AJ13">
    <cfRule type="expression" dxfId="231" priority="4">
      <formula>$AQ13=1</formula>
    </cfRule>
  </conditionalFormatting>
  <conditionalFormatting sqref="Y15:AB15 AG15:AJ15">
    <cfRule type="expression" dxfId="230" priority="3">
      <formula>$AQ15=2</formula>
    </cfRule>
  </conditionalFormatting>
  <conditionalFormatting sqref="Y15:AF15">
    <cfRule type="expression" dxfId="229" priority="2">
      <formula>$AQ15=3</formula>
    </cfRule>
  </conditionalFormatting>
  <conditionalFormatting sqref="AC15:AJ15">
    <cfRule type="expression" dxfId="228" priority="1">
      <formula>$AQ15=1</formula>
    </cfRule>
  </conditionalFormatting>
  <dataValidations count="1">
    <dataValidation type="list" allowBlank="1" showInputMessage="1" showErrorMessage="1" sqref="R11:T30 N11:O30" xr:uid="{51E10036-8865-4D3C-BDBB-8B8DB9887E34}">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7997F96-9891-427B-B6E2-EF472819E587}">
          <x14:formula1>
            <xm:f>'(参考)リスト'!$D$16:$D$18</xm:f>
          </x14:formula1>
          <xm:sqref>P11:Q30</xm:sqref>
        </x14:dataValidation>
        <x14:dataValidation type="list" allowBlank="1" showInputMessage="1" showErrorMessage="1" xr:uid="{997D2872-7156-4E61-BC35-40B5CB058932}">
          <x14:formula1>
            <xm:f>'(参考)リスト'!$G$16:$G$20</xm:f>
          </x14:formula1>
          <xm:sqref>U11:V30</xm:sqref>
        </x14:dataValidation>
        <x14:dataValidation type="list" allowBlank="1" showInputMessage="1" showErrorMessage="1" xr:uid="{52B12434-B1FB-4593-A2D2-366CF781D76C}">
          <x14:formula1>
            <xm:f>'(参考)リスト'!$B$16:$B$20</xm:f>
          </x14:formula1>
          <xm:sqref>L11:M30</xm:sqref>
        </x14:dataValidation>
        <x14:dataValidation type="list" allowBlank="1" showInputMessage="1" showErrorMessage="1" xr:uid="{FA332A6A-F1BD-4DD6-9905-8F8054ABB975}">
          <x14:formula1>
            <xm:f>'(参考)リスト'!$F$16:$F$21</xm:f>
          </x14:formula1>
          <xm:sqref>W11:X30</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741CC-403B-4BD1-8209-2867998516DF}">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S011</v>
      </c>
      <c r="AW5" s="169">
        <f>R7</f>
        <v>10.5</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706</v>
      </c>
      <c r="O7" s="751"/>
      <c r="P7" s="772" t="s">
        <v>475</v>
      </c>
      <c r="Q7" s="774"/>
      <c r="R7" s="781">
        <v>10.5</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662</v>
      </c>
      <c r="V11" s="752"/>
      <c r="W11" s="750" t="s">
        <v>662</v>
      </c>
      <c r="X11" s="751"/>
      <c r="Y11" s="203"/>
      <c r="Z11" s="202"/>
      <c r="AA11" s="202"/>
      <c r="AB11" s="202"/>
      <c r="AC11" s="230"/>
      <c r="AD11" s="230"/>
      <c r="AE11" s="230"/>
      <c r="AF11" s="230"/>
      <c r="AG11" s="230"/>
      <c r="AH11" s="230"/>
      <c r="AI11" s="230"/>
      <c r="AJ11" s="230"/>
      <c r="AK11" s="829" t="s">
        <v>666</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373</v>
      </c>
      <c r="O13" s="828"/>
      <c r="P13" s="779" t="s">
        <v>351</v>
      </c>
      <c r="Q13" s="828"/>
      <c r="R13" s="278" t="s">
        <v>559</v>
      </c>
      <c r="S13" s="278"/>
      <c r="T13" s="278"/>
      <c r="U13" s="750" t="s">
        <v>649</v>
      </c>
      <c r="V13" s="752"/>
      <c r="W13" s="750" t="s">
        <v>655</v>
      </c>
      <c r="X13" s="751"/>
      <c r="Y13" s="203"/>
      <c r="Z13" s="202"/>
      <c r="AA13" s="202"/>
      <c r="AB13" s="202"/>
      <c r="AC13" s="230"/>
      <c r="AD13" s="230"/>
      <c r="AE13" s="230"/>
      <c r="AF13" s="230"/>
      <c r="AG13" s="230"/>
      <c r="AH13" s="230"/>
      <c r="AI13" s="230"/>
      <c r="AJ13" s="230"/>
      <c r="AK13" s="829" t="s">
        <v>811</v>
      </c>
      <c r="AL13" s="830"/>
      <c r="AM13" s="830"/>
      <c r="AN13" s="597"/>
      <c r="AO13" s="598"/>
      <c r="AP13" s="3"/>
      <c r="AQ13" s="229">
        <f t="shared" si="5"/>
        <v>2</v>
      </c>
    </row>
    <row r="14" spans="2:86" ht="12" customHeight="1" x14ac:dyDescent="0.15">
      <c r="B14" s="529"/>
      <c r="C14" s="811"/>
      <c r="D14" s="809"/>
      <c r="E14" s="809"/>
      <c r="F14" s="809"/>
      <c r="G14" s="809"/>
      <c r="H14" s="809"/>
      <c r="I14" s="809"/>
      <c r="J14" s="810"/>
      <c r="K14" s="201">
        <v>4</v>
      </c>
      <c r="L14" s="779" t="s">
        <v>350</v>
      </c>
      <c r="M14" s="828"/>
      <c r="N14" s="779" t="s">
        <v>376</v>
      </c>
      <c r="O14" s="828"/>
      <c r="P14" s="779" t="s">
        <v>651</v>
      </c>
      <c r="Q14" s="828"/>
      <c r="R14" s="278" t="s">
        <v>357</v>
      </c>
      <c r="S14" s="278"/>
      <c r="T14" s="278"/>
      <c r="U14" s="750" t="s">
        <v>655</v>
      </c>
      <c r="V14" s="752"/>
      <c r="W14" s="750" t="s">
        <v>655</v>
      </c>
      <c r="X14" s="751"/>
      <c r="Y14" s="203"/>
      <c r="Z14" s="202"/>
      <c r="AA14" s="202"/>
      <c r="AB14" s="202"/>
      <c r="AC14" s="230"/>
      <c r="AD14" s="230"/>
      <c r="AE14" s="230"/>
      <c r="AF14" s="230"/>
      <c r="AG14" s="230"/>
      <c r="AH14" s="230"/>
      <c r="AI14" s="230"/>
      <c r="AJ14" s="230"/>
      <c r="AK14" s="775" t="s">
        <v>916</v>
      </c>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3:AB13 AG13:AJ13 AG15:AJ30 Y15:AB30">
    <cfRule type="expression" dxfId="227" priority="12">
      <formula>$AQ13=2</formula>
    </cfRule>
  </conditionalFormatting>
  <conditionalFormatting sqref="Y13:AF13 Y15:AF30">
    <cfRule type="expression" dxfId="226" priority="11">
      <formula>$AQ13=3</formula>
    </cfRule>
  </conditionalFormatting>
  <conditionalFormatting sqref="AC13:AJ13 AC15:AJ30">
    <cfRule type="expression" dxfId="225" priority="10">
      <formula>$AQ13=1</formula>
    </cfRule>
  </conditionalFormatting>
  <conditionalFormatting sqref="Y11:AB11 AG11:AJ11">
    <cfRule type="expression" dxfId="224" priority="9">
      <formula>$AQ11=2</formula>
    </cfRule>
  </conditionalFormatting>
  <conditionalFormatting sqref="Y11:AF11">
    <cfRule type="expression" dxfId="223" priority="8">
      <formula>$AQ11=3</formula>
    </cfRule>
  </conditionalFormatting>
  <conditionalFormatting sqref="AC11:AJ11">
    <cfRule type="expression" dxfId="222" priority="7">
      <formula>$AQ11=1</formula>
    </cfRule>
  </conditionalFormatting>
  <conditionalFormatting sqref="Y12:AB12 AG12:AJ12">
    <cfRule type="expression" dxfId="221" priority="6">
      <formula>$AQ12=2</formula>
    </cfRule>
  </conditionalFormatting>
  <conditionalFormatting sqref="Y12:AF12">
    <cfRule type="expression" dxfId="220" priority="5">
      <formula>$AQ12=3</formula>
    </cfRule>
  </conditionalFormatting>
  <conditionalFormatting sqref="AC12:AJ12">
    <cfRule type="expression" dxfId="219" priority="4">
      <formula>$AQ12=1</formula>
    </cfRule>
  </conditionalFormatting>
  <conditionalFormatting sqref="Y14:AB14 AG14:AJ14">
    <cfRule type="expression" dxfId="218" priority="3">
      <formula>$AQ14=2</formula>
    </cfRule>
  </conditionalFormatting>
  <conditionalFormatting sqref="Y14:AF14">
    <cfRule type="expression" dxfId="217" priority="2">
      <formula>$AQ14=3</formula>
    </cfRule>
  </conditionalFormatting>
  <conditionalFormatting sqref="AC14:AJ14">
    <cfRule type="expression" dxfId="216" priority="1">
      <formula>$AQ14=1</formula>
    </cfRule>
  </conditionalFormatting>
  <dataValidations count="1">
    <dataValidation type="list" allowBlank="1" showInputMessage="1" showErrorMessage="1" sqref="N11:O30 R11:T30" xr:uid="{5CE66789-88B4-487D-BC7E-2B8B2F03AE6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CDA1A78-6C37-489D-B009-6FE8CE21AFDE}">
          <x14:formula1>
            <xm:f>'(参考)リスト'!$F$16:$F$21</xm:f>
          </x14:formula1>
          <xm:sqref>W11:X30</xm:sqref>
        </x14:dataValidation>
        <x14:dataValidation type="list" allowBlank="1" showInputMessage="1" showErrorMessage="1" xr:uid="{569277E9-26A1-4DA8-AA88-30F869F0DF47}">
          <x14:formula1>
            <xm:f>'(参考)リスト'!$B$16:$B$20</xm:f>
          </x14:formula1>
          <xm:sqref>L11:M30</xm:sqref>
        </x14:dataValidation>
        <x14:dataValidation type="list" allowBlank="1" showInputMessage="1" showErrorMessage="1" xr:uid="{8BFC2EEA-9BB9-42FA-BD48-9F706CA209BD}">
          <x14:formula1>
            <xm:f>'(参考)リスト'!$G$16:$G$20</xm:f>
          </x14:formula1>
          <xm:sqref>U11:V30</xm:sqref>
        </x14:dataValidation>
        <x14:dataValidation type="list" allowBlank="1" showInputMessage="1" showErrorMessage="1" xr:uid="{C3509A36-216D-456B-B23A-2DF3C1901ABF}">
          <x14:formula1>
            <xm:f>'(参考)リスト'!$D$16:$D$18</xm:f>
          </x14:formula1>
          <xm:sqref>P11:Q30</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B95BB-578A-4F52-AB15-B08858E00F12}">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S012</v>
      </c>
      <c r="AW5" s="169">
        <f>R7</f>
        <v>10.5</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707</v>
      </c>
      <c r="O7" s="751"/>
      <c r="P7" s="772" t="s">
        <v>475</v>
      </c>
      <c r="Q7" s="774"/>
      <c r="R7" s="781">
        <v>10.5</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350</v>
      </c>
      <c r="M11" s="828"/>
      <c r="N11" s="779" t="s">
        <v>376</v>
      </c>
      <c r="O11" s="828"/>
      <c r="P11" s="779" t="s">
        <v>651</v>
      </c>
      <c r="Q11" s="828"/>
      <c r="R11" s="278" t="s">
        <v>357</v>
      </c>
      <c r="S11" s="278"/>
      <c r="T11" s="278"/>
      <c r="U11" s="750" t="s">
        <v>655</v>
      </c>
      <c r="V11" s="752"/>
      <c r="W11" s="750" t="s">
        <v>655</v>
      </c>
      <c r="X11" s="751"/>
      <c r="Y11" s="203"/>
      <c r="Z11" s="202"/>
      <c r="AA11" s="202"/>
      <c r="AB11" s="202"/>
      <c r="AC11" s="230"/>
      <c r="AD11" s="230"/>
      <c r="AE11" s="230"/>
      <c r="AF11" s="230"/>
      <c r="AG11" s="230"/>
      <c r="AH11" s="230"/>
      <c r="AI11" s="230"/>
      <c r="AJ11" s="230"/>
      <c r="AK11" s="775" t="s">
        <v>916</v>
      </c>
      <c r="AL11" s="776"/>
      <c r="AM11" s="776"/>
      <c r="AN11" s="777"/>
      <c r="AO11" s="778"/>
      <c r="AP11" s="3"/>
      <c r="AQ11" s="229">
        <f>IF(P11="材質劣化",2,IF(P11="漏水",3,1))</f>
        <v>1</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374</v>
      </c>
      <c r="O13" s="828"/>
      <c r="P13" s="779" t="s">
        <v>351</v>
      </c>
      <c r="Q13" s="828"/>
      <c r="R13" s="278" t="s">
        <v>355</v>
      </c>
      <c r="S13" s="278"/>
      <c r="T13" s="278"/>
      <c r="U13" s="750" t="s">
        <v>662</v>
      </c>
      <c r="V13" s="752"/>
      <c r="W13" s="750" t="s">
        <v>655</v>
      </c>
      <c r="X13" s="751"/>
      <c r="Y13" s="203"/>
      <c r="Z13" s="202"/>
      <c r="AA13" s="202"/>
      <c r="AB13" s="202"/>
      <c r="AC13" s="230"/>
      <c r="AD13" s="230"/>
      <c r="AE13" s="230"/>
      <c r="AF13" s="230"/>
      <c r="AG13" s="230"/>
      <c r="AH13" s="230"/>
      <c r="AI13" s="230"/>
      <c r="AJ13" s="230"/>
      <c r="AK13" s="829" t="s">
        <v>741</v>
      </c>
      <c r="AL13" s="830"/>
      <c r="AM13" s="830"/>
      <c r="AN13" s="597"/>
      <c r="AO13" s="598"/>
      <c r="AP13" s="3"/>
      <c r="AQ13" s="229">
        <f t="shared" si="5"/>
        <v>2</v>
      </c>
    </row>
    <row r="14" spans="2:86" ht="12" customHeight="1" x14ac:dyDescent="0.15">
      <c r="B14" s="529"/>
      <c r="C14" s="811"/>
      <c r="D14" s="809"/>
      <c r="E14" s="809"/>
      <c r="F14" s="809"/>
      <c r="G14" s="809"/>
      <c r="H14" s="809"/>
      <c r="I14" s="809"/>
      <c r="J14" s="810"/>
      <c r="K14" s="201"/>
      <c r="L14" s="779"/>
      <c r="M14" s="828"/>
      <c r="N14" s="779"/>
      <c r="O14" s="828"/>
      <c r="P14" s="779"/>
      <c r="Q14" s="828"/>
      <c r="R14" s="278"/>
      <c r="S14" s="278"/>
      <c r="T14" s="278"/>
      <c r="U14" s="750"/>
      <c r="V14" s="752"/>
      <c r="W14" s="750"/>
      <c r="X14" s="751"/>
      <c r="Y14" s="203"/>
      <c r="Z14" s="202"/>
      <c r="AA14" s="202"/>
      <c r="AB14" s="202"/>
      <c r="AC14" s="230"/>
      <c r="AD14" s="230"/>
      <c r="AE14" s="230"/>
      <c r="AF14" s="230"/>
      <c r="AG14" s="230"/>
      <c r="AH14" s="230"/>
      <c r="AI14" s="230"/>
      <c r="AJ14" s="230"/>
      <c r="AK14" s="775"/>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662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662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4:AB30 AG14:AJ30">
    <cfRule type="expression" dxfId="215" priority="12">
      <formula>$AQ14=2</formula>
    </cfRule>
  </conditionalFormatting>
  <conditionalFormatting sqref="Y14:AF30">
    <cfRule type="expression" dxfId="214" priority="11">
      <formula>$AQ14=3</formula>
    </cfRule>
  </conditionalFormatting>
  <conditionalFormatting sqref="AC14:AJ30">
    <cfRule type="expression" dxfId="213" priority="10">
      <formula>$AQ14=1</formula>
    </cfRule>
  </conditionalFormatting>
  <conditionalFormatting sqref="Y11:AB11 AG11:AJ11">
    <cfRule type="expression" dxfId="212" priority="9">
      <formula>$AQ11=2</formula>
    </cfRule>
  </conditionalFormatting>
  <conditionalFormatting sqref="Y11:AF11">
    <cfRule type="expression" dxfId="211" priority="8">
      <formula>$AQ11=3</formula>
    </cfRule>
  </conditionalFormatting>
  <conditionalFormatting sqref="AC11:AJ11">
    <cfRule type="expression" dxfId="210" priority="7">
      <formula>$AQ11=1</formula>
    </cfRule>
  </conditionalFormatting>
  <conditionalFormatting sqref="Y12:AB12 AG12:AJ12">
    <cfRule type="expression" dxfId="209" priority="6">
      <formula>$AQ12=2</formula>
    </cfRule>
  </conditionalFormatting>
  <conditionalFormatting sqref="Y12:AF12">
    <cfRule type="expression" dxfId="208" priority="5">
      <formula>$AQ12=3</formula>
    </cfRule>
  </conditionalFormatting>
  <conditionalFormatting sqref="AC12:AJ12">
    <cfRule type="expression" dxfId="207" priority="4">
      <formula>$AQ12=1</formula>
    </cfRule>
  </conditionalFormatting>
  <conditionalFormatting sqref="AG13:AJ13 Y13:AB13">
    <cfRule type="expression" dxfId="206" priority="3">
      <formula>$AQ13=2</formula>
    </cfRule>
  </conditionalFormatting>
  <conditionalFormatting sqref="Y13:AF13">
    <cfRule type="expression" dxfId="205" priority="2">
      <formula>$AQ13=3</formula>
    </cfRule>
  </conditionalFormatting>
  <conditionalFormatting sqref="AC13:AJ13">
    <cfRule type="expression" dxfId="204" priority="1">
      <formula>$AQ13=1</formula>
    </cfRule>
  </conditionalFormatting>
  <dataValidations count="1">
    <dataValidation type="list" allowBlank="1" showInputMessage="1" showErrorMessage="1" sqref="R11:T30 N11:O30" xr:uid="{F8FCA664-8D77-4D9E-A100-4144D7BA8A8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FD65E6B-AED6-40AB-ACDB-11C8351CC1AA}">
          <x14:formula1>
            <xm:f>'(参考)リスト'!$D$16:$D$18</xm:f>
          </x14:formula1>
          <xm:sqref>P11:Q30</xm:sqref>
        </x14:dataValidation>
        <x14:dataValidation type="list" allowBlank="1" showInputMessage="1" showErrorMessage="1" xr:uid="{A57A60D3-E2FD-4921-9FA8-97F9061BCD62}">
          <x14:formula1>
            <xm:f>'(参考)リスト'!$G$16:$G$20</xm:f>
          </x14:formula1>
          <xm:sqref>U11:V30</xm:sqref>
        </x14:dataValidation>
        <x14:dataValidation type="list" allowBlank="1" showInputMessage="1" showErrorMessage="1" xr:uid="{4DAEBD2E-86FA-4DC2-86B7-F5EBE0EEE336}">
          <x14:formula1>
            <xm:f>'(参考)リスト'!$B$16:$B$20</xm:f>
          </x14:formula1>
          <xm:sqref>L11:M30</xm:sqref>
        </x14:dataValidation>
        <x14:dataValidation type="list" allowBlank="1" showInputMessage="1" showErrorMessage="1" xr:uid="{9C6317B5-707F-4E91-947B-6E1F05865103}">
          <x14:formula1>
            <xm:f>'(参考)リスト'!$F$16:$F$21</xm:f>
          </x14:formula1>
          <xm:sqref>W11:X30</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BA4E9-5A48-4379-A7FD-9C8FAE59523E}">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S013</v>
      </c>
      <c r="AW5" s="169">
        <f>R7</f>
        <v>10.5</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708</v>
      </c>
      <c r="O7" s="751"/>
      <c r="P7" s="772" t="s">
        <v>475</v>
      </c>
      <c r="Q7" s="774"/>
      <c r="R7" s="781">
        <v>10.5</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662</v>
      </c>
      <c r="V11" s="752"/>
      <c r="W11" s="750" t="s">
        <v>662</v>
      </c>
      <c r="X11" s="751"/>
      <c r="Y11" s="203"/>
      <c r="Z11" s="202"/>
      <c r="AA11" s="202"/>
      <c r="AB11" s="202"/>
      <c r="AC11" s="230"/>
      <c r="AD11" s="230"/>
      <c r="AE11" s="230"/>
      <c r="AF11" s="230"/>
      <c r="AG11" s="230"/>
      <c r="AH11" s="230"/>
      <c r="AI11" s="230"/>
      <c r="AJ11" s="230"/>
      <c r="AK11" s="829" t="s">
        <v>666</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350</v>
      </c>
      <c r="M12" s="828"/>
      <c r="N12" s="779" t="s">
        <v>373</v>
      </c>
      <c r="O12" s="828"/>
      <c r="P12" s="779" t="s">
        <v>351</v>
      </c>
      <c r="Q12" s="828"/>
      <c r="R12" s="278" t="s">
        <v>355</v>
      </c>
      <c r="S12" s="278"/>
      <c r="T12" s="278"/>
      <c r="U12" s="750" t="s">
        <v>649</v>
      </c>
      <c r="V12" s="752"/>
      <c r="W12" s="750" t="s">
        <v>655</v>
      </c>
      <c r="X12" s="751"/>
      <c r="Y12" s="203"/>
      <c r="Z12" s="202"/>
      <c r="AA12" s="202"/>
      <c r="AB12" s="202"/>
      <c r="AC12" s="230"/>
      <c r="AD12" s="230"/>
      <c r="AE12" s="230"/>
      <c r="AF12" s="230"/>
      <c r="AG12" s="230"/>
      <c r="AH12" s="230"/>
      <c r="AI12" s="230"/>
      <c r="AJ12" s="230"/>
      <c r="AK12" s="829" t="s">
        <v>755</v>
      </c>
      <c r="AL12" s="830"/>
      <c r="AM12" s="830"/>
      <c r="AN12" s="597"/>
      <c r="AO12" s="598"/>
      <c r="AP12" s="3"/>
      <c r="AQ12" s="229">
        <f t="shared" ref="AQ12:AQ30" si="5">IF(P12="材質劣化",2,IF(P12="漏水",3,1))</f>
        <v>2</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v>4</v>
      </c>
      <c r="L14" s="779" t="s">
        <v>350</v>
      </c>
      <c r="M14" s="828"/>
      <c r="N14" s="779" t="s">
        <v>373</v>
      </c>
      <c r="O14" s="828"/>
      <c r="P14" s="779" t="s">
        <v>351</v>
      </c>
      <c r="Q14" s="828"/>
      <c r="R14" s="278" t="s">
        <v>559</v>
      </c>
      <c r="S14" s="278"/>
      <c r="T14" s="278"/>
      <c r="U14" s="750" t="s">
        <v>649</v>
      </c>
      <c r="V14" s="752"/>
      <c r="W14" s="750" t="s">
        <v>655</v>
      </c>
      <c r="X14" s="751"/>
      <c r="Y14" s="203"/>
      <c r="Z14" s="202"/>
      <c r="AA14" s="202"/>
      <c r="AB14" s="202"/>
      <c r="AC14" s="230"/>
      <c r="AD14" s="230"/>
      <c r="AE14" s="230"/>
      <c r="AF14" s="230"/>
      <c r="AG14" s="230"/>
      <c r="AH14" s="230"/>
      <c r="AI14" s="230"/>
      <c r="AJ14" s="230"/>
      <c r="AK14" s="775" t="s">
        <v>672</v>
      </c>
      <c r="AL14" s="776"/>
      <c r="AM14" s="776"/>
      <c r="AN14" s="777"/>
      <c r="AO14" s="778"/>
      <c r="AP14" s="3"/>
      <c r="AQ14" s="229">
        <f t="shared" si="5"/>
        <v>2</v>
      </c>
    </row>
    <row r="15" spans="2:86" ht="12" customHeight="1" x14ac:dyDescent="0.15">
      <c r="B15" s="529"/>
      <c r="C15" s="811"/>
      <c r="D15" s="809"/>
      <c r="E15" s="809"/>
      <c r="F15" s="809"/>
      <c r="G15" s="809"/>
      <c r="H15" s="809"/>
      <c r="I15" s="809"/>
      <c r="J15" s="810"/>
      <c r="K15" s="201">
        <v>5</v>
      </c>
      <c r="L15" s="779" t="s">
        <v>350</v>
      </c>
      <c r="M15" s="828"/>
      <c r="N15" s="779" t="s">
        <v>376</v>
      </c>
      <c r="O15" s="828"/>
      <c r="P15" s="779" t="s">
        <v>651</v>
      </c>
      <c r="Q15" s="828"/>
      <c r="R15" s="278" t="s">
        <v>357</v>
      </c>
      <c r="S15" s="278"/>
      <c r="T15" s="278"/>
      <c r="U15" s="750" t="s">
        <v>655</v>
      </c>
      <c r="V15" s="752"/>
      <c r="W15" s="750" t="s">
        <v>655</v>
      </c>
      <c r="X15" s="751"/>
      <c r="Y15" s="203"/>
      <c r="Z15" s="202"/>
      <c r="AA15" s="202"/>
      <c r="AB15" s="202"/>
      <c r="AC15" s="230"/>
      <c r="AD15" s="230"/>
      <c r="AE15" s="230"/>
      <c r="AF15" s="230"/>
      <c r="AG15" s="230"/>
      <c r="AH15" s="230"/>
      <c r="AI15" s="230"/>
      <c r="AJ15" s="230"/>
      <c r="AK15" s="775" t="s">
        <v>916</v>
      </c>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2:AB12 AG12:AJ12 AG14:AJ14 Y14:AB14 Y16:AB30 AG16:AJ30">
    <cfRule type="expression" dxfId="203" priority="12">
      <formula>$AQ12=2</formula>
    </cfRule>
  </conditionalFormatting>
  <conditionalFormatting sqref="Y12:AF12 Y14:AF14 Y16:AF30">
    <cfRule type="expression" dxfId="202" priority="11">
      <formula>$AQ12=3</formula>
    </cfRule>
  </conditionalFormatting>
  <conditionalFormatting sqref="AC12:AJ12 AC14:AJ14 AC16:AJ30">
    <cfRule type="expression" dxfId="201" priority="10">
      <formula>$AQ12=1</formula>
    </cfRule>
  </conditionalFormatting>
  <conditionalFormatting sqref="Y11:AB11 AG11:AJ11">
    <cfRule type="expression" dxfId="200" priority="9">
      <formula>$AQ11=2</formula>
    </cfRule>
  </conditionalFormatting>
  <conditionalFormatting sqref="Y11:AF11">
    <cfRule type="expression" dxfId="199" priority="8">
      <formula>$AQ11=3</formula>
    </cfRule>
  </conditionalFormatting>
  <conditionalFormatting sqref="AC11:AJ11">
    <cfRule type="expression" dxfId="198" priority="7">
      <formula>$AQ11=1</formula>
    </cfRule>
  </conditionalFormatting>
  <conditionalFormatting sqref="Y13:AB13 AG13:AJ13">
    <cfRule type="expression" dxfId="197" priority="6">
      <formula>$AQ13=2</formula>
    </cfRule>
  </conditionalFormatting>
  <conditionalFormatting sqref="Y13:AF13">
    <cfRule type="expression" dxfId="196" priority="5">
      <formula>$AQ13=3</formula>
    </cfRule>
  </conditionalFormatting>
  <conditionalFormatting sqref="AC13:AJ13">
    <cfRule type="expression" dxfId="195" priority="4">
      <formula>$AQ13=1</formula>
    </cfRule>
  </conditionalFormatting>
  <conditionalFormatting sqref="Y15:AB15 AG15:AJ15">
    <cfRule type="expression" dxfId="194" priority="3">
      <formula>$AQ15=2</formula>
    </cfRule>
  </conditionalFormatting>
  <conditionalFormatting sqref="Y15:AF15">
    <cfRule type="expression" dxfId="193" priority="2">
      <formula>$AQ15=3</formula>
    </cfRule>
  </conditionalFormatting>
  <conditionalFormatting sqref="AC15:AJ15">
    <cfRule type="expression" dxfId="192" priority="1">
      <formula>$AQ15=1</formula>
    </cfRule>
  </conditionalFormatting>
  <dataValidations count="1">
    <dataValidation type="list" allowBlank="1" showInputMessage="1" showErrorMessage="1" sqref="R11:T30 N11:O30" xr:uid="{49C03E7F-4B61-42F8-A23C-FF3BDD04163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6D26B4-79DB-457F-AEE3-CE2EEC244A30}">
          <x14:formula1>
            <xm:f>'(参考)リスト'!$F$16:$F$21</xm:f>
          </x14:formula1>
          <xm:sqref>W11:X30</xm:sqref>
        </x14:dataValidation>
        <x14:dataValidation type="list" allowBlank="1" showInputMessage="1" showErrorMessage="1" xr:uid="{35AC722C-AC39-4E0E-923A-79A78C8B1408}">
          <x14:formula1>
            <xm:f>'(参考)リスト'!$B$16:$B$20</xm:f>
          </x14:formula1>
          <xm:sqref>L11:M30</xm:sqref>
        </x14:dataValidation>
        <x14:dataValidation type="list" allowBlank="1" showInputMessage="1" showErrorMessage="1" xr:uid="{3FF066DA-5F68-49EA-B95F-4B74554BF859}">
          <x14:formula1>
            <xm:f>'(参考)リスト'!$G$16:$G$20</xm:f>
          </x14:formula1>
          <xm:sqref>U11:V30</xm:sqref>
        </x14:dataValidation>
        <x14:dataValidation type="list" allowBlank="1" showInputMessage="1" showErrorMessage="1" xr:uid="{A0E9B249-30E6-4572-8BDD-25A6C2789E6F}">
          <x14:formula1>
            <xm:f>'(参考)リスト'!$D$16:$D$18</xm:f>
          </x14:formula1>
          <xm:sqref>P11:Q30</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7323B-9627-40A0-BAF2-9B70A63090CD}">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S014</v>
      </c>
      <c r="AW5" s="169">
        <f>R7</f>
        <v>10.5</v>
      </c>
      <c r="AX5" s="170">
        <f>+Y32</f>
        <v>0</v>
      </c>
      <c r="AY5" s="170">
        <f>+Z32</f>
        <v>0</v>
      </c>
      <c r="AZ5" s="170">
        <f>+AA32</f>
        <v>0</v>
      </c>
      <c r="BA5" s="170">
        <f t="shared" ref="BA5" si="0">+AB32</f>
        <v>0</v>
      </c>
      <c r="BB5" s="170">
        <f>+AC32</f>
        <v>0</v>
      </c>
      <c r="BC5" s="170">
        <f t="shared" ref="BC5:BI5" si="1">+AD32</f>
        <v>0</v>
      </c>
      <c r="BD5" s="170">
        <f t="shared" si="1"/>
        <v>0</v>
      </c>
      <c r="BE5" s="170">
        <f t="shared" si="1"/>
        <v>1</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1</v>
      </c>
      <c r="BP5" s="170">
        <f>+AG35</f>
        <v>0</v>
      </c>
      <c r="BQ5" s="170">
        <f>+AH35</f>
        <v>0</v>
      </c>
      <c r="BR5" s="170">
        <f>+AI35</f>
        <v>0</v>
      </c>
      <c r="BS5" s="196" t="str">
        <f>+Y36</f>
        <v>Ⅰ</v>
      </c>
      <c r="BT5" s="196" t="str">
        <f>+AC36</f>
        <v>Ⅱ</v>
      </c>
      <c r="BU5" s="196" t="str">
        <f>+AG36</f>
        <v>Ⅰ</v>
      </c>
      <c r="BV5" s="196" t="str">
        <f>+Y37</f>
        <v>Ⅱ</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0.03</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709</v>
      </c>
      <c r="O7" s="751"/>
      <c r="P7" s="772" t="s">
        <v>475</v>
      </c>
      <c r="Q7" s="774"/>
      <c r="R7" s="781">
        <v>10.5</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662</v>
      </c>
      <c r="V11" s="752"/>
      <c r="W11" s="750" t="s">
        <v>662</v>
      </c>
      <c r="X11" s="751"/>
      <c r="Y11" s="203"/>
      <c r="Z11" s="202"/>
      <c r="AA11" s="202"/>
      <c r="AB11" s="202"/>
      <c r="AC11" s="230"/>
      <c r="AD11" s="230"/>
      <c r="AE11" s="230"/>
      <c r="AF11" s="230"/>
      <c r="AG11" s="230"/>
      <c r="AH11" s="230"/>
      <c r="AI11" s="230"/>
      <c r="AJ11" s="230"/>
      <c r="AK11" s="829" t="s">
        <v>666</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561</v>
      </c>
      <c r="M12" s="828"/>
      <c r="N12" s="779" t="s">
        <v>513</v>
      </c>
      <c r="O12" s="828"/>
      <c r="P12" s="779" t="s">
        <v>351</v>
      </c>
      <c r="Q12" s="828"/>
      <c r="R12" s="278" t="s">
        <v>559</v>
      </c>
      <c r="S12" s="278"/>
      <c r="T12" s="278"/>
      <c r="U12" s="750" t="s">
        <v>649</v>
      </c>
      <c r="V12" s="752"/>
      <c r="W12" s="750" t="s">
        <v>648</v>
      </c>
      <c r="X12" s="751"/>
      <c r="Y12" s="203"/>
      <c r="Z12" s="202"/>
      <c r="AA12" s="202"/>
      <c r="AB12" s="202"/>
      <c r="AC12" s="230"/>
      <c r="AD12" s="230"/>
      <c r="AE12" s="230"/>
      <c r="AF12" s="230">
        <v>0.03</v>
      </c>
      <c r="AG12" s="230"/>
      <c r="AH12" s="230"/>
      <c r="AI12" s="230"/>
      <c r="AJ12" s="230"/>
      <c r="AK12" s="829" t="s">
        <v>669</v>
      </c>
      <c r="AL12" s="830"/>
      <c r="AM12" s="830"/>
      <c r="AN12" s="597"/>
      <c r="AO12" s="598"/>
      <c r="AP12" s="3"/>
      <c r="AQ12" s="229">
        <f t="shared" ref="AQ12:AQ30" si="5">IF(P12="材質劣化",2,IF(P12="漏水",3,1))</f>
        <v>2</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v>4</v>
      </c>
      <c r="L14" s="779" t="s">
        <v>350</v>
      </c>
      <c r="M14" s="828"/>
      <c r="N14" s="779" t="s">
        <v>376</v>
      </c>
      <c r="O14" s="828"/>
      <c r="P14" s="779" t="s">
        <v>651</v>
      </c>
      <c r="Q14" s="828"/>
      <c r="R14" s="278" t="s">
        <v>357</v>
      </c>
      <c r="S14" s="278"/>
      <c r="T14" s="278"/>
      <c r="U14" s="750" t="s">
        <v>655</v>
      </c>
      <c r="V14" s="752"/>
      <c r="W14" s="750" t="s">
        <v>655</v>
      </c>
      <c r="X14" s="751"/>
      <c r="Y14" s="203"/>
      <c r="Z14" s="202"/>
      <c r="AA14" s="202"/>
      <c r="AB14" s="202"/>
      <c r="AC14" s="230"/>
      <c r="AD14" s="230"/>
      <c r="AE14" s="230"/>
      <c r="AF14" s="230"/>
      <c r="AG14" s="230"/>
      <c r="AH14" s="230"/>
      <c r="AI14" s="230"/>
      <c r="AJ14" s="230"/>
      <c r="AK14" s="775" t="s">
        <v>916</v>
      </c>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0.03</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1</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Ⅱb</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1</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1</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367</v>
      </c>
      <c r="AD36" s="751"/>
      <c r="AE36" s="751"/>
      <c r="AF36" s="752"/>
      <c r="AG36" s="750" t="s">
        <v>662</v>
      </c>
      <c r="AH36" s="751"/>
      <c r="AI36" s="751"/>
      <c r="AJ36" s="752"/>
      <c r="AK36" s="756"/>
      <c r="AL36" s="757"/>
      <c r="AM36" s="757"/>
      <c r="AN36" s="757"/>
      <c r="AO36" s="758"/>
      <c r="AP36" s="3"/>
      <c r="AQ36" s="388" t="str">
        <f>IF(AQ35&gt;0,"Ⅳ",IF(AR35&gt;0,"Ⅲ",IF(AS35&gt;0,"Ⅱ","Ⅰ")))</f>
        <v>Ⅱ</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649</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2:AB12 AG12:AJ12 AG15:AJ30 Y15:AB30">
    <cfRule type="expression" dxfId="191" priority="12">
      <formula>$AQ12=2</formula>
    </cfRule>
  </conditionalFormatting>
  <conditionalFormatting sqref="Y12:AF12 Y15:AF30">
    <cfRule type="expression" dxfId="190" priority="11">
      <formula>$AQ12=3</formula>
    </cfRule>
  </conditionalFormatting>
  <conditionalFormatting sqref="AC12:AJ12 AC15:AJ30">
    <cfRule type="expression" dxfId="189" priority="10">
      <formula>$AQ12=1</formula>
    </cfRule>
  </conditionalFormatting>
  <conditionalFormatting sqref="Y11:AB11 AG11:AJ11">
    <cfRule type="expression" dxfId="188" priority="9">
      <formula>$AQ11=2</formula>
    </cfRule>
  </conditionalFormatting>
  <conditionalFormatting sqref="Y11:AF11">
    <cfRule type="expression" dxfId="187" priority="8">
      <formula>$AQ11=3</formula>
    </cfRule>
  </conditionalFormatting>
  <conditionalFormatting sqref="AC11:AJ11">
    <cfRule type="expression" dxfId="186" priority="7">
      <formula>$AQ11=1</formula>
    </cfRule>
  </conditionalFormatting>
  <conditionalFormatting sqref="Y13:AB13 AG13:AJ13">
    <cfRule type="expression" dxfId="185" priority="6">
      <formula>$AQ13=2</formula>
    </cfRule>
  </conditionalFormatting>
  <conditionalFormatting sqref="Y13:AF13">
    <cfRule type="expression" dxfId="184" priority="5">
      <formula>$AQ13=3</formula>
    </cfRule>
  </conditionalFormatting>
  <conditionalFormatting sqref="AC13:AJ13">
    <cfRule type="expression" dxfId="183" priority="4">
      <formula>$AQ13=1</formula>
    </cfRule>
  </conditionalFormatting>
  <conditionalFormatting sqref="Y14:AB14 AG14:AJ14">
    <cfRule type="expression" dxfId="182" priority="3">
      <formula>$AQ14=2</formula>
    </cfRule>
  </conditionalFormatting>
  <conditionalFormatting sqref="Y14:AF14">
    <cfRule type="expression" dxfId="181" priority="2">
      <formula>$AQ14=3</formula>
    </cfRule>
  </conditionalFormatting>
  <conditionalFormatting sqref="AC14:AJ14">
    <cfRule type="expression" dxfId="180" priority="1">
      <formula>$AQ14=1</formula>
    </cfRule>
  </conditionalFormatting>
  <dataValidations count="1">
    <dataValidation type="list" allowBlank="1" showInputMessage="1" showErrorMessage="1" sqref="N11:O30 R11:T30" xr:uid="{DA327A52-AC6B-483A-929E-1271A0305F1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CC33D4-F126-4FBB-B516-B27296777083}">
          <x14:formula1>
            <xm:f>'(参考)リスト'!$D$16:$D$18</xm:f>
          </x14:formula1>
          <xm:sqref>P11:Q30</xm:sqref>
        </x14:dataValidation>
        <x14:dataValidation type="list" allowBlank="1" showInputMessage="1" showErrorMessage="1" xr:uid="{129C4B4A-5A87-4745-9025-1431E562059C}">
          <x14:formula1>
            <xm:f>'(参考)リスト'!$G$16:$G$20</xm:f>
          </x14:formula1>
          <xm:sqref>U11:V30</xm:sqref>
        </x14:dataValidation>
        <x14:dataValidation type="list" allowBlank="1" showInputMessage="1" showErrorMessage="1" xr:uid="{EAE40291-71F6-4A8D-B33F-5920E354724F}">
          <x14:formula1>
            <xm:f>'(参考)リスト'!$B$16:$B$20</xm:f>
          </x14:formula1>
          <xm:sqref>L11:M30</xm:sqref>
        </x14:dataValidation>
        <x14:dataValidation type="list" allowBlank="1" showInputMessage="1" showErrorMessage="1" xr:uid="{317AD332-16F2-4513-9454-64B1A8404EDE}">
          <x14:formula1>
            <xm:f>'(参考)リスト'!$F$16:$F$21</xm:f>
          </x14:formula1>
          <xm:sqref>W11:X30</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30474-F681-45C3-86EF-662086250EEA}">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S015</v>
      </c>
      <c r="AW5" s="169">
        <f>R7</f>
        <v>10.5</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710</v>
      </c>
      <c r="O7" s="751"/>
      <c r="P7" s="772" t="s">
        <v>475</v>
      </c>
      <c r="Q7" s="774"/>
      <c r="R7" s="781">
        <v>10.5</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350</v>
      </c>
      <c r="M11" s="828"/>
      <c r="N11" s="779" t="s">
        <v>376</v>
      </c>
      <c r="O11" s="828"/>
      <c r="P11" s="779" t="s">
        <v>651</v>
      </c>
      <c r="Q11" s="828"/>
      <c r="R11" s="278" t="s">
        <v>357</v>
      </c>
      <c r="S11" s="278"/>
      <c r="T11" s="278"/>
      <c r="U11" s="750" t="s">
        <v>655</v>
      </c>
      <c r="V11" s="752"/>
      <c r="W11" s="750" t="s">
        <v>655</v>
      </c>
      <c r="X11" s="751"/>
      <c r="Y11" s="203"/>
      <c r="Z11" s="202"/>
      <c r="AA11" s="202"/>
      <c r="AB11" s="202"/>
      <c r="AC11" s="230"/>
      <c r="AD11" s="230"/>
      <c r="AE11" s="230"/>
      <c r="AF11" s="230"/>
      <c r="AG11" s="230"/>
      <c r="AH11" s="230"/>
      <c r="AI11" s="230"/>
      <c r="AJ11" s="230"/>
      <c r="AK11" s="775" t="s">
        <v>916</v>
      </c>
      <c r="AL11" s="776"/>
      <c r="AM11" s="776"/>
      <c r="AN11" s="777"/>
      <c r="AO11" s="778"/>
      <c r="AP11" s="3"/>
      <c r="AQ11" s="229">
        <f>IF(P11="材質劣化",2,IF(P11="漏水",3,1))</f>
        <v>1</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374</v>
      </c>
      <c r="O13" s="828"/>
      <c r="P13" s="779" t="s">
        <v>351</v>
      </c>
      <c r="Q13" s="828"/>
      <c r="R13" s="278" t="s">
        <v>355</v>
      </c>
      <c r="S13" s="278"/>
      <c r="T13" s="278"/>
      <c r="U13" s="750" t="s">
        <v>662</v>
      </c>
      <c r="V13" s="752"/>
      <c r="W13" s="750" t="s">
        <v>655</v>
      </c>
      <c r="X13" s="751"/>
      <c r="Y13" s="203"/>
      <c r="Z13" s="202"/>
      <c r="AA13" s="202"/>
      <c r="AB13" s="202"/>
      <c r="AC13" s="230"/>
      <c r="AD13" s="230"/>
      <c r="AE13" s="230"/>
      <c r="AF13" s="230"/>
      <c r="AG13" s="230"/>
      <c r="AH13" s="230"/>
      <c r="AI13" s="230"/>
      <c r="AJ13" s="230"/>
      <c r="AK13" s="829" t="s">
        <v>698</v>
      </c>
      <c r="AL13" s="830"/>
      <c r="AM13" s="830"/>
      <c r="AN13" s="597"/>
      <c r="AO13" s="598"/>
      <c r="AP13" s="3"/>
      <c r="AQ13" s="229">
        <f t="shared" si="5"/>
        <v>2</v>
      </c>
    </row>
    <row r="14" spans="2:86" ht="12" customHeight="1" x14ac:dyDescent="0.15">
      <c r="B14" s="529"/>
      <c r="C14" s="811"/>
      <c r="D14" s="809"/>
      <c r="E14" s="809"/>
      <c r="F14" s="809"/>
      <c r="G14" s="809"/>
      <c r="H14" s="809"/>
      <c r="I14" s="809"/>
      <c r="J14" s="810"/>
      <c r="K14" s="201"/>
      <c r="L14" s="779"/>
      <c r="M14" s="828"/>
      <c r="N14" s="779"/>
      <c r="O14" s="828"/>
      <c r="P14" s="779"/>
      <c r="Q14" s="828"/>
      <c r="R14" s="278"/>
      <c r="S14" s="278"/>
      <c r="T14" s="278"/>
      <c r="U14" s="750"/>
      <c r="V14" s="752"/>
      <c r="W14" s="750"/>
      <c r="X14" s="751"/>
      <c r="Y14" s="203"/>
      <c r="Z14" s="202"/>
      <c r="AA14" s="202"/>
      <c r="AB14" s="202"/>
      <c r="AC14" s="230"/>
      <c r="AD14" s="230"/>
      <c r="AE14" s="230"/>
      <c r="AF14" s="230"/>
      <c r="AG14" s="230"/>
      <c r="AH14" s="230"/>
      <c r="AI14" s="230"/>
      <c r="AJ14" s="230"/>
      <c r="AK14" s="775"/>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662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662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4:AB30 AG14:AJ30">
    <cfRule type="expression" dxfId="179" priority="12">
      <formula>$AQ14=2</formula>
    </cfRule>
  </conditionalFormatting>
  <conditionalFormatting sqref="Y14:AF30">
    <cfRule type="expression" dxfId="178" priority="11">
      <formula>$AQ14=3</formula>
    </cfRule>
  </conditionalFormatting>
  <conditionalFormatting sqref="AC14:AJ30">
    <cfRule type="expression" dxfId="177" priority="10">
      <formula>$AQ14=1</formula>
    </cfRule>
  </conditionalFormatting>
  <conditionalFormatting sqref="Y11:AB11 AG11:AJ11">
    <cfRule type="expression" dxfId="176" priority="9">
      <formula>$AQ11=2</formula>
    </cfRule>
  </conditionalFormatting>
  <conditionalFormatting sqref="Y11:AF11">
    <cfRule type="expression" dxfId="175" priority="8">
      <formula>$AQ11=3</formula>
    </cfRule>
  </conditionalFormatting>
  <conditionalFormatting sqref="AC11:AJ11">
    <cfRule type="expression" dxfId="174" priority="7">
      <formula>$AQ11=1</formula>
    </cfRule>
  </conditionalFormatting>
  <conditionalFormatting sqref="Y12:AB12 AG12:AJ12">
    <cfRule type="expression" dxfId="173" priority="6">
      <formula>$AQ12=2</formula>
    </cfRule>
  </conditionalFormatting>
  <conditionalFormatting sqref="Y12:AF12">
    <cfRule type="expression" dxfId="172" priority="5">
      <formula>$AQ12=3</formula>
    </cfRule>
  </conditionalFormatting>
  <conditionalFormatting sqref="AC12:AJ12">
    <cfRule type="expression" dxfId="171" priority="4">
      <formula>$AQ12=1</formula>
    </cfRule>
  </conditionalFormatting>
  <conditionalFormatting sqref="AG13:AJ13 Y13:AB13">
    <cfRule type="expression" dxfId="170" priority="3">
      <formula>$AQ13=2</formula>
    </cfRule>
  </conditionalFormatting>
  <conditionalFormatting sqref="Y13:AF13">
    <cfRule type="expression" dxfId="169" priority="2">
      <formula>$AQ13=3</formula>
    </cfRule>
  </conditionalFormatting>
  <conditionalFormatting sqref="AC13:AJ13">
    <cfRule type="expression" dxfId="168" priority="1">
      <formula>$AQ13=1</formula>
    </cfRule>
  </conditionalFormatting>
  <dataValidations count="1">
    <dataValidation type="list" allowBlank="1" showInputMessage="1" showErrorMessage="1" sqref="R11:T30 N11:O30" xr:uid="{674C086A-CE29-41F6-A4F0-0839DB536A1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284E04D-77C5-4425-BC46-CA8EF614BF94}">
          <x14:formula1>
            <xm:f>'(参考)リスト'!$F$16:$F$21</xm:f>
          </x14:formula1>
          <xm:sqref>W11:X30</xm:sqref>
        </x14:dataValidation>
        <x14:dataValidation type="list" allowBlank="1" showInputMessage="1" showErrorMessage="1" xr:uid="{913BBC23-79E4-404A-9E10-B6595FFD0425}">
          <x14:formula1>
            <xm:f>'(参考)リスト'!$B$16:$B$20</xm:f>
          </x14:formula1>
          <xm:sqref>L11:M30</xm:sqref>
        </x14:dataValidation>
        <x14:dataValidation type="list" allowBlank="1" showInputMessage="1" showErrorMessage="1" xr:uid="{F8691960-4873-43FC-9A6C-11A65803BC47}">
          <x14:formula1>
            <xm:f>'(参考)リスト'!$G$16:$G$20</xm:f>
          </x14:formula1>
          <xm:sqref>U11:V30</xm:sqref>
        </x14:dataValidation>
        <x14:dataValidation type="list" allowBlank="1" showInputMessage="1" showErrorMessage="1" xr:uid="{EFEBB29D-D5FA-4B58-8BE0-FBF6A6FC4FCE}">
          <x14:formula1>
            <xm:f>'(参考)リスト'!$D$16:$D$18</xm:f>
          </x14:formula1>
          <xm:sqref>P11:Q30</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6E722-19CD-46D1-BFA1-C8E121C5A3C9}">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S016</v>
      </c>
      <c r="AW5" s="169">
        <f>R7</f>
        <v>10.5</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711</v>
      </c>
      <c r="O7" s="751"/>
      <c r="P7" s="772" t="s">
        <v>475</v>
      </c>
      <c r="Q7" s="774"/>
      <c r="R7" s="781">
        <v>10.5</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350</v>
      </c>
      <c r="M11" s="828"/>
      <c r="N11" s="779" t="s">
        <v>376</v>
      </c>
      <c r="O11" s="828"/>
      <c r="P11" s="779" t="s">
        <v>651</v>
      </c>
      <c r="Q11" s="828"/>
      <c r="R11" s="278" t="s">
        <v>357</v>
      </c>
      <c r="S11" s="278"/>
      <c r="T11" s="278"/>
      <c r="U11" s="750" t="s">
        <v>655</v>
      </c>
      <c r="V11" s="752"/>
      <c r="W11" s="750" t="s">
        <v>655</v>
      </c>
      <c r="X11" s="751"/>
      <c r="Y11" s="203"/>
      <c r="Z11" s="202"/>
      <c r="AA11" s="202"/>
      <c r="AB11" s="202"/>
      <c r="AC11" s="230"/>
      <c r="AD11" s="230"/>
      <c r="AE11" s="230"/>
      <c r="AF11" s="230"/>
      <c r="AG11" s="230"/>
      <c r="AH11" s="230"/>
      <c r="AI11" s="230"/>
      <c r="AJ11" s="230"/>
      <c r="AK11" s="775" t="s">
        <v>916</v>
      </c>
      <c r="AL11" s="776"/>
      <c r="AM11" s="776"/>
      <c r="AN11" s="777"/>
      <c r="AO11" s="778"/>
      <c r="AP11" s="3"/>
      <c r="AQ11" s="229">
        <f>IF(P11="材質劣化",2,IF(P11="漏水",3,1))</f>
        <v>1</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374</v>
      </c>
      <c r="O13" s="828"/>
      <c r="P13" s="779" t="s">
        <v>351</v>
      </c>
      <c r="Q13" s="828"/>
      <c r="R13" s="278" t="s">
        <v>355</v>
      </c>
      <c r="S13" s="278"/>
      <c r="T13" s="278"/>
      <c r="U13" s="750" t="s">
        <v>662</v>
      </c>
      <c r="V13" s="752"/>
      <c r="W13" s="750" t="s">
        <v>655</v>
      </c>
      <c r="X13" s="751"/>
      <c r="Y13" s="203"/>
      <c r="Z13" s="202"/>
      <c r="AA13" s="202"/>
      <c r="AB13" s="202"/>
      <c r="AC13" s="230"/>
      <c r="AD13" s="230"/>
      <c r="AE13" s="230"/>
      <c r="AF13" s="230"/>
      <c r="AG13" s="230"/>
      <c r="AH13" s="230"/>
      <c r="AI13" s="230"/>
      <c r="AJ13" s="230"/>
      <c r="AK13" s="829" t="s">
        <v>698</v>
      </c>
      <c r="AL13" s="830"/>
      <c r="AM13" s="830"/>
      <c r="AN13" s="597"/>
      <c r="AO13" s="598"/>
      <c r="AP13" s="3"/>
      <c r="AQ13" s="229">
        <f t="shared" si="5"/>
        <v>2</v>
      </c>
    </row>
    <row r="14" spans="2:86" ht="12" customHeight="1" x14ac:dyDescent="0.15">
      <c r="B14" s="529"/>
      <c r="C14" s="811"/>
      <c r="D14" s="809"/>
      <c r="E14" s="809"/>
      <c r="F14" s="809"/>
      <c r="G14" s="809"/>
      <c r="H14" s="809"/>
      <c r="I14" s="809"/>
      <c r="J14" s="810"/>
      <c r="K14" s="201"/>
      <c r="L14" s="779"/>
      <c r="M14" s="828"/>
      <c r="N14" s="779"/>
      <c r="O14" s="828"/>
      <c r="P14" s="779"/>
      <c r="Q14" s="828"/>
      <c r="R14" s="278"/>
      <c r="S14" s="278"/>
      <c r="T14" s="278"/>
      <c r="U14" s="750"/>
      <c r="V14" s="752"/>
      <c r="W14" s="750"/>
      <c r="X14" s="751"/>
      <c r="Y14" s="203"/>
      <c r="Z14" s="202"/>
      <c r="AA14" s="202"/>
      <c r="AB14" s="202"/>
      <c r="AC14" s="230"/>
      <c r="AD14" s="230"/>
      <c r="AE14" s="230"/>
      <c r="AF14" s="230"/>
      <c r="AG14" s="230"/>
      <c r="AH14" s="230"/>
      <c r="AI14" s="230"/>
      <c r="AJ14" s="230"/>
      <c r="AK14" s="775"/>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662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662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4:AB30 AG14:AJ30">
    <cfRule type="expression" dxfId="167" priority="12">
      <formula>$AQ14=2</formula>
    </cfRule>
  </conditionalFormatting>
  <conditionalFormatting sqref="Y14:AF30">
    <cfRule type="expression" dxfId="166" priority="11">
      <formula>$AQ14=3</formula>
    </cfRule>
  </conditionalFormatting>
  <conditionalFormatting sqref="AC14:AJ30">
    <cfRule type="expression" dxfId="165" priority="10">
      <formula>$AQ14=1</formula>
    </cfRule>
  </conditionalFormatting>
  <conditionalFormatting sqref="Y11:AB11 AG11:AJ11">
    <cfRule type="expression" dxfId="164" priority="9">
      <formula>$AQ11=2</formula>
    </cfRule>
  </conditionalFormatting>
  <conditionalFormatting sqref="Y11:AF11">
    <cfRule type="expression" dxfId="163" priority="8">
      <formula>$AQ11=3</formula>
    </cfRule>
  </conditionalFormatting>
  <conditionalFormatting sqref="AC11:AJ11">
    <cfRule type="expression" dxfId="162" priority="7">
      <formula>$AQ11=1</formula>
    </cfRule>
  </conditionalFormatting>
  <conditionalFormatting sqref="Y12:AB12 AG12:AJ12">
    <cfRule type="expression" dxfId="161" priority="6">
      <formula>$AQ12=2</formula>
    </cfRule>
  </conditionalFormatting>
  <conditionalFormatting sqref="Y12:AF12">
    <cfRule type="expression" dxfId="160" priority="5">
      <formula>$AQ12=3</formula>
    </cfRule>
  </conditionalFormatting>
  <conditionalFormatting sqref="AC12:AJ12">
    <cfRule type="expression" dxfId="159" priority="4">
      <formula>$AQ12=1</formula>
    </cfRule>
  </conditionalFormatting>
  <conditionalFormatting sqref="AG13:AJ13 Y13:AB13">
    <cfRule type="expression" dxfId="158" priority="3">
      <formula>$AQ13=2</formula>
    </cfRule>
  </conditionalFormatting>
  <conditionalFormatting sqref="Y13:AF13">
    <cfRule type="expression" dxfId="157" priority="2">
      <formula>$AQ13=3</formula>
    </cfRule>
  </conditionalFormatting>
  <conditionalFormatting sqref="AC13:AJ13">
    <cfRule type="expression" dxfId="156" priority="1">
      <formula>$AQ13=1</formula>
    </cfRule>
  </conditionalFormatting>
  <dataValidations count="1">
    <dataValidation type="list" allowBlank="1" showInputMessage="1" showErrorMessage="1" sqref="R11:T30 N11:O30" xr:uid="{DF8AEBA8-2CB0-49E4-A06C-76D34C2C1F5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C9BA43-499E-4ED1-9E29-9F0C8EC44314}">
          <x14:formula1>
            <xm:f>'(参考)リスト'!$D$16:$D$18</xm:f>
          </x14:formula1>
          <xm:sqref>P11:Q30</xm:sqref>
        </x14:dataValidation>
        <x14:dataValidation type="list" allowBlank="1" showInputMessage="1" showErrorMessage="1" xr:uid="{8B72A21E-68DB-4545-A8F1-524B9540A411}">
          <x14:formula1>
            <xm:f>'(参考)リスト'!$G$16:$G$20</xm:f>
          </x14:formula1>
          <xm:sqref>U11:V30</xm:sqref>
        </x14:dataValidation>
        <x14:dataValidation type="list" allowBlank="1" showInputMessage="1" showErrorMessage="1" xr:uid="{FE5392E4-9405-43A3-932A-1F88A5CA429B}">
          <x14:formula1>
            <xm:f>'(参考)リスト'!$B$16:$B$20</xm:f>
          </x14:formula1>
          <xm:sqref>L11:M30</xm:sqref>
        </x14:dataValidation>
        <x14:dataValidation type="list" allowBlank="1" showInputMessage="1" showErrorMessage="1" xr:uid="{9DB21195-48A3-404F-9448-A04371E6A3B2}">
          <x14:formula1>
            <xm:f>'(参考)リスト'!$F$16:$F$21</xm:f>
          </x14:formula1>
          <xm:sqref>W11:X30</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AAA42-B104-4B57-9B5C-AACEE83151A5}">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S017</v>
      </c>
      <c r="AW5" s="169">
        <f>R7</f>
        <v>10.5</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712</v>
      </c>
      <c r="O7" s="751"/>
      <c r="P7" s="772" t="s">
        <v>475</v>
      </c>
      <c r="Q7" s="774"/>
      <c r="R7" s="781">
        <v>10.5</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662</v>
      </c>
      <c r="V11" s="752"/>
      <c r="W11" s="750" t="s">
        <v>662</v>
      </c>
      <c r="X11" s="751"/>
      <c r="Y11" s="203"/>
      <c r="Z11" s="202"/>
      <c r="AA11" s="202"/>
      <c r="AB11" s="202"/>
      <c r="AC11" s="230"/>
      <c r="AD11" s="230"/>
      <c r="AE11" s="230"/>
      <c r="AF11" s="230"/>
      <c r="AG11" s="230"/>
      <c r="AH11" s="230"/>
      <c r="AI11" s="230"/>
      <c r="AJ11" s="230"/>
      <c r="AK11" s="829" t="s">
        <v>666</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373</v>
      </c>
      <c r="O13" s="828"/>
      <c r="P13" s="779" t="s">
        <v>351</v>
      </c>
      <c r="Q13" s="828"/>
      <c r="R13" s="278" t="s">
        <v>559</v>
      </c>
      <c r="S13" s="278"/>
      <c r="T13" s="278"/>
      <c r="U13" s="750" t="s">
        <v>649</v>
      </c>
      <c r="V13" s="752"/>
      <c r="W13" s="750" t="s">
        <v>655</v>
      </c>
      <c r="X13" s="751"/>
      <c r="Y13" s="203"/>
      <c r="Z13" s="202"/>
      <c r="AA13" s="202"/>
      <c r="AB13" s="202"/>
      <c r="AC13" s="230"/>
      <c r="AD13" s="230"/>
      <c r="AE13" s="230"/>
      <c r="AF13" s="230"/>
      <c r="AG13" s="230"/>
      <c r="AH13" s="230"/>
      <c r="AI13" s="230"/>
      <c r="AJ13" s="230"/>
      <c r="AK13" s="829" t="s">
        <v>811</v>
      </c>
      <c r="AL13" s="830"/>
      <c r="AM13" s="830"/>
      <c r="AN13" s="597"/>
      <c r="AO13" s="598"/>
      <c r="AP13" s="3"/>
      <c r="AQ13" s="229">
        <f t="shared" si="5"/>
        <v>2</v>
      </c>
    </row>
    <row r="14" spans="2:86" ht="12" customHeight="1" x14ac:dyDescent="0.15">
      <c r="B14" s="529"/>
      <c r="C14" s="811"/>
      <c r="D14" s="809"/>
      <c r="E14" s="809"/>
      <c r="F14" s="809"/>
      <c r="G14" s="809"/>
      <c r="H14" s="809"/>
      <c r="I14" s="809"/>
      <c r="J14" s="810"/>
      <c r="K14" s="201">
        <v>4</v>
      </c>
      <c r="L14" s="779" t="s">
        <v>350</v>
      </c>
      <c r="M14" s="828"/>
      <c r="N14" s="779" t="s">
        <v>376</v>
      </c>
      <c r="O14" s="828"/>
      <c r="P14" s="779" t="s">
        <v>651</v>
      </c>
      <c r="Q14" s="828"/>
      <c r="R14" s="278" t="s">
        <v>357</v>
      </c>
      <c r="S14" s="278"/>
      <c r="T14" s="278"/>
      <c r="U14" s="750" t="s">
        <v>655</v>
      </c>
      <c r="V14" s="752"/>
      <c r="W14" s="750" t="s">
        <v>655</v>
      </c>
      <c r="X14" s="751"/>
      <c r="Y14" s="203"/>
      <c r="Z14" s="202"/>
      <c r="AA14" s="202"/>
      <c r="AB14" s="202"/>
      <c r="AC14" s="230"/>
      <c r="AD14" s="230"/>
      <c r="AE14" s="230"/>
      <c r="AF14" s="230"/>
      <c r="AG14" s="230"/>
      <c r="AH14" s="230"/>
      <c r="AI14" s="230"/>
      <c r="AJ14" s="230"/>
      <c r="AK14" s="775" t="s">
        <v>916</v>
      </c>
      <c r="AL14" s="776"/>
      <c r="AM14" s="776"/>
      <c r="AN14" s="777"/>
      <c r="AO14" s="778"/>
      <c r="AP14" s="3"/>
      <c r="AQ14" s="229">
        <f t="shared" si="5"/>
        <v>1</v>
      </c>
    </row>
    <row r="15" spans="2:86" ht="12" customHeight="1" x14ac:dyDescent="0.15">
      <c r="B15" s="529"/>
      <c r="C15" s="811"/>
      <c r="D15" s="809"/>
      <c r="E15" s="809"/>
      <c r="F15" s="809"/>
      <c r="G15" s="809"/>
      <c r="H15" s="809"/>
      <c r="I15" s="809"/>
      <c r="J15" s="810"/>
      <c r="K15" s="201">
        <v>5</v>
      </c>
      <c r="L15" s="779" t="s">
        <v>350</v>
      </c>
      <c r="M15" s="828"/>
      <c r="N15" s="779" t="s">
        <v>374</v>
      </c>
      <c r="O15" s="828"/>
      <c r="P15" s="779" t="s">
        <v>351</v>
      </c>
      <c r="Q15" s="828"/>
      <c r="R15" s="278" t="s">
        <v>355</v>
      </c>
      <c r="S15" s="278"/>
      <c r="T15" s="278"/>
      <c r="U15" s="750" t="s">
        <v>662</v>
      </c>
      <c r="V15" s="752"/>
      <c r="W15" s="750" t="s">
        <v>655</v>
      </c>
      <c r="X15" s="751"/>
      <c r="Y15" s="203"/>
      <c r="Z15" s="202"/>
      <c r="AA15" s="202"/>
      <c r="AB15" s="202"/>
      <c r="AC15" s="230"/>
      <c r="AD15" s="230"/>
      <c r="AE15" s="230"/>
      <c r="AF15" s="230"/>
      <c r="AG15" s="230"/>
      <c r="AH15" s="230"/>
      <c r="AI15" s="230"/>
      <c r="AJ15" s="230"/>
      <c r="AK15" s="829" t="s">
        <v>764</v>
      </c>
      <c r="AL15" s="830"/>
      <c r="AM15" s="830"/>
      <c r="AN15" s="597"/>
      <c r="AO15" s="598"/>
      <c r="AP15" s="3"/>
      <c r="AQ15" s="229">
        <f t="shared" si="5"/>
        <v>2</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3:AB13 AG13:AJ13 AG16:AJ30 Y16:AB30">
    <cfRule type="expression" dxfId="155" priority="15">
      <formula>$AQ13=2</formula>
    </cfRule>
  </conditionalFormatting>
  <conditionalFormatting sqref="Y13:AF13 Y16:AF30">
    <cfRule type="expression" dxfId="154" priority="14">
      <formula>$AQ13=3</formula>
    </cfRule>
  </conditionalFormatting>
  <conditionalFormatting sqref="AC13:AJ13 AC16:AJ30">
    <cfRule type="expression" dxfId="153" priority="13">
      <formula>$AQ13=1</formula>
    </cfRule>
  </conditionalFormatting>
  <conditionalFormatting sqref="Y11:AB11 AG11:AJ11">
    <cfRule type="expression" dxfId="152" priority="12">
      <formula>$AQ11=2</formula>
    </cfRule>
  </conditionalFormatting>
  <conditionalFormatting sqref="Y11:AF11">
    <cfRule type="expression" dxfId="151" priority="11">
      <formula>$AQ11=3</formula>
    </cfRule>
  </conditionalFormatting>
  <conditionalFormatting sqref="AC11:AJ11">
    <cfRule type="expression" dxfId="150" priority="10">
      <formula>$AQ11=1</formula>
    </cfRule>
  </conditionalFormatting>
  <conditionalFormatting sqref="Y12:AB12 AG12:AJ12">
    <cfRule type="expression" dxfId="149" priority="9">
      <formula>$AQ12=2</formula>
    </cfRule>
  </conditionalFormatting>
  <conditionalFormatting sqref="Y12:AF12">
    <cfRule type="expression" dxfId="148" priority="8">
      <formula>$AQ12=3</formula>
    </cfRule>
  </conditionalFormatting>
  <conditionalFormatting sqref="AC12:AJ12">
    <cfRule type="expression" dxfId="147" priority="7">
      <formula>$AQ12=1</formula>
    </cfRule>
  </conditionalFormatting>
  <conditionalFormatting sqref="Y14:AB14 AG14:AJ14">
    <cfRule type="expression" dxfId="146" priority="6">
      <formula>$AQ14=2</formula>
    </cfRule>
  </conditionalFormatting>
  <conditionalFormatting sqref="Y14:AF14">
    <cfRule type="expression" dxfId="145" priority="5">
      <formula>$AQ14=3</formula>
    </cfRule>
  </conditionalFormatting>
  <conditionalFormatting sqref="AC14:AJ14">
    <cfRule type="expression" dxfId="144" priority="4">
      <formula>$AQ14=1</formula>
    </cfRule>
  </conditionalFormatting>
  <conditionalFormatting sqref="AG15:AJ15 Y15:AB15">
    <cfRule type="expression" dxfId="143" priority="3">
      <formula>$AQ15=2</formula>
    </cfRule>
  </conditionalFormatting>
  <conditionalFormatting sqref="Y15:AF15">
    <cfRule type="expression" dxfId="142" priority="2">
      <formula>$AQ15=3</formula>
    </cfRule>
  </conditionalFormatting>
  <conditionalFormatting sqref="AC15:AJ15">
    <cfRule type="expression" dxfId="141" priority="1">
      <formula>$AQ15=1</formula>
    </cfRule>
  </conditionalFormatting>
  <dataValidations count="1">
    <dataValidation type="list" allowBlank="1" showInputMessage="1" showErrorMessage="1" sqref="R11:T30 N11:O30" xr:uid="{A771E8C9-8E61-4083-A070-B06A7080393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ABBB27A-0C50-4703-BB4E-091A1AEB7825}">
          <x14:formula1>
            <xm:f>'(参考)リスト'!$F$16:$F$21</xm:f>
          </x14:formula1>
          <xm:sqref>W11:X30</xm:sqref>
        </x14:dataValidation>
        <x14:dataValidation type="list" allowBlank="1" showInputMessage="1" showErrorMessage="1" xr:uid="{4D8FDCA8-758F-43D6-8AFE-3D3149A3A0E0}">
          <x14:formula1>
            <xm:f>'(参考)リスト'!$B$16:$B$20</xm:f>
          </x14:formula1>
          <xm:sqref>L11:M30</xm:sqref>
        </x14:dataValidation>
        <x14:dataValidation type="list" allowBlank="1" showInputMessage="1" showErrorMessage="1" xr:uid="{C7D2BA8F-4FF6-4507-8ABF-980436C6B9F3}">
          <x14:formula1>
            <xm:f>'(参考)リスト'!$G$16:$G$20</xm:f>
          </x14:formula1>
          <xm:sqref>U11:V30</xm:sqref>
        </x14:dataValidation>
        <x14:dataValidation type="list" allowBlank="1" showInputMessage="1" showErrorMessage="1" xr:uid="{D4CB772B-C73B-4F19-BB5A-47E1BB78C58E}">
          <x14:formula1>
            <xm:f>'(参考)リスト'!$D$16:$D$18</xm:f>
          </x14:formula1>
          <xm:sqref>P11:Q30</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D99C2-8D77-45EA-BA23-D09696B6BB1A}">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S018</v>
      </c>
      <c r="AW5" s="169">
        <f>R7</f>
        <v>10.5</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713</v>
      </c>
      <c r="O7" s="751"/>
      <c r="P7" s="772" t="s">
        <v>475</v>
      </c>
      <c r="Q7" s="774"/>
      <c r="R7" s="781">
        <v>10.5</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350</v>
      </c>
      <c r="M11" s="828"/>
      <c r="N11" s="779" t="s">
        <v>376</v>
      </c>
      <c r="O11" s="828"/>
      <c r="P11" s="779" t="s">
        <v>651</v>
      </c>
      <c r="Q11" s="828"/>
      <c r="R11" s="278" t="s">
        <v>357</v>
      </c>
      <c r="S11" s="278"/>
      <c r="T11" s="278"/>
      <c r="U11" s="750" t="s">
        <v>655</v>
      </c>
      <c r="V11" s="752"/>
      <c r="W11" s="750" t="s">
        <v>655</v>
      </c>
      <c r="X11" s="751"/>
      <c r="Y11" s="203"/>
      <c r="Z11" s="202"/>
      <c r="AA11" s="202"/>
      <c r="AB11" s="202"/>
      <c r="AC11" s="230"/>
      <c r="AD11" s="230"/>
      <c r="AE11" s="230"/>
      <c r="AF11" s="230"/>
      <c r="AG11" s="230"/>
      <c r="AH11" s="230"/>
      <c r="AI11" s="230"/>
      <c r="AJ11" s="230"/>
      <c r="AK11" s="775" t="s">
        <v>916</v>
      </c>
      <c r="AL11" s="776"/>
      <c r="AM11" s="776"/>
      <c r="AN11" s="777"/>
      <c r="AO11" s="778"/>
      <c r="AP11" s="3"/>
      <c r="AQ11" s="229">
        <f>IF(P11="材質劣化",2,IF(P11="漏水",3,1))</f>
        <v>1</v>
      </c>
    </row>
    <row r="12" spans="2:86" ht="12" customHeight="1" x14ac:dyDescent="0.15">
      <c r="B12" s="529"/>
      <c r="C12" s="811"/>
      <c r="D12" s="809"/>
      <c r="E12" s="809"/>
      <c r="F12" s="809"/>
      <c r="G12" s="809"/>
      <c r="H12" s="809"/>
      <c r="I12" s="809"/>
      <c r="J12" s="810"/>
      <c r="K12" s="201">
        <v>2</v>
      </c>
      <c r="L12" s="779" t="s">
        <v>350</v>
      </c>
      <c r="M12" s="828"/>
      <c r="N12" s="779" t="s">
        <v>373</v>
      </c>
      <c r="O12" s="828"/>
      <c r="P12" s="779" t="s">
        <v>351</v>
      </c>
      <c r="Q12" s="828"/>
      <c r="R12" s="278" t="s">
        <v>559</v>
      </c>
      <c r="S12" s="278"/>
      <c r="T12" s="278"/>
      <c r="U12" s="750" t="s">
        <v>649</v>
      </c>
      <c r="V12" s="752"/>
      <c r="W12" s="750" t="s">
        <v>655</v>
      </c>
      <c r="X12" s="751"/>
      <c r="Y12" s="203"/>
      <c r="Z12" s="202"/>
      <c r="AA12" s="202"/>
      <c r="AB12" s="202"/>
      <c r="AC12" s="230"/>
      <c r="AD12" s="230"/>
      <c r="AE12" s="230"/>
      <c r="AF12" s="230"/>
      <c r="AG12" s="230"/>
      <c r="AH12" s="230"/>
      <c r="AI12" s="230"/>
      <c r="AJ12" s="230"/>
      <c r="AK12" s="829" t="s">
        <v>811</v>
      </c>
      <c r="AL12" s="830"/>
      <c r="AM12" s="830"/>
      <c r="AN12" s="597"/>
      <c r="AO12" s="598"/>
      <c r="AP12" s="3"/>
      <c r="AQ12" s="229">
        <f t="shared" ref="AQ12:AQ30" si="5">IF(P12="材質劣化",2,IF(P12="漏水",3,1))</f>
        <v>2</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c r="L14" s="779"/>
      <c r="M14" s="828"/>
      <c r="N14" s="779"/>
      <c r="O14" s="828"/>
      <c r="P14" s="779"/>
      <c r="Q14" s="828"/>
      <c r="R14" s="278"/>
      <c r="S14" s="278"/>
      <c r="T14" s="278"/>
      <c r="U14" s="750"/>
      <c r="V14" s="752"/>
      <c r="W14" s="750"/>
      <c r="X14" s="751"/>
      <c r="Y14" s="203"/>
      <c r="Z14" s="202"/>
      <c r="AA14" s="202"/>
      <c r="AB14" s="202"/>
      <c r="AC14" s="230"/>
      <c r="AD14" s="230"/>
      <c r="AE14" s="230"/>
      <c r="AF14" s="230"/>
      <c r="AG14" s="230"/>
      <c r="AH14" s="230"/>
      <c r="AI14" s="230"/>
      <c r="AJ14" s="230"/>
      <c r="AK14" s="775"/>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2:AB12 AG12:AJ12 AG14:AJ30 Y14:AB30">
    <cfRule type="expression" dxfId="140" priority="9">
      <formula>$AQ12=2</formula>
    </cfRule>
  </conditionalFormatting>
  <conditionalFormatting sqref="Y12:AF12 Y14:AF30">
    <cfRule type="expression" dxfId="139" priority="8">
      <formula>$AQ12=3</formula>
    </cfRule>
  </conditionalFormatting>
  <conditionalFormatting sqref="AC12:AJ12 AC14:AJ30">
    <cfRule type="expression" dxfId="138" priority="7">
      <formula>$AQ12=1</formula>
    </cfRule>
  </conditionalFormatting>
  <conditionalFormatting sqref="Y11:AB11 AG11:AJ11">
    <cfRule type="expression" dxfId="137" priority="6">
      <formula>$AQ11=2</formula>
    </cfRule>
  </conditionalFormatting>
  <conditionalFormatting sqref="Y11:AF11">
    <cfRule type="expression" dxfId="136" priority="5">
      <formula>$AQ11=3</formula>
    </cfRule>
  </conditionalFormatting>
  <conditionalFormatting sqref="AC11:AJ11">
    <cfRule type="expression" dxfId="135" priority="4">
      <formula>$AQ11=1</formula>
    </cfRule>
  </conditionalFormatting>
  <conditionalFormatting sqref="Y13:AB13 AG13:AJ13">
    <cfRule type="expression" dxfId="134" priority="3">
      <formula>$AQ13=2</formula>
    </cfRule>
  </conditionalFormatting>
  <conditionalFormatting sqref="Y13:AF13">
    <cfRule type="expression" dxfId="133" priority="2">
      <formula>$AQ13=3</formula>
    </cfRule>
  </conditionalFormatting>
  <conditionalFormatting sqref="AC13:AJ13">
    <cfRule type="expression" dxfId="132" priority="1">
      <formula>$AQ13=1</formula>
    </cfRule>
  </conditionalFormatting>
  <dataValidations count="1">
    <dataValidation type="list" allowBlank="1" showInputMessage="1" showErrorMessage="1" sqref="R11:T30 N11:O30" xr:uid="{8AF8A6FC-602E-4119-A46F-8984BD9E9AC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50EA6E6-B758-4045-8A0A-90FA47D0629D}">
          <x14:formula1>
            <xm:f>'(参考)リスト'!$D$16:$D$18</xm:f>
          </x14:formula1>
          <xm:sqref>P11:Q30</xm:sqref>
        </x14:dataValidation>
        <x14:dataValidation type="list" allowBlank="1" showInputMessage="1" showErrorMessage="1" xr:uid="{A66BCF42-D2C6-46CD-BCEA-E9083AF16D18}">
          <x14:formula1>
            <xm:f>'(参考)リスト'!$G$16:$G$20</xm:f>
          </x14:formula1>
          <xm:sqref>U11:V30</xm:sqref>
        </x14:dataValidation>
        <x14:dataValidation type="list" allowBlank="1" showInputMessage="1" showErrorMessage="1" xr:uid="{564CCFF8-6958-4B77-8F6C-9BBC51996F84}">
          <x14:formula1>
            <xm:f>'(参考)リスト'!$B$16:$B$20</xm:f>
          </x14:formula1>
          <xm:sqref>L11:M30</xm:sqref>
        </x14:dataValidation>
        <x14:dataValidation type="list" allowBlank="1" showInputMessage="1" showErrorMessage="1" xr:uid="{DCB7DFCE-3B07-4F7F-BF5C-B41E97230475}">
          <x14:formula1>
            <xm:f>'(参考)リスト'!$F$16:$F$21</xm:f>
          </x14:formula1>
          <xm:sqref>W11:X30</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DBD5A-51E5-453F-8551-B1338A1FB512}">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S019</v>
      </c>
      <c r="AW5" s="169">
        <f>R7</f>
        <v>10.5</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714</v>
      </c>
      <c r="O7" s="751"/>
      <c r="P7" s="772" t="s">
        <v>475</v>
      </c>
      <c r="Q7" s="774"/>
      <c r="R7" s="781">
        <v>10.5</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662</v>
      </c>
      <c r="V11" s="752"/>
      <c r="W11" s="750" t="s">
        <v>662</v>
      </c>
      <c r="X11" s="751"/>
      <c r="Y11" s="203"/>
      <c r="Z11" s="202"/>
      <c r="AA11" s="202"/>
      <c r="AB11" s="202"/>
      <c r="AC11" s="230"/>
      <c r="AD11" s="230"/>
      <c r="AE11" s="230"/>
      <c r="AF11" s="230"/>
      <c r="AG11" s="230"/>
      <c r="AH11" s="230"/>
      <c r="AI11" s="230"/>
      <c r="AJ11" s="230"/>
      <c r="AK11" s="829" t="s">
        <v>666</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v>4</v>
      </c>
      <c r="L14" s="779" t="s">
        <v>350</v>
      </c>
      <c r="M14" s="828"/>
      <c r="N14" s="779" t="s">
        <v>374</v>
      </c>
      <c r="O14" s="828"/>
      <c r="P14" s="779" t="s">
        <v>351</v>
      </c>
      <c r="Q14" s="828"/>
      <c r="R14" s="278" t="s">
        <v>355</v>
      </c>
      <c r="S14" s="278"/>
      <c r="T14" s="278"/>
      <c r="U14" s="750" t="s">
        <v>662</v>
      </c>
      <c r="V14" s="752"/>
      <c r="W14" s="750" t="s">
        <v>655</v>
      </c>
      <c r="X14" s="751"/>
      <c r="Y14" s="203"/>
      <c r="Z14" s="202"/>
      <c r="AA14" s="202"/>
      <c r="AB14" s="202"/>
      <c r="AC14" s="230"/>
      <c r="AD14" s="230"/>
      <c r="AE14" s="230"/>
      <c r="AF14" s="230"/>
      <c r="AG14" s="230"/>
      <c r="AH14" s="230"/>
      <c r="AI14" s="230"/>
      <c r="AJ14" s="230"/>
      <c r="AK14" s="829" t="s">
        <v>698</v>
      </c>
      <c r="AL14" s="830"/>
      <c r="AM14" s="830"/>
      <c r="AN14" s="597"/>
      <c r="AO14" s="598"/>
      <c r="AP14" s="3"/>
      <c r="AQ14" s="229">
        <f t="shared" si="5"/>
        <v>2</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5:AB30 AG15:AJ30">
    <cfRule type="expression" dxfId="131" priority="15">
      <formula>$AQ15=2</formula>
    </cfRule>
  </conditionalFormatting>
  <conditionalFormatting sqref="Y15:AF30">
    <cfRule type="expression" dxfId="130" priority="14">
      <formula>$AQ15=3</formula>
    </cfRule>
  </conditionalFormatting>
  <conditionalFormatting sqref="AC15:AJ30">
    <cfRule type="expression" dxfId="129" priority="13">
      <formula>$AQ15=1</formula>
    </cfRule>
  </conditionalFormatting>
  <conditionalFormatting sqref="Y11:AB11 AG11:AJ11">
    <cfRule type="expression" dxfId="128" priority="12">
      <formula>$AQ11=2</formula>
    </cfRule>
  </conditionalFormatting>
  <conditionalFormatting sqref="Y11:AF11">
    <cfRule type="expression" dxfId="127" priority="11">
      <formula>$AQ11=3</formula>
    </cfRule>
  </conditionalFormatting>
  <conditionalFormatting sqref="AC11:AJ11">
    <cfRule type="expression" dxfId="126" priority="10">
      <formula>$AQ11=1</formula>
    </cfRule>
  </conditionalFormatting>
  <conditionalFormatting sqref="Y12:AB12 AG12:AJ12">
    <cfRule type="expression" dxfId="125" priority="9">
      <formula>$AQ12=2</formula>
    </cfRule>
  </conditionalFormatting>
  <conditionalFormatting sqref="Y12:AF12">
    <cfRule type="expression" dxfId="124" priority="8">
      <formula>$AQ12=3</formula>
    </cfRule>
  </conditionalFormatting>
  <conditionalFormatting sqref="AC12:AJ12">
    <cfRule type="expression" dxfId="123" priority="7">
      <formula>$AQ12=1</formula>
    </cfRule>
  </conditionalFormatting>
  <conditionalFormatting sqref="Y13:AB13 AG13:AJ13">
    <cfRule type="expression" dxfId="122" priority="6">
      <formula>$AQ13=2</formula>
    </cfRule>
  </conditionalFormatting>
  <conditionalFormatting sqref="Y13:AF13">
    <cfRule type="expression" dxfId="121" priority="5">
      <formula>$AQ13=3</formula>
    </cfRule>
  </conditionalFormatting>
  <conditionalFormatting sqref="AC13:AJ13">
    <cfRule type="expression" dxfId="120" priority="4">
      <formula>$AQ13=1</formula>
    </cfRule>
  </conditionalFormatting>
  <conditionalFormatting sqref="AG14:AJ14 Y14:AB14">
    <cfRule type="expression" dxfId="119" priority="3">
      <formula>$AQ14=2</formula>
    </cfRule>
  </conditionalFormatting>
  <conditionalFormatting sqref="Y14:AF14">
    <cfRule type="expression" dxfId="118" priority="2">
      <formula>$AQ14=3</formula>
    </cfRule>
  </conditionalFormatting>
  <conditionalFormatting sqref="AC14:AJ14">
    <cfRule type="expression" dxfId="117" priority="1">
      <formula>$AQ14=1</formula>
    </cfRule>
  </conditionalFormatting>
  <dataValidations count="1">
    <dataValidation type="list" allowBlank="1" showInputMessage="1" showErrorMessage="1" sqref="N11:O30 R11:T30" xr:uid="{37B1B284-7CEB-4049-8E9D-EA6B8C057D2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D619910-6BC4-426B-9220-EE5C3E4BB490}">
          <x14:formula1>
            <xm:f>'(参考)リスト'!$F$16:$F$21</xm:f>
          </x14:formula1>
          <xm:sqref>W11:X30</xm:sqref>
        </x14:dataValidation>
        <x14:dataValidation type="list" allowBlank="1" showInputMessage="1" showErrorMessage="1" xr:uid="{66C1B366-B710-4024-B7A6-7B3E2643C790}">
          <x14:formula1>
            <xm:f>'(参考)リスト'!$B$16:$B$20</xm:f>
          </x14:formula1>
          <xm:sqref>L11:M30</xm:sqref>
        </x14:dataValidation>
        <x14:dataValidation type="list" allowBlank="1" showInputMessage="1" showErrorMessage="1" xr:uid="{F6FE4FD6-2BF0-4BFB-BB75-403C4AE67996}">
          <x14:formula1>
            <xm:f>'(参考)リスト'!$G$16:$G$20</xm:f>
          </x14:formula1>
          <xm:sqref>U11:V30</xm:sqref>
        </x14:dataValidation>
        <x14:dataValidation type="list" allowBlank="1" showInputMessage="1" showErrorMessage="1" xr:uid="{E317AC9F-02C1-4281-A121-F3591DEB60B5}">
          <x14:formula1>
            <xm:f>'(参考)リスト'!$D$16:$D$18</xm:f>
          </x14:formula1>
          <xm:sqref>P11:Q30</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BBFBC-958A-4C1F-8C92-B1D8383FBF5C}">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S020</v>
      </c>
      <c r="AW5" s="169">
        <f>R7</f>
        <v>10.5</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813</v>
      </c>
      <c r="O7" s="751"/>
      <c r="P7" s="772" t="s">
        <v>475</v>
      </c>
      <c r="Q7" s="774"/>
      <c r="R7" s="781">
        <v>10.5</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350</v>
      </c>
      <c r="M11" s="828"/>
      <c r="N11" s="779" t="s">
        <v>376</v>
      </c>
      <c r="O11" s="828"/>
      <c r="P11" s="779" t="s">
        <v>651</v>
      </c>
      <c r="Q11" s="828"/>
      <c r="R11" s="278" t="s">
        <v>357</v>
      </c>
      <c r="S11" s="278"/>
      <c r="T11" s="278"/>
      <c r="U11" s="750" t="s">
        <v>655</v>
      </c>
      <c r="V11" s="752"/>
      <c r="W11" s="750" t="s">
        <v>655</v>
      </c>
      <c r="X11" s="751"/>
      <c r="Y11" s="203"/>
      <c r="Z11" s="202"/>
      <c r="AA11" s="202"/>
      <c r="AB11" s="202"/>
      <c r="AC11" s="230"/>
      <c r="AD11" s="230"/>
      <c r="AE11" s="230"/>
      <c r="AF11" s="230"/>
      <c r="AG11" s="230"/>
      <c r="AH11" s="230"/>
      <c r="AI11" s="230"/>
      <c r="AJ11" s="230"/>
      <c r="AK11" s="775" t="s">
        <v>916</v>
      </c>
      <c r="AL11" s="776"/>
      <c r="AM11" s="776"/>
      <c r="AN11" s="777"/>
      <c r="AO11" s="778"/>
      <c r="AP11" s="3"/>
      <c r="AQ11" s="229">
        <f>IF(P11="材質劣化",2,IF(P11="漏水",3,1))</f>
        <v>1</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374</v>
      </c>
      <c r="O13" s="828"/>
      <c r="P13" s="779" t="s">
        <v>351</v>
      </c>
      <c r="Q13" s="828"/>
      <c r="R13" s="278" t="s">
        <v>355</v>
      </c>
      <c r="S13" s="278"/>
      <c r="T13" s="278"/>
      <c r="U13" s="750" t="s">
        <v>662</v>
      </c>
      <c r="V13" s="752"/>
      <c r="W13" s="750" t="s">
        <v>655</v>
      </c>
      <c r="X13" s="751"/>
      <c r="Y13" s="203"/>
      <c r="Z13" s="202"/>
      <c r="AA13" s="202"/>
      <c r="AB13" s="202"/>
      <c r="AC13" s="230"/>
      <c r="AD13" s="230"/>
      <c r="AE13" s="230"/>
      <c r="AF13" s="230"/>
      <c r="AG13" s="230"/>
      <c r="AH13" s="230"/>
      <c r="AI13" s="230"/>
      <c r="AJ13" s="230"/>
      <c r="AK13" s="829" t="s">
        <v>698</v>
      </c>
      <c r="AL13" s="830"/>
      <c r="AM13" s="830"/>
      <c r="AN13" s="597"/>
      <c r="AO13" s="598"/>
      <c r="AP13" s="3"/>
      <c r="AQ13" s="229">
        <f t="shared" si="5"/>
        <v>2</v>
      </c>
    </row>
    <row r="14" spans="2:86" ht="12" customHeight="1" x14ac:dyDescent="0.15">
      <c r="B14" s="529"/>
      <c r="C14" s="811"/>
      <c r="D14" s="809"/>
      <c r="E14" s="809"/>
      <c r="F14" s="809"/>
      <c r="G14" s="809"/>
      <c r="H14" s="809"/>
      <c r="I14" s="809"/>
      <c r="J14" s="810"/>
      <c r="K14" s="201">
        <v>4</v>
      </c>
      <c r="L14" s="779" t="s">
        <v>350</v>
      </c>
      <c r="M14" s="828"/>
      <c r="N14" s="779" t="s">
        <v>374</v>
      </c>
      <c r="O14" s="828"/>
      <c r="P14" s="779" t="s">
        <v>351</v>
      </c>
      <c r="Q14" s="828"/>
      <c r="R14" s="278" t="s">
        <v>355</v>
      </c>
      <c r="S14" s="278"/>
      <c r="T14" s="278"/>
      <c r="U14" s="750" t="s">
        <v>662</v>
      </c>
      <c r="V14" s="752"/>
      <c r="W14" s="750" t="s">
        <v>655</v>
      </c>
      <c r="X14" s="751"/>
      <c r="Y14" s="203"/>
      <c r="Z14" s="202"/>
      <c r="AA14" s="202"/>
      <c r="AB14" s="202"/>
      <c r="AC14" s="230"/>
      <c r="AD14" s="230"/>
      <c r="AE14" s="230"/>
      <c r="AF14" s="230"/>
      <c r="AG14" s="230"/>
      <c r="AH14" s="230"/>
      <c r="AI14" s="230"/>
      <c r="AJ14" s="230"/>
      <c r="AK14" s="829" t="s">
        <v>698</v>
      </c>
      <c r="AL14" s="830"/>
      <c r="AM14" s="830"/>
      <c r="AN14" s="597"/>
      <c r="AO14" s="598"/>
      <c r="AP14" s="3"/>
      <c r="AQ14" s="229">
        <f t="shared" si="5"/>
        <v>2</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662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662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5:AB30 AG15:AJ30">
    <cfRule type="expression" dxfId="116" priority="15">
      <formula>$AQ15=2</formula>
    </cfRule>
  </conditionalFormatting>
  <conditionalFormatting sqref="Y15:AF30">
    <cfRule type="expression" dxfId="115" priority="14">
      <formula>$AQ15=3</formula>
    </cfRule>
  </conditionalFormatting>
  <conditionalFormatting sqref="AC15:AJ30">
    <cfRule type="expression" dxfId="114" priority="13">
      <formula>$AQ15=1</formula>
    </cfRule>
  </conditionalFormatting>
  <conditionalFormatting sqref="Y11:AB11 AG11:AJ11">
    <cfRule type="expression" dxfId="113" priority="12">
      <formula>$AQ11=2</formula>
    </cfRule>
  </conditionalFormatting>
  <conditionalFormatting sqref="Y11:AF11">
    <cfRule type="expression" dxfId="112" priority="11">
      <formula>$AQ11=3</formula>
    </cfRule>
  </conditionalFormatting>
  <conditionalFormatting sqref="AC11:AJ11">
    <cfRule type="expression" dxfId="111" priority="10">
      <formula>$AQ11=1</formula>
    </cfRule>
  </conditionalFormatting>
  <conditionalFormatting sqref="Y12:AB12 AG12:AJ12">
    <cfRule type="expression" dxfId="110" priority="9">
      <formula>$AQ12=2</formula>
    </cfRule>
  </conditionalFormatting>
  <conditionalFormatting sqref="Y12:AF12">
    <cfRule type="expression" dxfId="109" priority="8">
      <formula>$AQ12=3</formula>
    </cfRule>
  </conditionalFormatting>
  <conditionalFormatting sqref="AC12:AJ12">
    <cfRule type="expression" dxfId="108" priority="7">
      <formula>$AQ12=1</formula>
    </cfRule>
  </conditionalFormatting>
  <conditionalFormatting sqref="AG13:AJ13 Y13:AB13">
    <cfRule type="expression" dxfId="107" priority="6">
      <formula>$AQ13=2</formula>
    </cfRule>
  </conditionalFormatting>
  <conditionalFormatting sqref="Y13:AF13">
    <cfRule type="expression" dxfId="106" priority="5">
      <formula>$AQ13=3</formula>
    </cfRule>
  </conditionalFormatting>
  <conditionalFormatting sqref="AC13:AJ13">
    <cfRule type="expression" dxfId="105" priority="4">
      <formula>$AQ13=1</formula>
    </cfRule>
  </conditionalFormatting>
  <conditionalFormatting sqref="AG14:AJ14 Y14:AB14">
    <cfRule type="expression" dxfId="104" priority="3">
      <formula>$AQ14=2</formula>
    </cfRule>
  </conditionalFormatting>
  <conditionalFormatting sqref="Y14:AF14">
    <cfRule type="expression" dxfId="103" priority="2">
      <formula>$AQ14=3</formula>
    </cfRule>
  </conditionalFormatting>
  <conditionalFormatting sqref="AC14:AJ14">
    <cfRule type="expression" dxfId="102" priority="1">
      <formula>$AQ14=1</formula>
    </cfRule>
  </conditionalFormatting>
  <dataValidations count="1">
    <dataValidation type="list" allowBlank="1" showInputMessage="1" showErrorMessage="1" sqref="N11:O30 R11:T30" xr:uid="{7A98AA3C-3C99-4BC6-BEE2-ED1D10F79ED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6FAED33-9D19-42B5-875B-749E23AB5168}">
          <x14:formula1>
            <xm:f>'(参考)リスト'!$D$16:$D$18</xm:f>
          </x14:formula1>
          <xm:sqref>P11:Q30</xm:sqref>
        </x14:dataValidation>
        <x14:dataValidation type="list" allowBlank="1" showInputMessage="1" showErrorMessage="1" xr:uid="{906151ED-E03D-464A-A173-8568E8A4B56D}">
          <x14:formula1>
            <xm:f>'(参考)リスト'!$G$16:$G$20</xm:f>
          </x14:formula1>
          <xm:sqref>U11:V30</xm:sqref>
        </x14:dataValidation>
        <x14:dataValidation type="list" allowBlank="1" showInputMessage="1" showErrorMessage="1" xr:uid="{24971528-A50A-44BC-82CE-CAF22948C47A}">
          <x14:formula1>
            <xm:f>'(参考)リスト'!$B$16:$B$20</xm:f>
          </x14:formula1>
          <xm:sqref>L11:M30</xm:sqref>
        </x14:dataValidation>
        <x14:dataValidation type="list" allowBlank="1" showInputMessage="1" showErrorMessage="1" xr:uid="{F87EB1C1-44EE-48B0-9BC0-3010234B0EBA}">
          <x14:formula1>
            <xm:f>'(参考)リスト'!$F$16:$F$21</xm:f>
          </x14:formula1>
          <xm:sqref>W11:X30</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0B47A-E8C9-4F97-9B5B-00C035E4AB04}">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S021</v>
      </c>
      <c r="AW5" s="169">
        <f>R7</f>
        <v>10.5</v>
      </c>
      <c r="AX5" s="170">
        <f>+Y32</f>
        <v>0</v>
      </c>
      <c r="AY5" s="170">
        <f>+Z32</f>
        <v>0</v>
      </c>
      <c r="AZ5" s="170">
        <f>+AA32</f>
        <v>0</v>
      </c>
      <c r="BA5" s="170">
        <f t="shared" ref="BA5" si="0">+AB32</f>
        <v>0</v>
      </c>
      <c r="BB5" s="170">
        <f>+AC32</f>
        <v>0</v>
      </c>
      <c r="BC5" s="170">
        <f t="shared" ref="BC5:BI5" si="1">+AD32</f>
        <v>0</v>
      </c>
      <c r="BD5" s="170">
        <f t="shared" si="1"/>
        <v>0</v>
      </c>
      <c r="BE5" s="170">
        <f t="shared" si="1"/>
        <v>1</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1</v>
      </c>
      <c r="BP5" s="170">
        <f>+AG35</f>
        <v>0</v>
      </c>
      <c r="BQ5" s="170">
        <f>+AH35</f>
        <v>0</v>
      </c>
      <c r="BR5" s="170">
        <f>+AI35</f>
        <v>0</v>
      </c>
      <c r="BS5" s="196" t="str">
        <f>+Y36</f>
        <v>Ⅰ</v>
      </c>
      <c r="BT5" s="196" t="str">
        <f>+AC36</f>
        <v>Ⅱ</v>
      </c>
      <c r="BU5" s="196" t="str">
        <f>+AG36</f>
        <v>Ⅰ</v>
      </c>
      <c r="BV5" s="196" t="str">
        <f>+Y37</f>
        <v>Ⅱ</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0.02</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716</v>
      </c>
      <c r="O7" s="751"/>
      <c r="P7" s="772" t="s">
        <v>475</v>
      </c>
      <c r="Q7" s="774"/>
      <c r="R7" s="781">
        <v>10.5</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662</v>
      </c>
      <c r="V11" s="752"/>
      <c r="W11" s="750" t="s">
        <v>662</v>
      </c>
      <c r="X11" s="751"/>
      <c r="Y11" s="203"/>
      <c r="Z11" s="202"/>
      <c r="AA11" s="202"/>
      <c r="AB11" s="202"/>
      <c r="AC11" s="230"/>
      <c r="AD11" s="230"/>
      <c r="AE11" s="230"/>
      <c r="AF11" s="230"/>
      <c r="AG11" s="230"/>
      <c r="AH11" s="230"/>
      <c r="AI11" s="230"/>
      <c r="AJ11" s="230"/>
      <c r="AK11" s="829" t="s">
        <v>666</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561</v>
      </c>
      <c r="M12" s="828"/>
      <c r="N12" s="779" t="s">
        <v>509</v>
      </c>
      <c r="O12" s="828"/>
      <c r="P12" s="779" t="s">
        <v>351</v>
      </c>
      <c r="Q12" s="828"/>
      <c r="R12" s="278" t="s">
        <v>559</v>
      </c>
      <c r="S12" s="278"/>
      <c r="T12" s="278"/>
      <c r="U12" s="750" t="s">
        <v>649</v>
      </c>
      <c r="V12" s="752"/>
      <c r="W12" s="750" t="s">
        <v>648</v>
      </c>
      <c r="X12" s="751"/>
      <c r="Y12" s="203"/>
      <c r="Z12" s="202"/>
      <c r="AA12" s="202"/>
      <c r="AB12" s="202"/>
      <c r="AC12" s="230"/>
      <c r="AD12" s="230"/>
      <c r="AE12" s="230"/>
      <c r="AF12" s="230">
        <v>0.02</v>
      </c>
      <c r="AG12" s="230"/>
      <c r="AH12" s="230"/>
      <c r="AI12" s="230"/>
      <c r="AJ12" s="230"/>
      <c r="AK12" s="829" t="s">
        <v>672</v>
      </c>
      <c r="AL12" s="830"/>
      <c r="AM12" s="830"/>
      <c r="AN12" s="597"/>
      <c r="AO12" s="598"/>
      <c r="AP12" s="3"/>
      <c r="AQ12" s="229">
        <f t="shared" ref="AQ12:AQ30" si="5">IF(P12="材質劣化",2,IF(P12="漏水",3,1))</f>
        <v>2</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v>4</v>
      </c>
      <c r="L14" s="779" t="s">
        <v>350</v>
      </c>
      <c r="M14" s="828"/>
      <c r="N14" s="779" t="s">
        <v>373</v>
      </c>
      <c r="O14" s="828"/>
      <c r="P14" s="779" t="s">
        <v>351</v>
      </c>
      <c r="Q14" s="828"/>
      <c r="R14" s="278" t="s">
        <v>559</v>
      </c>
      <c r="S14" s="278"/>
      <c r="T14" s="278"/>
      <c r="U14" s="750" t="s">
        <v>649</v>
      </c>
      <c r="V14" s="752"/>
      <c r="W14" s="750" t="s">
        <v>655</v>
      </c>
      <c r="X14" s="751"/>
      <c r="Y14" s="203"/>
      <c r="Z14" s="202"/>
      <c r="AA14" s="202"/>
      <c r="AB14" s="202"/>
      <c r="AC14" s="230"/>
      <c r="AD14" s="230"/>
      <c r="AE14" s="230"/>
      <c r="AF14" s="230"/>
      <c r="AG14" s="230"/>
      <c r="AH14" s="230"/>
      <c r="AI14" s="230"/>
      <c r="AJ14" s="230"/>
      <c r="AK14" s="775" t="s">
        <v>672</v>
      </c>
      <c r="AL14" s="776"/>
      <c r="AM14" s="776"/>
      <c r="AN14" s="777"/>
      <c r="AO14" s="778"/>
      <c r="AP14" s="3"/>
      <c r="AQ14" s="229">
        <f t="shared" si="5"/>
        <v>2</v>
      </c>
    </row>
    <row r="15" spans="2:86" ht="12" customHeight="1" x14ac:dyDescent="0.15">
      <c r="B15" s="529"/>
      <c r="C15" s="811"/>
      <c r="D15" s="809"/>
      <c r="E15" s="809"/>
      <c r="F15" s="809"/>
      <c r="G15" s="809"/>
      <c r="H15" s="809"/>
      <c r="I15" s="809"/>
      <c r="J15" s="810"/>
      <c r="K15" s="201">
        <v>5</v>
      </c>
      <c r="L15" s="779" t="s">
        <v>350</v>
      </c>
      <c r="M15" s="828"/>
      <c r="N15" s="779" t="s">
        <v>376</v>
      </c>
      <c r="O15" s="828"/>
      <c r="P15" s="779" t="s">
        <v>651</v>
      </c>
      <c r="Q15" s="828"/>
      <c r="R15" s="278" t="s">
        <v>357</v>
      </c>
      <c r="S15" s="278"/>
      <c r="T15" s="278"/>
      <c r="U15" s="750" t="s">
        <v>655</v>
      </c>
      <c r="V15" s="752"/>
      <c r="W15" s="750" t="s">
        <v>655</v>
      </c>
      <c r="X15" s="751"/>
      <c r="Y15" s="203"/>
      <c r="Z15" s="202"/>
      <c r="AA15" s="202"/>
      <c r="AB15" s="202"/>
      <c r="AC15" s="230"/>
      <c r="AD15" s="230"/>
      <c r="AE15" s="230"/>
      <c r="AF15" s="230"/>
      <c r="AG15" s="230"/>
      <c r="AH15" s="230"/>
      <c r="AI15" s="230"/>
      <c r="AJ15" s="230"/>
      <c r="AK15" s="775" t="s">
        <v>916</v>
      </c>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0.02</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1</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Ⅱb</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1</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1</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367</v>
      </c>
      <c r="AD36" s="751"/>
      <c r="AE36" s="751"/>
      <c r="AF36" s="752"/>
      <c r="AG36" s="750" t="s">
        <v>662</v>
      </c>
      <c r="AH36" s="751"/>
      <c r="AI36" s="751"/>
      <c r="AJ36" s="752"/>
      <c r="AK36" s="756"/>
      <c r="AL36" s="757"/>
      <c r="AM36" s="757"/>
      <c r="AN36" s="757"/>
      <c r="AO36" s="758"/>
      <c r="AP36" s="3"/>
      <c r="AQ36" s="388" t="str">
        <f>IF(AQ35&gt;0,"Ⅳ",IF(AR35&gt;0,"Ⅲ",IF(AS35&gt;0,"Ⅱ","Ⅰ")))</f>
        <v>Ⅱ</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367</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2:AB12 AG12:AJ12 AG14:AJ14 Y14:AB14 Y16:AB30 AG16:AJ30">
    <cfRule type="expression" dxfId="101" priority="12">
      <formula>$AQ12=2</formula>
    </cfRule>
  </conditionalFormatting>
  <conditionalFormatting sqref="Y12:AF12 Y14:AF14 Y16:AF30">
    <cfRule type="expression" dxfId="100" priority="11">
      <formula>$AQ12=3</formula>
    </cfRule>
  </conditionalFormatting>
  <conditionalFormatting sqref="AC12:AJ12 AC14:AJ14 AC16:AJ30">
    <cfRule type="expression" dxfId="99" priority="10">
      <formula>$AQ12=1</formula>
    </cfRule>
  </conditionalFormatting>
  <conditionalFormatting sqref="Y11:AB11 AG11:AJ11">
    <cfRule type="expression" dxfId="98" priority="9">
      <formula>$AQ11=2</formula>
    </cfRule>
  </conditionalFormatting>
  <conditionalFormatting sqref="Y11:AF11">
    <cfRule type="expression" dxfId="97" priority="8">
      <formula>$AQ11=3</formula>
    </cfRule>
  </conditionalFormatting>
  <conditionalFormatting sqref="AC11:AJ11">
    <cfRule type="expression" dxfId="96" priority="7">
      <formula>$AQ11=1</formula>
    </cfRule>
  </conditionalFormatting>
  <conditionalFormatting sqref="Y13:AB13 AG13:AJ13">
    <cfRule type="expression" dxfId="95" priority="6">
      <formula>$AQ13=2</formula>
    </cfRule>
  </conditionalFormatting>
  <conditionalFormatting sqref="Y13:AF13">
    <cfRule type="expression" dxfId="94" priority="5">
      <formula>$AQ13=3</formula>
    </cfRule>
  </conditionalFormatting>
  <conditionalFormatting sqref="AC13:AJ13">
    <cfRule type="expression" dxfId="93" priority="4">
      <formula>$AQ13=1</formula>
    </cfRule>
  </conditionalFormatting>
  <conditionalFormatting sqref="Y15:AB15 AG15:AJ15">
    <cfRule type="expression" dxfId="92" priority="3">
      <formula>$AQ15=2</formula>
    </cfRule>
  </conditionalFormatting>
  <conditionalFormatting sqref="Y15:AF15">
    <cfRule type="expression" dxfId="91" priority="2">
      <formula>$AQ15=3</formula>
    </cfRule>
  </conditionalFormatting>
  <conditionalFormatting sqref="AC15:AJ15">
    <cfRule type="expression" dxfId="90" priority="1">
      <formula>$AQ15=1</formula>
    </cfRule>
  </conditionalFormatting>
  <dataValidations count="1">
    <dataValidation type="list" allowBlank="1" showInputMessage="1" showErrorMessage="1" sqref="R11:T30 N11:O30" xr:uid="{AB341620-91F3-4668-9E5E-1C02B5BA346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F11FEAA-5511-4371-9280-B32A05F137A6}">
          <x14:formula1>
            <xm:f>'(参考)リスト'!$F$16:$F$21</xm:f>
          </x14:formula1>
          <xm:sqref>W11:X30</xm:sqref>
        </x14:dataValidation>
        <x14:dataValidation type="list" allowBlank="1" showInputMessage="1" showErrorMessage="1" xr:uid="{4BE7E1AF-5D97-4694-8691-A1CC4CA8F614}">
          <x14:formula1>
            <xm:f>'(参考)リスト'!$B$16:$B$20</xm:f>
          </x14:formula1>
          <xm:sqref>L11:M30</xm:sqref>
        </x14:dataValidation>
        <x14:dataValidation type="list" allowBlank="1" showInputMessage="1" showErrorMessage="1" xr:uid="{929B8F66-85DB-434A-80A9-F20A78563B31}">
          <x14:formula1>
            <xm:f>'(参考)リスト'!$G$16:$G$20</xm:f>
          </x14:formula1>
          <xm:sqref>U11:V30</xm:sqref>
        </x14:dataValidation>
        <x14:dataValidation type="list" allowBlank="1" showInputMessage="1" showErrorMessage="1" xr:uid="{82F5FD57-BCDF-44F1-9401-AD47F60B5942}">
          <x14:formula1>
            <xm:f>'(参考)リスト'!$D$16:$D$18</xm:f>
          </x14:formula1>
          <xm:sqref>P11:Q30</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74B81-6D86-4383-A3DC-5102BE5194E6}">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S022</v>
      </c>
      <c r="AW5" s="169">
        <f>R7</f>
        <v>10.4</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717</v>
      </c>
      <c r="O7" s="751"/>
      <c r="P7" s="772" t="s">
        <v>475</v>
      </c>
      <c r="Q7" s="774"/>
      <c r="R7" s="781">
        <v>10.4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662</v>
      </c>
      <c r="V11" s="752"/>
      <c r="W11" s="750" t="s">
        <v>662</v>
      </c>
      <c r="X11" s="751"/>
      <c r="Y11" s="203"/>
      <c r="Z11" s="202"/>
      <c r="AA11" s="202"/>
      <c r="AB11" s="202"/>
      <c r="AC11" s="230"/>
      <c r="AD11" s="230"/>
      <c r="AE11" s="230"/>
      <c r="AF11" s="230"/>
      <c r="AG11" s="230"/>
      <c r="AH11" s="230"/>
      <c r="AI11" s="230"/>
      <c r="AJ11" s="230"/>
      <c r="AK11" s="829" t="s">
        <v>666</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561</v>
      </c>
      <c r="M12" s="828"/>
      <c r="N12" s="779" t="s">
        <v>513</v>
      </c>
      <c r="O12" s="828"/>
      <c r="P12" s="779" t="s">
        <v>351</v>
      </c>
      <c r="Q12" s="828"/>
      <c r="R12" s="278" t="s">
        <v>559</v>
      </c>
      <c r="S12" s="278"/>
      <c r="T12" s="278"/>
      <c r="U12" s="750" t="s">
        <v>655</v>
      </c>
      <c r="V12" s="752"/>
      <c r="W12" s="750" t="s">
        <v>654</v>
      </c>
      <c r="X12" s="751"/>
      <c r="Y12" s="203"/>
      <c r="Z12" s="202"/>
      <c r="AA12" s="202"/>
      <c r="AB12" s="202"/>
      <c r="AC12" s="230"/>
      <c r="AD12" s="230"/>
      <c r="AE12" s="230"/>
      <c r="AF12" s="230"/>
      <c r="AG12" s="230"/>
      <c r="AH12" s="230"/>
      <c r="AI12" s="230"/>
      <c r="AJ12" s="230"/>
      <c r="AK12" s="829" t="s">
        <v>810</v>
      </c>
      <c r="AL12" s="830"/>
      <c r="AM12" s="830"/>
      <c r="AN12" s="597"/>
      <c r="AO12" s="598"/>
      <c r="AP12" s="3"/>
      <c r="AQ12" s="229">
        <f t="shared" ref="AQ12:AQ30" si="5">IF(P12="材質劣化",2,IF(P12="漏水",3,1))</f>
        <v>2</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v>4</v>
      </c>
      <c r="L14" s="779" t="s">
        <v>350</v>
      </c>
      <c r="M14" s="828"/>
      <c r="N14" s="779" t="s">
        <v>376</v>
      </c>
      <c r="O14" s="828"/>
      <c r="P14" s="779" t="s">
        <v>651</v>
      </c>
      <c r="Q14" s="828"/>
      <c r="R14" s="278" t="s">
        <v>357</v>
      </c>
      <c r="S14" s="278"/>
      <c r="T14" s="278"/>
      <c r="U14" s="750" t="s">
        <v>655</v>
      </c>
      <c r="V14" s="752"/>
      <c r="W14" s="750" t="s">
        <v>655</v>
      </c>
      <c r="X14" s="751"/>
      <c r="Y14" s="203"/>
      <c r="Z14" s="202"/>
      <c r="AA14" s="202"/>
      <c r="AB14" s="202"/>
      <c r="AC14" s="230"/>
      <c r="AD14" s="230"/>
      <c r="AE14" s="230"/>
      <c r="AF14" s="230"/>
      <c r="AG14" s="230"/>
      <c r="AH14" s="230"/>
      <c r="AI14" s="230"/>
      <c r="AJ14" s="230"/>
      <c r="AK14" s="775" t="s">
        <v>916</v>
      </c>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662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2:AB12 AG12:AJ12 AG15:AJ30 Y15:AB30">
    <cfRule type="expression" dxfId="89" priority="12">
      <formula>$AQ12=2</formula>
    </cfRule>
  </conditionalFormatting>
  <conditionalFormatting sqref="Y12:AF12 Y15:AF30">
    <cfRule type="expression" dxfId="88" priority="11">
      <formula>$AQ12=3</formula>
    </cfRule>
  </conditionalFormatting>
  <conditionalFormatting sqref="AC12:AJ12 AC15:AJ30">
    <cfRule type="expression" dxfId="87" priority="10">
      <formula>$AQ12=1</formula>
    </cfRule>
  </conditionalFormatting>
  <conditionalFormatting sqref="Y11:AB11 AG11:AJ11">
    <cfRule type="expression" dxfId="86" priority="9">
      <formula>$AQ11=2</formula>
    </cfRule>
  </conditionalFormatting>
  <conditionalFormatting sqref="Y11:AF11">
    <cfRule type="expression" dxfId="85" priority="8">
      <formula>$AQ11=3</formula>
    </cfRule>
  </conditionalFormatting>
  <conditionalFormatting sqref="AC11:AJ11">
    <cfRule type="expression" dxfId="84" priority="7">
      <formula>$AQ11=1</formula>
    </cfRule>
  </conditionalFormatting>
  <conditionalFormatting sqref="Y13:AB13 AG13:AJ13">
    <cfRule type="expression" dxfId="83" priority="6">
      <formula>$AQ13=2</formula>
    </cfRule>
  </conditionalFormatting>
  <conditionalFormatting sqref="Y13:AF13">
    <cfRule type="expression" dxfId="82" priority="5">
      <formula>$AQ13=3</formula>
    </cfRule>
  </conditionalFormatting>
  <conditionalFormatting sqref="AC13:AJ13">
    <cfRule type="expression" dxfId="81" priority="4">
      <formula>$AQ13=1</formula>
    </cfRule>
  </conditionalFormatting>
  <conditionalFormatting sqref="Y14:AB14 AG14:AJ14">
    <cfRule type="expression" dxfId="80" priority="3">
      <formula>$AQ14=2</formula>
    </cfRule>
  </conditionalFormatting>
  <conditionalFormatting sqref="Y14:AF14">
    <cfRule type="expression" dxfId="79" priority="2">
      <formula>$AQ14=3</formula>
    </cfRule>
  </conditionalFormatting>
  <conditionalFormatting sqref="AC14:AJ14">
    <cfRule type="expression" dxfId="78" priority="1">
      <formula>$AQ14=1</formula>
    </cfRule>
  </conditionalFormatting>
  <dataValidations count="1">
    <dataValidation type="list" allowBlank="1" showInputMessage="1" showErrorMessage="1" sqref="N11:O30 R11:T30" xr:uid="{93AD6E12-FCB3-4AD9-A25D-37C2C12449E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1A59B41-EDC9-47AA-A175-01F9B91B6FA2}">
          <x14:formula1>
            <xm:f>'(参考)リスト'!$D$16:$D$18</xm:f>
          </x14:formula1>
          <xm:sqref>P11:Q30</xm:sqref>
        </x14:dataValidation>
        <x14:dataValidation type="list" allowBlank="1" showInputMessage="1" showErrorMessage="1" xr:uid="{7D50CD1C-2529-46BF-83F0-4633B10A3B4E}">
          <x14:formula1>
            <xm:f>'(参考)リスト'!$G$16:$G$20</xm:f>
          </x14:formula1>
          <xm:sqref>U11:V30</xm:sqref>
        </x14:dataValidation>
        <x14:dataValidation type="list" allowBlank="1" showInputMessage="1" showErrorMessage="1" xr:uid="{92ED0F77-BAA8-4A18-A3A0-2782BFD61185}">
          <x14:formula1>
            <xm:f>'(参考)リスト'!$B$16:$B$20</xm:f>
          </x14:formula1>
          <xm:sqref>L11:M30</xm:sqref>
        </x14:dataValidation>
        <x14:dataValidation type="list" allowBlank="1" showInputMessage="1" showErrorMessage="1" xr:uid="{65BC2DD0-42E9-499F-816D-C4DCA44FBD4D}">
          <x14:formula1>
            <xm:f>'(参考)リスト'!$F$16:$F$21</xm:f>
          </x14:formula1>
          <xm:sqref>W11:X30</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74B8F-E5A1-40B1-ACCB-A7E063803E70}">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S023</v>
      </c>
      <c r="AW5" s="169">
        <f>R7</f>
        <v>10.4</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718</v>
      </c>
      <c r="O7" s="751"/>
      <c r="P7" s="772" t="s">
        <v>475</v>
      </c>
      <c r="Q7" s="774"/>
      <c r="R7" s="781">
        <v>10.4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655</v>
      </c>
      <c r="V11" s="752"/>
      <c r="W11" s="750" t="s">
        <v>654</v>
      </c>
      <c r="X11" s="751"/>
      <c r="Y11" s="203"/>
      <c r="Z11" s="202"/>
      <c r="AA11" s="202"/>
      <c r="AB11" s="202"/>
      <c r="AC11" s="230"/>
      <c r="AD11" s="230"/>
      <c r="AE11" s="230"/>
      <c r="AF11" s="230"/>
      <c r="AG11" s="230"/>
      <c r="AH11" s="230"/>
      <c r="AI11" s="230"/>
      <c r="AJ11" s="230"/>
      <c r="AK11" s="829" t="s">
        <v>810</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373</v>
      </c>
      <c r="O13" s="828"/>
      <c r="P13" s="779" t="s">
        <v>351</v>
      </c>
      <c r="Q13" s="828"/>
      <c r="R13" s="278" t="s">
        <v>355</v>
      </c>
      <c r="S13" s="278"/>
      <c r="T13" s="278"/>
      <c r="U13" s="750" t="s">
        <v>649</v>
      </c>
      <c r="V13" s="752"/>
      <c r="W13" s="750" t="s">
        <v>655</v>
      </c>
      <c r="X13" s="751"/>
      <c r="Y13" s="203"/>
      <c r="Z13" s="202"/>
      <c r="AA13" s="202"/>
      <c r="AB13" s="202"/>
      <c r="AC13" s="230"/>
      <c r="AD13" s="230"/>
      <c r="AE13" s="230"/>
      <c r="AF13" s="230"/>
      <c r="AG13" s="230"/>
      <c r="AH13" s="230"/>
      <c r="AI13" s="230"/>
      <c r="AJ13" s="230"/>
      <c r="AK13" s="829" t="s">
        <v>755</v>
      </c>
      <c r="AL13" s="830"/>
      <c r="AM13" s="830"/>
      <c r="AN13" s="597"/>
      <c r="AO13" s="598"/>
      <c r="AP13" s="3"/>
      <c r="AQ13" s="229">
        <f t="shared" si="5"/>
        <v>2</v>
      </c>
    </row>
    <row r="14" spans="2:86" ht="12" customHeight="1" x14ac:dyDescent="0.15">
      <c r="B14" s="529"/>
      <c r="C14" s="811"/>
      <c r="D14" s="809"/>
      <c r="E14" s="809"/>
      <c r="F14" s="809"/>
      <c r="G14" s="809"/>
      <c r="H14" s="809"/>
      <c r="I14" s="809"/>
      <c r="J14" s="810"/>
      <c r="K14" s="201">
        <v>4</v>
      </c>
      <c r="L14" s="779" t="s">
        <v>350</v>
      </c>
      <c r="M14" s="828"/>
      <c r="N14" s="779" t="s">
        <v>376</v>
      </c>
      <c r="O14" s="828"/>
      <c r="P14" s="779" t="s">
        <v>651</v>
      </c>
      <c r="Q14" s="828"/>
      <c r="R14" s="278" t="s">
        <v>357</v>
      </c>
      <c r="S14" s="278"/>
      <c r="T14" s="278"/>
      <c r="U14" s="750" t="s">
        <v>655</v>
      </c>
      <c r="V14" s="752"/>
      <c r="W14" s="750" t="s">
        <v>655</v>
      </c>
      <c r="X14" s="751"/>
      <c r="Y14" s="203"/>
      <c r="Z14" s="202"/>
      <c r="AA14" s="202"/>
      <c r="AB14" s="202"/>
      <c r="AC14" s="230"/>
      <c r="AD14" s="230"/>
      <c r="AE14" s="230"/>
      <c r="AF14" s="230"/>
      <c r="AG14" s="230"/>
      <c r="AH14" s="230"/>
      <c r="AI14" s="230"/>
      <c r="AJ14" s="230"/>
      <c r="AK14" s="775" t="s">
        <v>916</v>
      </c>
      <c r="AL14" s="776"/>
      <c r="AM14" s="776"/>
      <c r="AN14" s="777"/>
      <c r="AO14" s="778"/>
      <c r="AP14" s="3"/>
      <c r="AQ14" s="229">
        <f t="shared" si="5"/>
        <v>1</v>
      </c>
    </row>
    <row r="15" spans="2:86" ht="12" customHeight="1" x14ac:dyDescent="0.15">
      <c r="B15" s="529"/>
      <c r="C15" s="811"/>
      <c r="D15" s="809"/>
      <c r="E15" s="809"/>
      <c r="F15" s="809"/>
      <c r="G15" s="809"/>
      <c r="H15" s="809"/>
      <c r="I15" s="809"/>
      <c r="J15" s="810"/>
      <c r="K15" s="201">
        <v>5</v>
      </c>
      <c r="L15" s="779" t="s">
        <v>350</v>
      </c>
      <c r="M15" s="828"/>
      <c r="N15" s="779" t="s">
        <v>374</v>
      </c>
      <c r="O15" s="828"/>
      <c r="P15" s="779" t="s">
        <v>351</v>
      </c>
      <c r="Q15" s="828"/>
      <c r="R15" s="278" t="s">
        <v>355</v>
      </c>
      <c r="S15" s="278"/>
      <c r="T15" s="278"/>
      <c r="U15" s="750" t="s">
        <v>662</v>
      </c>
      <c r="V15" s="752"/>
      <c r="W15" s="750" t="s">
        <v>655</v>
      </c>
      <c r="X15" s="751"/>
      <c r="Y15" s="203"/>
      <c r="Z15" s="202"/>
      <c r="AA15" s="202"/>
      <c r="AB15" s="202"/>
      <c r="AC15" s="230"/>
      <c r="AD15" s="230"/>
      <c r="AE15" s="230"/>
      <c r="AF15" s="230"/>
      <c r="AG15" s="230"/>
      <c r="AH15" s="230"/>
      <c r="AI15" s="230"/>
      <c r="AJ15" s="230"/>
      <c r="AK15" s="829" t="s">
        <v>741</v>
      </c>
      <c r="AL15" s="830"/>
      <c r="AM15" s="830"/>
      <c r="AN15" s="597"/>
      <c r="AO15" s="598"/>
      <c r="AP15" s="3"/>
      <c r="AQ15" s="229">
        <f t="shared" si="5"/>
        <v>2</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11 AG11:AJ11 AG13:AJ13 Y13:AB13 Y16:AB30 AG16:AJ30">
    <cfRule type="expression" dxfId="77" priority="12">
      <formula>$AQ11=2</formula>
    </cfRule>
  </conditionalFormatting>
  <conditionalFormatting sqref="Y11:AF11 Y13:AF13 Y16:AF30">
    <cfRule type="expression" dxfId="76" priority="11">
      <formula>$AQ11=3</formula>
    </cfRule>
  </conditionalFormatting>
  <conditionalFormatting sqref="AC11:AJ11 AC13:AJ13 AC16:AJ30">
    <cfRule type="expression" dxfId="75" priority="10">
      <formula>$AQ11=1</formula>
    </cfRule>
  </conditionalFormatting>
  <conditionalFormatting sqref="Y12:AB12 AG12:AJ12">
    <cfRule type="expression" dxfId="74" priority="9">
      <formula>$AQ12=2</formula>
    </cfRule>
  </conditionalFormatting>
  <conditionalFormatting sqref="Y12:AF12">
    <cfRule type="expression" dxfId="73" priority="8">
      <formula>$AQ12=3</formula>
    </cfRule>
  </conditionalFormatting>
  <conditionalFormatting sqref="AC12:AJ12">
    <cfRule type="expression" dxfId="72" priority="7">
      <formula>$AQ12=1</formula>
    </cfRule>
  </conditionalFormatting>
  <conditionalFormatting sqref="Y14:AB14 AG14:AJ14">
    <cfRule type="expression" dxfId="71" priority="6">
      <formula>$AQ14=2</formula>
    </cfRule>
  </conditionalFormatting>
  <conditionalFormatting sqref="Y14:AF14">
    <cfRule type="expression" dxfId="70" priority="5">
      <formula>$AQ14=3</formula>
    </cfRule>
  </conditionalFormatting>
  <conditionalFormatting sqref="AC14:AJ14">
    <cfRule type="expression" dxfId="69" priority="4">
      <formula>$AQ14=1</formula>
    </cfRule>
  </conditionalFormatting>
  <conditionalFormatting sqref="AG15:AJ15 Y15:AB15">
    <cfRule type="expression" dxfId="68" priority="3">
      <formula>$AQ15=2</formula>
    </cfRule>
  </conditionalFormatting>
  <conditionalFormatting sqref="Y15:AF15">
    <cfRule type="expression" dxfId="67" priority="2">
      <formula>$AQ15=3</formula>
    </cfRule>
  </conditionalFormatting>
  <conditionalFormatting sqref="AC15:AJ15">
    <cfRule type="expression" dxfId="66" priority="1">
      <formula>$AQ15=1</formula>
    </cfRule>
  </conditionalFormatting>
  <dataValidations count="1">
    <dataValidation type="list" allowBlank="1" showInputMessage="1" showErrorMessage="1" sqref="N11:O30 R11:T30" xr:uid="{A834AABE-3C44-44B9-AB61-8B37F08D000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103DD87-2EAE-42AF-8EE9-66F5FA8007CF}">
          <x14:formula1>
            <xm:f>'(参考)リスト'!$F$16:$F$21</xm:f>
          </x14:formula1>
          <xm:sqref>W11:X30</xm:sqref>
        </x14:dataValidation>
        <x14:dataValidation type="list" allowBlank="1" showInputMessage="1" showErrorMessage="1" xr:uid="{3D843514-B884-4E8F-80EE-9B23FAAB6FB6}">
          <x14:formula1>
            <xm:f>'(参考)リスト'!$B$16:$B$20</xm:f>
          </x14:formula1>
          <xm:sqref>L11:M30</xm:sqref>
        </x14:dataValidation>
        <x14:dataValidation type="list" allowBlank="1" showInputMessage="1" showErrorMessage="1" xr:uid="{EC120638-CE50-4AEB-8C81-09DE473913A1}">
          <x14:formula1>
            <xm:f>'(参考)リスト'!$G$16:$G$20</xm:f>
          </x14:formula1>
          <xm:sqref>U11:V30</xm:sqref>
        </x14:dataValidation>
        <x14:dataValidation type="list" allowBlank="1" showInputMessage="1" showErrorMessage="1" xr:uid="{5CDB5DB1-BD6F-4154-AB4C-94547EA99AA6}">
          <x14:formula1>
            <xm:f>'(参考)リスト'!$D$16:$D$18</xm:f>
          </x14:formula1>
          <xm:sqref>P11:Q30</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DCC17-92CD-4A22-B0FD-C6C9AC894408}">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S024</v>
      </c>
      <c r="AW5" s="169">
        <f>R7</f>
        <v>10.4</v>
      </c>
      <c r="AX5" s="170">
        <f>+Y32</f>
        <v>0</v>
      </c>
      <c r="AY5" s="170">
        <f>+Z32</f>
        <v>0</v>
      </c>
      <c r="AZ5" s="170">
        <f>+AA32</f>
        <v>0</v>
      </c>
      <c r="BA5" s="170">
        <f t="shared" ref="BA5" si="0">+AB32</f>
        <v>0</v>
      </c>
      <c r="BB5" s="170">
        <f>+AC32</f>
        <v>0</v>
      </c>
      <c r="BC5" s="170">
        <f t="shared" ref="BC5:BI5" si="1">+AD32</f>
        <v>0</v>
      </c>
      <c r="BD5" s="170">
        <f t="shared" si="1"/>
        <v>0</v>
      </c>
      <c r="BE5" s="170">
        <f t="shared" si="1"/>
        <v>1</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1</v>
      </c>
      <c r="BP5" s="170">
        <f>+AG35</f>
        <v>0</v>
      </c>
      <c r="BQ5" s="170">
        <f>+AH35</f>
        <v>0</v>
      </c>
      <c r="BR5" s="170">
        <f>+AI35</f>
        <v>0</v>
      </c>
      <c r="BS5" s="196" t="str">
        <f>+Y36</f>
        <v>Ⅰ</v>
      </c>
      <c r="BT5" s="196" t="str">
        <f>+AC36</f>
        <v>Ⅱ</v>
      </c>
      <c r="BU5" s="196" t="str">
        <f>+AG36</f>
        <v>Ⅰ</v>
      </c>
      <c r="BV5" s="196" t="str">
        <f>+Y37</f>
        <v>Ⅱ</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4.4999999999999998E-2</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719</v>
      </c>
      <c r="O7" s="751"/>
      <c r="P7" s="772" t="s">
        <v>475</v>
      </c>
      <c r="Q7" s="774"/>
      <c r="R7" s="781">
        <v>10.4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649</v>
      </c>
      <c r="V11" s="752"/>
      <c r="W11" s="750" t="s">
        <v>662</v>
      </c>
      <c r="X11" s="751"/>
      <c r="Y11" s="203"/>
      <c r="Z11" s="202"/>
      <c r="AA11" s="202"/>
      <c r="AB11" s="202"/>
      <c r="AC11" s="230"/>
      <c r="AD11" s="230"/>
      <c r="AE11" s="230"/>
      <c r="AF11" s="230"/>
      <c r="AG11" s="230"/>
      <c r="AH11" s="230"/>
      <c r="AI11" s="230"/>
      <c r="AJ11" s="230"/>
      <c r="AK11" s="829" t="s">
        <v>669</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561</v>
      </c>
      <c r="M12" s="828"/>
      <c r="N12" s="779" t="s">
        <v>513</v>
      </c>
      <c r="O12" s="828"/>
      <c r="P12" s="779" t="s">
        <v>351</v>
      </c>
      <c r="Q12" s="828"/>
      <c r="R12" s="278" t="s">
        <v>559</v>
      </c>
      <c r="S12" s="278"/>
      <c r="T12" s="278"/>
      <c r="U12" s="750" t="s">
        <v>649</v>
      </c>
      <c r="V12" s="752"/>
      <c r="W12" s="750" t="s">
        <v>648</v>
      </c>
      <c r="X12" s="751"/>
      <c r="Y12" s="203"/>
      <c r="Z12" s="202"/>
      <c r="AA12" s="202"/>
      <c r="AB12" s="202"/>
      <c r="AC12" s="230"/>
      <c r="AD12" s="230"/>
      <c r="AE12" s="230"/>
      <c r="AF12" s="230">
        <v>4.4999999999999998E-2</v>
      </c>
      <c r="AG12" s="230"/>
      <c r="AH12" s="230"/>
      <c r="AI12" s="230"/>
      <c r="AJ12" s="230"/>
      <c r="AK12" s="829" t="s">
        <v>669</v>
      </c>
      <c r="AL12" s="830"/>
      <c r="AM12" s="830"/>
      <c r="AN12" s="597"/>
      <c r="AO12" s="598"/>
      <c r="AP12" s="3"/>
      <c r="AQ12" s="229">
        <f t="shared" ref="AQ12:AQ30" si="5">IF(P12="材質劣化",2,IF(P12="漏水",3,1))</f>
        <v>2</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v>4</v>
      </c>
      <c r="L14" s="779" t="s">
        <v>350</v>
      </c>
      <c r="M14" s="828"/>
      <c r="N14" s="779" t="s">
        <v>376</v>
      </c>
      <c r="O14" s="828"/>
      <c r="P14" s="779" t="s">
        <v>651</v>
      </c>
      <c r="Q14" s="828"/>
      <c r="R14" s="278" t="s">
        <v>357</v>
      </c>
      <c r="S14" s="278"/>
      <c r="T14" s="278"/>
      <c r="U14" s="750" t="s">
        <v>655</v>
      </c>
      <c r="V14" s="752"/>
      <c r="W14" s="750" t="s">
        <v>655</v>
      </c>
      <c r="X14" s="751"/>
      <c r="Y14" s="203"/>
      <c r="Z14" s="202"/>
      <c r="AA14" s="202"/>
      <c r="AB14" s="202"/>
      <c r="AC14" s="230"/>
      <c r="AD14" s="230"/>
      <c r="AE14" s="230"/>
      <c r="AF14" s="230"/>
      <c r="AG14" s="230"/>
      <c r="AH14" s="230"/>
      <c r="AI14" s="230"/>
      <c r="AJ14" s="230"/>
      <c r="AK14" s="775" t="s">
        <v>916</v>
      </c>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4.4999999999999998E-2</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1</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Ⅱb</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1</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1</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362</v>
      </c>
      <c r="Z36" s="751"/>
      <c r="AA36" s="751"/>
      <c r="AB36" s="752"/>
      <c r="AC36" s="750" t="s">
        <v>367</v>
      </c>
      <c r="AD36" s="751"/>
      <c r="AE36" s="751"/>
      <c r="AF36" s="752"/>
      <c r="AG36" s="750" t="str">
        <f>IF(AG35&gt;0,"Ⅳ",IF(AH35&gt;0,"Ⅲ",IF(AI35&gt;0,"Ⅱa",IF(AJ35&gt;0,"Ⅱb","Ⅰ"))))</f>
        <v>Ⅰ</v>
      </c>
      <c r="AH36" s="751"/>
      <c r="AI36" s="751"/>
      <c r="AJ36" s="752"/>
      <c r="AK36" s="756"/>
      <c r="AL36" s="757"/>
      <c r="AM36" s="757"/>
      <c r="AN36" s="757"/>
      <c r="AO36" s="758"/>
      <c r="AP36" s="3"/>
      <c r="AQ36" s="388" t="str">
        <f>IF(AQ35&gt;0,"Ⅳ",IF(AR35&gt;0,"Ⅲ",IF(AS35&gt;0,"Ⅱ","Ⅰ")))</f>
        <v>Ⅱ</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367</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12 AG11:AJ12 AG15:AJ30 Y15:AB30">
    <cfRule type="expression" dxfId="65" priority="9">
      <formula>$AQ11=2</formula>
    </cfRule>
  </conditionalFormatting>
  <conditionalFormatting sqref="Y11:AF12 Y15:AF30">
    <cfRule type="expression" dxfId="64" priority="8">
      <formula>$AQ11=3</formula>
    </cfRule>
  </conditionalFormatting>
  <conditionalFormatting sqref="AC11:AJ12 AC15:AJ30">
    <cfRule type="expression" dxfId="63" priority="7">
      <formula>$AQ11=1</formula>
    </cfRule>
  </conditionalFormatting>
  <conditionalFormatting sqref="Y13:AB13 AG13:AJ13">
    <cfRule type="expression" dxfId="62" priority="6">
      <formula>$AQ13=2</formula>
    </cfRule>
  </conditionalFormatting>
  <conditionalFormatting sqref="Y13:AF13">
    <cfRule type="expression" dxfId="61" priority="5">
      <formula>$AQ13=3</formula>
    </cfRule>
  </conditionalFormatting>
  <conditionalFormatting sqref="AC13:AJ13">
    <cfRule type="expression" dxfId="60" priority="4">
      <formula>$AQ13=1</formula>
    </cfRule>
  </conditionalFormatting>
  <conditionalFormatting sqref="Y14:AB14 AG14:AJ14">
    <cfRule type="expression" dxfId="59" priority="3">
      <formula>$AQ14=2</formula>
    </cfRule>
  </conditionalFormatting>
  <conditionalFormatting sqref="Y14:AF14">
    <cfRule type="expression" dxfId="58" priority="2">
      <formula>$AQ14=3</formula>
    </cfRule>
  </conditionalFormatting>
  <conditionalFormatting sqref="AC14:AJ14">
    <cfRule type="expression" dxfId="57" priority="1">
      <formula>$AQ14=1</formula>
    </cfRule>
  </conditionalFormatting>
  <dataValidations count="1">
    <dataValidation type="list" allowBlank="1" showInputMessage="1" showErrorMessage="1" sqref="R11:T30 N11:O30" xr:uid="{00DE3D09-E172-4DFC-9B96-62977E38D1E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2F363C8-B7F7-4EC5-98F7-BBD7AB66CA77}">
          <x14:formula1>
            <xm:f>'(参考)リスト'!$D$16:$D$18</xm:f>
          </x14:formula1>
          <xm:sqref>P11:Q30</xm:sqref>
        </x14:dataValidation>
        <x14:dataValidation type="list" allowBlank="1" showInputMessage="1" showErrorMessage="1" xr:uid="{6D2AF142-D2DE-4EE4-AA1B-CB503945C077}">
          <x14:formula1>
            <xm:f>'(参考)リスト'!$G$16:$G$20</xm:f>
          </x14:formula1>
          <xm:sqref>U11:V30</xm:sqref>
        </x14:dataValidation>
        <x14:dataValidation type="list" allowBlank="1" showInputMessage="1" showErrorMessage="1" xr:uid="{BE993C0C-881A-4B53-AFAF-7B918BD6B65A}">
          <x14:formula1>
            <xm:f>'(参考)リスト'!$B$16:$B$20</xm:f>
          </x14:formula1>
          <xm:sqref>L11:M30</xm:sqref>
        </x14:dataValidation>
        <x14:dataValidation type="list" allowBlank="1" showInputMessage="1" showErrorMessage="1" xr:uid="{66DAFC8D-D742-4CE8-A55B-B9BF2F9A4E7C}">
          <x14:formula1>
            <xm:f>'(参考)リスト'!$F$16:$F$21</xm:f>
          </x14:formula1>
          <xm:sqref>W11:X30</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A8011-51D6-4823-B707-74E8DF74143C}">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S025</v>
      </c>
      <c r="AW5" s="169">
        <f>R7</f>
        <v>10.4</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720</v>
      </c>
      <c r="O7" s="751"/>
      <c r="P7" s="772" t="s">
        <v>475</v>
      </c>
      <c r="Q7" s="774"/>
      <c r="R7" s="781">
        <v>10.4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350</v>
      </c>
      <c r="M11" s="828"/>
      <c r="N11" s="779" t="s">
        <v>376</v>
      </c>
      <c r="O11" s="828"/>
      <c r="P11" s="779" t="s">
        <v>651</v>
      </c>
      <c r="Q11" s="828"/>
      <c r="R11" s="278" t="s">
        <v>357</v>
      </c>
      <c r="S11" s="278"/>
      <c r="T11" s="278"/>
      <c r="U11" s="750" t="s">
        <v>655</v>
      </c>
      <c r="V11" s="752"/>
      <c r="W11" s="750" t="s">
        <v>655</v>
      </c>
      <c r="X11" s="751"/>
      <c r="Y11" s="203"/>
      <c r="Z11" s="202"/>
      <c r="AA11" s="202"/>
      <c r="AB11" s="202"/>
      <c r="AC11" s="230"/>
      <c r="AD11" s="230"/>
      <c r="AE11" s="230"/>
      <c r="AF11" s="230"/>
      <c r="AG11" s="230"/>
      <c r="AH11" s="230"/>
      <c r="AI11" s="230"/>
      <c r="AJ11" s="230"/>
      <c r="AK11" s="775" t="s">
        <v>916</v>
      </c>
      <c r="AL11" s="776"/>
      <c r="AM11" s="776"/>
      <c r="AN11" s="777"/>
      <c r="AO11" s="778"/>
      <c r="AP11" s="3"/>
      <c r="AQ11" s="229">
        <f>IF(P11="材質劣化",2,IF(P11="漏水",3,1))</f>
        <v>1</v>
      </c>
    </row>
    <row r="12" spans="2:86" ht="12" customHeight="1" x14ac:dyDescent="0.15">
      <c r="B12" s="529"/>
      <c r="C12" s="811"/>
      <c r="D12" s="809"/>
      <c r="E12" s="809"/>
      <c r="F12" s="809"/>
      <c r="G12" s="809"/>
      <c r="H12" s="809"/>
      <c r="I12" s="809"/>
      <c r="J12" s="810"/>
      <c r="K12" s="201">
        <v>2</v>
      </c>
      <c r="L12" s="779" t="s">
        <v>350</v>
      </c>
      <c r="M12" s="828"/>
      <c r="N12" s="779" t="s">
        <v>373</v>
      </c>
      <c r="O12" s="828"/>
      <c r="P12" s="779" t="s">
        <v>351</v>
      </c>
      <c r="Q12" s="828"/>
      <c r="R12" s="278" t="s">
        <v>355</v>
      </c>
      <c r="S12" s="278"/>
      <c r="T12" s="278"/>
      <c r="U12" s="750" t="s">
        <v>649</v>
      </c>
      <c r="V12" s="752"/>
      <c r="W12" s="750" t="s">
        <v>655</v>
      </c>
      <c r="X12" s="751"/>
      <c r="Y12" s="203"/>
      <c r="Z12" s="202"/>
      <c r="AA12" s="202"/>
      <c r="AB12" s="202"/>
      <c r="AC12" s="230"/>
      <c r="AD12" s="230"/>
      <c r="AE12" s="230"/>
      <c r="AF12" s="230"/>
      <c r="AG12" s="230"/>
      <c r="AH12" s="230"/>
      <c r="AI12" s="230"/>
      <c r="AJ12" s="230"/>
      <c r="AK12" s="829" t="s">
        <v>745</v>
      </c>
      <c r="AL12" s="830"/>
      <c r="AM12" s="830"/>
      <c r="AN12" s="597"/>
      <c r="AO12" s="598"/>
      <c r="AP12" s="3"/>
      <c r="AQ12" s="229">
        <f t="shared" ref="AQ12:AQ30" si="5">IF(P12="材質劣化",2,IF(P12="漏水",3,1))</f>
        <v>2</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v>4</v>
      </c>
      <c r="L14" s="779" t="s">
        <v>350</v>
      </c>
      <c r="M14" s="828"/>
      <c r="N14" s="779" t="s">
        <v>374</v>
      </c>
      <c r="O14" s="828"/>
      <c r="P14" s="779" t="s">
        <v>351</v>
      </c>
      <c r="Q14" s="828"/>
      <c r="R14" s="278" t="s">
        <v>355</v>
      </c>
      <c r="S14" s="278"/>
      <c r="T14" s="278"/>
      <c r="U14" s="750" t="s">
        <v>662</v>
      </c>
      <c r="V14" s="752"/>
      <c r="W14" s="750" t="s">
        <v>655</v>
      </c>
      <c r="X14" s="751"/>
      <c r="Y14" s="203"/>
      <c r="Z14" s="202"/>
      <c r="AA14" s="202"/>
      <c r="AB14" s="202"/>
      <c r="AC14" s="230"/>
      <c r="AD14" s="230"/>
      <c r="AE14" s="230"/>
      <c r="AF14" s="230"/>
      <c r="AG14" s="230"/>
      <c r="AH14" s="230"/>
      <c r="AI14" s="230"/>
      <c r="AJ14" s="230"/>
      <c r="AK14" s="829" t="s">
        <v>698</v>
      </c>
      <c r="AL14" s="830"/>
      <c r="AM14" s="830"/>
      <c r="AN14" s="597"/>
      <c r="AO14" s="598"/>
      <c r="AP14" s="3"/>
      <c r="AQ14" s="229">
        <f t="shared" si="5"/>
        <v>2</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2:AB12 AG12:AJ12 AG15:AJ30 Y15:AB30">
    <cfRule type="expression" dxfId="56" priority="12">
      <formula>$AQ12=2</formula>
    </cfRule>
  </conditionalFormatting>
  <conditionalFormatting sqref="Y12:AF12 Y15:AF30">
    <cfRule type="expression" dxfId="55" priority="11">
      <formula>$AQ12=3</formula>
    </cfRule>
  </conditionalFormatting>
  <conditionalFormatting sqref="AC12:AJ12 AC15:AJ30">
    <cfRule type="expression" dxfId="54" priority="10">
      <formula>$AQ12=1</formula>
    </cfRule>
  </conditionalFormatting>
  <conditionalFormatting sqref="Y11:AB11 AG11:AJ11">
    <cfRule type="expression" dxfId="53" priority="9">
      <formula>$AQ11=2</formula>
    </cfRule>
  </conditionalFormatting>
  <conditionalFormatting sqref="Y11:AF11">
    <cfRule type="expression" dxfId="52" priority="8">
      <formula>$AQ11=3</formula>
    </cfRule>
  </conditionalFormatting>
  <conditionalFormatting sqref="AC11:AJ11">
    <cfRule type="expression" dxfId="51" priority="7">
      <formula>$AQ11=1</formula>
    </cfRule>
  </conditionalFormatting>
  <conditionalFormatting sqref="Y13:AB13 AG13:AJ13">
    <cfRule type="expression" dxfId="50" priority="6">
      <formula>$AQ13=2</formula>
    </cfRule>
  </conditionalFormatting>
  <conditionalFormatting sqref="Y13:AF13">
    <cfRule type="expression" dxfId="49" priority="5">
      <formula>$AQ13=3</formula>
    </cfRule>
  </conditionalFormatting>
  <conditionalFormatting sqref="AC13:AJ13">
    <cfRule type="expression" dxfId="48" priority="4">
      <formula>$AQ13=1</formula>
    </cfRule>
  </conditionalFormatting>
  <conditionalFormatting sqref="AG14:AJ14 Y14:AB14">
    <cfRule type="expression" dxfId="47" priority="3">
      <formula>$AQ14=2</formula>
    </cfRule>
  </conditionalFormatting>
  <conditionalFormatting sqref="Y14:AF14">
    <cfRule type="expression" dxfId="46" priority="2">
      <formula>$AQ14=3</formula>
    </cfRule>
  </conditionalFormatting>
  <conditionalFormatting sqref="AC14:AJ14">
    <cfRule type="expression" dxfId="45" priority="1">
      <formula>$AQ14=1</formula>
    </cfRule>
  </conditionalFormatting>
  <dataValidations count="1">
    <dataValidation type="list" allowBlank="1" showInputMessage="1" showErrorMessage="1" sqref="N11:O30 R11:T30" xr:uid="{0BD25534-8856-47AC-A016-4D5E7BA85A5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8B704A8-1A75-4EED-8F12-ECDD6A01FA09}">
          <x14:formula1>
            <xm:f>'(参考)リスト'!$F$16:$F$21</xm:f>
          </x14:formula1>
          <xm:sqref>W11:X30</xm:sqref>
        </x14:dataValidation>
        <x14:dataValidation type="list" allowBlank="1" showInputMessage="1" showErrorMessage="1" xr:uid="{19C3C81D-43C8-431B-8DBE-A891B6936C4C}">
          <x14:formula1>
            <xm:f>'(参考)リスト'!$B$16:$B$20</xm:f>
          </x14:formula1>
          <xm:sqref>L11:M30</xm:sqref>
        </x14:dataValidation>
        <x14:dataValidation type="list" allowBlank="1" showInputMessage="1" showErrorMessage="1" xr:uid="{295F9472-2862-4602-8D02-9DEA432447F6}">
          <x14:formula1>
            <xm:f>'(参考)リスト'!$G$16:$G$20</xm:f>
          </x14:formula1>
          <xm:sqref>U11:V30</xm:sqref>
        </x14:dataValidation>
        <x14:dataValidation type="list" allowBlank="1" showInputMessage="1" showErrorMessage="1" xr:uid="{3CC2EF51-CE25-4853-B46F-B87D8CD76868}">
          <x14:formula1>
            <xm:f>'(参考)リスト'!$D$16:$D$18</xm:f>
          </x14:formula1>
          <xm:sqref>P11:Q30</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519B5-3F9E-4C16-9F48-4A271549B17D}">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S026</v>
      </c>
      <c r="AW5" s="169">
        <f>R7</f>
        <v>10.4</v>
      </c>
      <c r="AX5" s="170">
        <f>+Y32</f>
        <v>0</v>
      </c>
      <c r="AY5" s="170">
        <f>+Z32</f>
        <v>0</v>
      </c>
      <c r="AZ5" s="170">
        <f>+AA32</f>
        <v>0</v>
      </c>
      <c r="BA5" s="170">
        <f t="shared" ref="BA5" si="0">+AB32</f>
        <v>0</v>
      </c>
      <c r="BB5" s="170">
        <f>+AC32</f>
        <v>0</v>
      </c>
      <c r="BC5" s="170">
        <f t="shared" ref="BC5:BI5" si="1">+AD32</f>
        <v>0</v>
      </c>
      <c r="BD5" s="170">
        <f t="shared" si="1"/>
        <v>0</v>
      </c>
      <c r="BE5" s="170">
        <f t="shared" si="1"/>
        <v>1</v>
      </c>
      <c r="BF5" s="170">
        <f t="shared" si="1"/>
        <v>0</v>
      </c>
      <c r="BG5" s="170">
        <f t="shared" si="1"/>
        <v>0</v>
      </c>
      <c r="BH5" s="170">
        <f t="shared" si="1"/>
        <v>0</v>
      </c>
      <c r="BI5" s="170">
        <f t="shared" si="1"/>
        <v>1</v>
      </c>
      <c r="BJ5" s="170" t="str">
        <f>+Y35</f>
        <v/>
      </c>
      <c r="BK5" s="170" t="str">
        <f t="shared" ref="BK5" si="2">+Z35</f>
        <v/>
      </c>
      <c r="BL5" s="170" t="str">
        <f>+AA35</f>
        <v/>
      </c>
      <c r="BM5" s="170">
        <f>+AC35</f>
        <v>0</v>
      </c>
      <c r="BN5" s="170">
        <f t="shared" ref="BN5:BO5" si="3">+AD35</f>
        <v>0</v>
      </c>
      <c r="BO5" s="170">
        <f t="shared" si="3"/>
        <v>1</v>
      </c>
      <c r="BP5" s="170">
        <f>+AG35</f>
        <v>0</v>
      </c>
      <c r="BQ5" s="170">
        <f>+AH35</f>
        <v>0</v>
      </c>
      <c r="BR5" s="170">
        <f>+AI35</f>
        <v>1</v>
      </c>
      <c r="BS5" s="196" t="str">
        <f>+Y36</f>
        <v>Ⅰ</v>
      </c>
      <c r="BT5" s="196" t="str">
        <f>+AC36</f>
        <v>Ⅱ</v>
      </c>
      <c r="BU5" s="196" t="str">
        <f>+AG36</f>
        <v>Ⅱ</v>
      </c>
      <c r="BV5" s="196" t="str">
        <f>+Y37</f>
        <v>Ⅱ</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0.12</v>
      </c>
      <c r="CE5" s="173">
        <f t="shared" si="4"/>
        <v>0</v>
      </c>
      <c r="CF5" s="173">
        <f t="shared" si="4"/>
        <v>0</v>
      </c>
      <c r="CG5" s="173">
        <f t="shared" si="4"/>
        <v>0</v>
      </c>
      <c r="CH5" s="173">
        <f t="shared" si="4"/>
        <v>0.54</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721</v>
      </c>
      <c r="O7" s="751"/>
      <c r="P7" s="772" t="s">
        <v>475</v>
      </c>
      <c r="Q7" s="774"/>
      <c r="R7" s="781">
        <v>10.4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649</v>
      </c>
      <c r="V11" s="752"/>
      <c r="W11" s="750" t="s">
        <v>648</v>
      </c>
      <c r="X11" s="751"/>
      <c r="Y11" s="203"/>
      <c r="Z11" s="202"/>
      <c r="AA11" s="202"/>
      <c r="AB11" s="202"/>
      <c r="AC11" s="230"/>
      <c r="AD11" s="230"/>
      <c r="AE11" s="230"/>
      <c r="AF11" s="230">
        <v>0.12</v>
      </c>
      <c r="AG11" s="230"/>
      <c r="AH11" s="230"/>
      <c r="AI11" s="230"/>
      <c r="AJ11" s="230"/>
      <c r="AK11" s="829" t="s">
        <v>669</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561</v>
      </c>
      <c r="M12" s="828"/>
      <c r="N12" s="779" t="s">
        <v>357</v>
      </c>
      <c r="O12" s="828"/>
      <c r="P12" s="779" t="s">
        <v>352</v>
      </c>
      <c r="Q12" s="828"/>
      <c r="R12" s="278" t="s">
        <v>540</v>
      </c>
      <c r="S12" s="278"/>
      <c r="T12" s="278"/>
      <c r="U12" s="750" t="s">
        <v>655</v>
      </c>
      <c r="V12" s="752"/>
      <c r="W12" s="750" t="s">
        <v>648</v>
      </c>
      <c r="X12" s="751"/>
      <c r="Y12" s="203"/>
      <c r="Z12" s="202"/>
      <c r="AA12" s="202"/>
      <c r="AB12" s="202"/>
      <c r="AC12" s="230"/>
      <c r="AD12" s="230"/>
      <c r="AE12" s="230"/>
      <c r="AF12" s="230"/>
      <c r="AG12" s="230"/>
      <c r="AH12" s="230"/>
      <c r="AI12" s="230"/>
      <c r="AJ12" s="230">
        <v>0.54</v>
      </c>
      <c r="AK12" s="775" t="s">
        <v>696</v>
      </c>
      <c r="AL12" s="776"/>
      <c r="AM12" s="776"/>
      <c r="AN12" s="777"/>
      <c r="AO12" s="778"/>
      <c r="AP12" s="3"/>
      <c r="AQ12" s="229">
        <f t="shared" ref="AQ12:AQ30" si="5">IF(P12="材質劣化",2,IF(P12="漏水",3,1))</f>
        <v>3</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v>4</v>
      </c>
      <c r="L14" s="779" t="s">
        <v>930</v>
      </c>
      <c r="M14" s="828"/>
      <c r="N14" s="779" t="s">
        <v>929</v>
      </c>
      <c r="O14" s="828"/>
      <c r="P14" s="779" t="s">
        <v>918</v>
      </c>
      <c r="Q14" s="828"/>
      <c r="R14" s="278" t="s">
        <v>917</v>
      </c>
      <c r="S14" s="278"/>
      <c r="T14" s="278"/>
      <c r="U14" s="750" t="s">
        <v>649</v>
      </c>
      <c r="V14" s="752"/>
      <c r="W14" s="750" t="s">
        <v>655</v>
      </c>
      <c r="X14" s="751"/>
      <c r="Y14" s="203"/>
      <c r="Z14" s="202"/>
      <c r="AA14" s="202"/>
      <c r="AB14" s="202"/>
      <c r="AC14" s="230"/>
      <c r="AD14" s="230"/>
      <c r="AE14" s="230"/>
      <c r="AF14" s="230"/>
      <c r="AG14" s="230"/>
      <c r="AH14" s="230"/>
      <c r="AI14" s="230"/>
      <c r="AJ14" s="230"/>
      <c r="AK14" s="775" t="s">
        <v>928</v>
      </c>
      <c r="AL14" s="776"/>
      <c r="AM14" s="776"/>
      <c r="AN14" s="777"/>
      <c r="AO14" s="778"/>
      <c r="AP14" s="3"/>
      <c r="AQ14" s="229">
        <f t="shared" si="5"/>
        <v>2</v>
      </c>
    </row>
    <row r="15" spans="2:86" ht="12" customHeight="1" x14ac:dyDescent="0.15">
      <c r="B15" s="529"/>
      <c r="C15" s="811"/>
      <c r="D15" s="809"/>
      <c r="E15" s="809"/>
      <c r="F15" s="809"/>
      <c r="G15" s="809"/>
      <c r="H15" s="809"/>
      <c r="I15" s="809"/>
      <c r="J15" s="810"/>
      <c r="K15" s="201">
        <v>5</v>
      </c>
      <c r="L15" s="779" t="s">
        <v>930</v>
      </c>
      <c r="M15" s="828"/>
      <c r="N15" s="779" t="s">
        <v>929</v>
      </c>
      <c r="O15" s="828"/>
      <c r="P15" s="779" t="s">
        <v>918</v>
      </c>
      <c r="Q15" s="828"/>
      <c r="R15" s="278" t="s">
        <v>917</v>
      </c>
      <c r="S15" s="278"/>
      <c r="T15" s="278"/>
      <c r="U15" s="750" t="s">
        <v>649</v>
      </c>
      <c r="V15" s="752"/>
      <c r="W15" s="750" t="s">
        <v>655</v>
      </c>
      <c r="X15" s="751"/>
      <c r="Y15" s="203"/>
      <c r="Z15" s="202"/>
      <c r="AA15" s="202"/>
      <c r="AB15" s="202"/>
      <c r="AC15" s="230"/>
      <c r="AD15" s="230"/>
      <c r="AE15" s="230"/>
      <c r="AF15" s="230"/>
      <c r="AG15" s="230"/>
      <c r="AH15" s="230"/>
      <c r="AI15" s="230"/>
      <c r="AJ15" s="230"/>
      <c r="AK15" s="775" t="s">
        <v>928</v>
      </c>
      <c r="AL15" s="776"/>
      <c r="AM15" s="776"/>
      <c r="AN15" s="777"/>
      <c r="AO15" s="778"/>
      <c r="AP15" s="3"/>
      <c r="AQ15" s="229">
        <f t="shared" si="5"/>
        <v>2</v>
      </c>
    </row>
    <row r="16" spans="2:86" ht="12" customHeight="1" x14ac:dyDescent="0.15">
      <c r="B16" s="529"/>
      <c r="C16" s="811"/>
      <c r="D16" s="809"/>
      <c r="E16" s="809"/>
      <c r="F16" s="809"/>
      <c r="G16" s="809"/>
      <c r="H16" s="809"/>
      <c r="I16" s="809"/>
      <c r="J16" s="810"/>
      <c r="K16" s="201">
        <v>6</v>
      </c>
      <c r="L16" s="779" t="s">
        <v>350</v>
      </c>
      <c r="M16" s="828"/>
      <c r="N16" s="779" t="s">
        <v>376</v>
      </c>
      <c r="O16" s="828"/>
      <c r="P16" s="779" t="s">
        <v>651</v>
      </c>
      <c r="Q16" s="828"/>
      <c r="R16" s="278" t="s">
        <v>357</v>
      </c>
      <c r="S16" s="278"/>
      <c r="T16" s="278"/>
      <c r="U16" s="750" t="s">
        <v>655</v>
      </c>
      <c r="V16" s="752"/>
      <c r="W16" s="750" t="s">
        <v>655</v>
      </c>
      <c r="X16" s="751"/>
      <c r="Y16" s="203"/>
      <c r="Z16" s="202"/>
      <c r="AA16" s="202"/>
      <c r="AB16" s="202"/>
      <c r="AC16" s="230"/>
      <c r="AD16" s="230"/>
      <c r="AE16" s="230"/>
      <c r="AF16" s="230"/>
      <c r="AG16" s="230"/>
      <c r="AH16" s="230"/>
      <c r="AI16" s="230"/>
      <c r="AJ16" s="230"/>
      <c r="AK16" s="775" t="s">
        <v>916</v>
      </c>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0.12</v>
      </c>
      <c r="AG31" s="231">
        <f t="shared" si="6"/>
        <v>0</v>
      </c>
      <c r="AH31" s="231">
        <f t="shared" si="6"/>
        <v>0</v>
      </c>
      <c r="AI31" s="231">
        <f t="shared" si="6"/>
        <v>0</v>
      </c>
      <c r="AJ31" s="231">
        <f t="shared" si="6"/>
        <v>0.54</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1</v>
      </c>
      <c r="AG32" s="203">
        <f t="shared" si="7"/>
        <v>0</v>
      </c>
      <c r="AH32" s="203">
        <f t="shared" si="7"/>
        <v>0</v>
      </c>
      <c r="AI32" s="203">
        <f t="shared" si="7"/>
        <v>0</v>
      </c>
      <c r="AJ32" s="203">
        <f t="shared" si="7"/>
        <v>1</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Ⅱb</v>
      </c>
      <c r="AD33" s="751"/>
      <c r="AE33" s="751"/>
      <c r="AF33" s="752"/>
      <c r="AG33" s="750" t="str">
        <f>IF(AG32&gt;0,"Ⅳ",IF(AH32&gt;0,"Ⅲ",IF(AI32&gt;0,"Ⅱa",IF(AJ32&gt;0,"Ⅱb","Ⅰ"))))</f>
        <v>Ⅱb</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1</v>
      </c>
      <c r="AF35" s="770"/>
      <c r="AG35" s="203">
        <f>AG32</f>
        <v>0</v>
      </c>
      <c r="AH35" s="203">
        <f>AH32</f>
        <v>0</v>
      </c>
      <c r="AI35" s="769">
        <f>AI32+AJ32</f>
        <v>1</v>
      </c>
      <c r="AJ35" s="770"/>
      <c r="AK35" s="756"/>
      <c r="AL35" s="757"/>
      <c r="AM35" s="757"/>
      <c r="AN35" s="757"/>
      <c r="AO35" s="758"/>
      <c r="AP35" s="3"/>
      <c r="AQ35" s="170">
        <f>+Y32+AC35+AG35</f>
        <v>0</v>
      </c>
      <c r="AR35" s="170">
        <f>+Z32+AD35+AH35</f>
        <v>0</v>
      </c>
      <c r="AS35" s="792">
        <f>+AS34+AE35+AI35</f>
        <v>2</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367</v>
      </c>
      <c r="AD36" s="751"/>
      <c r="AE36" s="751"/>
      <c r="AF36" s="752"/>
      <c r="AG36" s="750" t="s">
        <v>367</v>
      </c>
      <c r="AH36" s="751"/>
      <c r="AI36" s="751"/>
      <c r="AJ36" s="752"/>
      <c r="AK36" s="756"/>
      <c r="AL36" s="757"/>
      <c r="AM36" s="757"/>
      <c r="AN36" s="757"/>
      <c r="AO36" s="758"/>
      <c r="AP36" s="3"/>
      <c r="AQ36" s="388" t="str">
        <f>IF(AQ35&gt;0,"Ⅳ",IF(AR35&gt;0,"Ⅲ",IF(AS35&gt;0,"Ⅱ","Ⅰ")))</f>
        <v>Ⅱ</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367</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12 AG11:AJ12 AG14:AJ15 Y14:AB15 Y17:AB30 AG17:AJ30">
    <cfRule type="expression" dxfId="44" priority="9">
      <formula>$AQ11=2</formula>
    </cfRule>
  </conditionalFormatting>
  <conditionalFormatting sqref="Y11:AF12 Y14:AF15 Y17:AF30">
    <cfRule type="expression" dxfId="43" priority="8">
      <formula>$AQ11=3</formula>
    </cfRule>
  </conditionalFormatting>
  <conditionalFormatting sqref="AC11:AJ12 AC14:AJ15 AC17:AJ30">
    <cfRule type="expression" dxfId="42" priority="7">
      <formula>$AQ11=1</formula>
    </cfRule>
  </conditionalFormatting>
  <conditionalFormatting sqref="Y13:AB13 AG13:AJ13">
    <cfRule type="expression" dxfId="41" priority="6">
      <formula>$AQ13=2</formula>
    </cfRule>
  </conditionalFormatting>
  <conditionalFormatting sqref="Y13:AF13">
    <cfRule type="expression" dxfId="40" priority="5">
      <formula>$AQ13=3</formula>
    </cfRule>
  </conditionalFormatting>
  <conditionalFormatting sqref="AC13:AJ13">
    <cfRule type="expression" dxfId="39" priority="4">
      <formula>$AQ13=1</formula>
    </cfRule>
  </conditionalFormatting>
  <conditionalFormatting sqref="Y16:AB16 AG16:AJ16">
    <cfRule type="expression" dxfId="38" priority="3">
      <formula>$AQ16=2</formula>
    </cfRule>
  </conditionalFormatting>
  <conditionalFormatting sqref="Y16:AF16">
    <cfRule type="expression" dxfId="37" priority="2">
      <formula>$AQ16=3</formula>
    </cfRule>
  </conditionalFormatting>
  <conditionalFormatting sqref="AC16:AJ16">
    <cfRule type="expression" dxfId="36" priority="1">
      <formula>$AQ16=1</formula>
    </cfRule>
  </conditionalFormatting>
  <dataValidations count="1">
    <dataValidation type="list" allowBlank="1" showInputMessage="1" showErrorMessage="1" sqref="N11:O30 R11:T30" xr:uid="{90F85C87-093E-4DE1-8D0C-3E99F5D4B66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9E59320-6929-4927-B7E3-B0F6C9322214}">
          <x14:formula1>
            <xm:f>'(参考)リスト'!$D$16:$D$18</xm:f>
          </x14:formula1>
          <xm:sqref>P11:Q30</xm:sqref>
        </x14:dataValidation>
        <x14:dataValidation type="list" allowBlank="1" showInputMessage="1" showErrorMessage="1" xr:uid="{2BDDF4A6-6B0C-47A5-9520-04F1DB1D66A2}">
          <x14:formula1>
            <xm:f>'(参考)リスト'!$G$16:$G$20</xm:f>
          </x14:formula1>
          <xm:sqref>U11:V30</xm:sqref>
        </x14:dataValidation>
        <x14:dataValidation type="list" allowBlank="1" showInputMessage="1" showErrorMessage="1" xr:uid="{51DE51E2-1B38-4729-A0E6-D0799BF71E67}">
          <x14:formula1>
            <xm:f>'(参考)リスト'!$B$16:$B$20</xm:f>
          </x14:formula1>
          <xm:sqref>L11:M30</xm:sqref>
        </x14:dataValidation>
        <x14:dataValidation type="list" allowBlank="1" showInputMessage="1" showErrorMessage="1" xr:uid="{02FFDD48-D9DA-42EF-A652-6E044D80BF1F}">
          <x14:formula1>
            <xm:f>'(参考)リスト'!$F$16:$F$21</xm:f>
          </x14:formula1>
          <xm:sqref>W11:X30</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B4415-5871-4964-BD5B-22F9EC13823B}">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S027</v>
      </c>
      <c r="AW5" s="169">
        <f>R7</f>
        <v>10.4</v>
      </c>
      <c r="AX5" s="170">
        <f>+Y32</f>
        <v>0</v>
      </c>
      <c r="AY5" s="170">
        <f>+Z32</f>
        <v>0</v>
      </c>
      <c r="AZ5" s="170">
        <f>+AA32</f>
        <v>0</v>
      </c>
      <c r="BA5" s="170">
        <f t="shared" ref="BA5" si="0">+AB32</f>
        <v>0</v>
      </c>
      <c r="BB5" s="170">
        <f>+AC32</f>
        <v>0</v>
      </c>
      <c r="BC5" s="170">
        <f t="shared" ref="BC5:BI5" si="1">+AD32</f>
        <v>0</v>
      </c>
      <c r="BD5" s="170">
        <f t="shared" si="1"/>
        <v>1</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1</v>
      </c>
      <c r="BP5" s="170">
        <f>+AG35</f>
        <v>0</v>
      </c>
      <c r="BQ5" s="170">
        <f>+AH35</f>
        <v>0</v>
      </c>
      <c r="BR5" s="170">
        <f>+AI35</f>
        <v>0</v>
      </c>
      <c r="BS5" s="196" t="str">
        <f>+Y36</f>
        <v>Ⅰ</v>
      </c>
      <c r="BT5" s="196" t="str">
        <f>+AC36</f>
        <v>Ⅱ</v>
      </c>
      <c r="BU5" s="196" t="str">
        <f>+AG36</f>
        <v>Ⅰ</v>
      </c>
      <c r="BV5" s="196" t="str">
        <f>+Y37</f>
        <v>Ⅱ</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0.6</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722</v>
      </c>
      <c r="O7" s="751"/>
      <c r="P7" s="772" t="s">
        <v>475</v>
      </c>
      <c r="Q7" s="774"/>
      <c r="R7" s="781">
        <v>10.4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649</v>
      </c>
      <c r="V11" s="752"/>
      <c r="W11" s="750" t="s">
        <v>654</v>
      </c>
      <c r="X11" s="751"/>
      <c r="Y11" s="203"/>
      <c r="Z11" s="202"/>
      <c r="AA11" s="202"/>
      <c r="AB11" s="202"/>
      <c r="AC11" s="230"/>
      <c r="AD11" s="230"/>
      <c r="AE11" s="230">
        <v>0.6</v>
      </c>
      <c r="AF11" s="230"/>
      <c r="AG11" s="230"/>
      <c r="AH11" s="230"/>
      <c r="AI11" s="230"/>
      <c r="AJ11" s="230"/>
      <c r="AK11" s="829" t="s">
        <v>672</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c r="L14" s="779"/>
      <c r="M14" s="828"/>
      <c r="N14" s="779"/>
      <c r="O14" s="828"/>
      <c r="P14" s="779"/>
      <c r="Q14" s="828"/>
      <c r="R14" s="278"/>
      <c r="S14" s="278"/>
      <c r="T14" s="278"/>
      <c r="U14" s="750"/>
      <c r="V14" s="752"/>
      <c r="W14" s="750"/>
      <c r="X14" s="751"/>
      <c r="Y14" s="203"/>
      <c r="Z14" s="202"/>
      <c r="AA14" s="202"/>
      <c r="AB14" s="202"/>
      <c r="AC14" s="230"/>
      <c r="AD14" s="230"/>
      <c r="AE14" s="230"/>
      <c r="AF14" s="230"/>
      <c r="AG14" s="230"/>
      <c r="AH14" s="230"/>
      <c r="AI14" s="230"/>
      <c r="AJ14" s="230"/>
      <c r="AK14" s="775"/>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0.6</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1</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Ⅱa</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1</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1</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367</v>
      </c>
      <c r="AD36" s="751"/>
      <c r="AE36" s="751"/>
      <c r="AF36" s="752"/>
      <c r="AG36" s="750" t="s">
        <v>662</v>
      </c>
      <c r="AH36" s="751"/>
      <c r="AI36" s="751"/>
      <c r="AJ36" s="752"/>
      <c r="AK36" s="756"/>
      <c r="AL36" s="757"/>
      <c r="AM36" s="757"/>
      <c r="AN36" s="757"/>
      <c r="AO36" s="758"/>
      <c r="AP36" s="3"/>
      <c r="AQ36" s="388" t="str">
        <f>IF(AQ35&gt;0,"Ⅳ",IF(AR35&gt;0,"Ⅲ",IF(AS35&gt;0,"Ⅱ","Ⅰ")))</f>
        <v>Ⅱ</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367</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11 AG11:AJ11 AG14:AJ30 Y14:AB30">
    <cfRule type="expression" dxfId="35" priority="9">
      <formula>$AQ11=2</formula>
    </cfRule>
  </conditionalFormatting>
  <conditionalFormatting sqref="Y11:AF11 Y14:AF30">
    <cfRule type="expression" dxfId="34" priority="8">
      <formula>$AQ11=3</formula>
    </cfRule>
  </conditionalFormatting>
  <conditionalFormatting sqref="AC11:AJ11 AC14:AJ30">
    <cfRule type="expression" dxfId="33" priority="7">
      <formula>$AQ11=1</formula>
    </cfRule>
  </conditionalFormatting>
  <conditionalFormatting sqref="Y12:AB12 AG12:AJ12">
    <cfRule type="expression" dxfId="32" priority="6">
      <formula>$AQ12=2</formula>
    </cfRule>
  </conditionalFormatting>
  <conditionalFormatting sqref="Y12:AF12">
    <cfRule type="expression" dxfId="31" priority="5">
      <formula>$AQ12=3</formula>
    </cfRule>
  </conditionalFormatting>
  <conditionalFormatting sqref="AC12:AJ12">
    <cfRule type="expression" dxfId="30" priority="4">
      <formula>$AQ12=1</formula>
    </cfRule>
  </conditionalFormatting>
  <conditionalFormatting sqref="Y13:AB13 AG13:AJ13">
    <cfRule type="expression" dxfId="29" priority="3">
      <formula>$AQ13=2</formula>
    </cfRule>
  </conditionalFormatting>
  <conditionalFormatting sqref="Y13:AF13">
    <cfRule type="expression" dxfId="28" priority="2">
      <formula>$AQ13=3</formula>
    </cfRule>
  </conditionalFormatting>
  <conditionalFormatting sqref="AC13:AJ13">
    <cfRule type="expression" dxfId="27" priority="1">
      <formula>$AQ13=1</formula>
    </cfRule>
  </conditionalFormatting>
  <dataValidations count="1">
    <dataValidation type="list" allowBlank="1" showInputMessage="1" showErrorMessage="1" sqref="N11:O30 R11:T30" xr:uid="{42A5C0E2-CCE0-446C-B239-E530DFFA315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7D155BA-B78A-4FA5-86EC-924C47986957}">
          <x14:formula1>
            <xm:f>'(参考)リスト'!$F$16:$F$21</xm:f>
          </x14:formula1>
          <xm:sqref>W11:X30</xm:sqref>
        </x14:dataValidation>
        <x14:dataValidation type="list" allowBlank="1" showInputMessage="1" showErrorMessage="1" xr:uid="{AFFDD5AE-55F1-41B9-A4A9-47175738FAD2}">
          <x14:formula1>
            <xm:f>'(参考)リスト'!$B$16:$B$20</xm:f>
          </x14:formula1>
          <xm:sqref>L11:M30</xm:sqref>
        </x14:dataValidation>
        <x14:dataValidation type="list" allowBlank="1" showInputMessage="1" showErrorMessage="1" xr:uid="{3DCE2D7C-0888-4D7E-8962-0530F797B153}">
          <x14:formula1>
            <xm:f>'(参考)リスト'!$G$16:$G$20</xm:f>
          </x14:formula1>
          <xm:sqref>U11:V30</xm:sqref>
        </x14:dataValidation>
        <x14:dataValidation type="list" allowBlank="1" showInputMessage="1" showErrorMessage="1" xr:uid="{39FBF002-A5C0-4B41-9730-6A813EAA84E8}">
          <x14:formula1>
            <xm:f>'(参考)リスト'!$D$16:$D$18</xm:f>
          </x14:formula1>
          <xm:sqref>P11:Q30</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4A04E-9D7C-46CE-90A9-606933681E9A}">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S028</v>
      </c>
      <c r="AW5" s="169">
        <f>R7</f>
        <v>7.7</v>
      </c>
      <c r="AX5" s="170">
        <f>+Y32</f>
        <v>0</v>
      </c>
      <c r="AY5" s="170">
        <f>+Z32</f>
        <v>0</v>
      </c>
      <c r="AZ5" s="170">
        <f>+AA32</f>
        <v>0</v>
      </c>
      <c r="BA5" s="170">
        <f t="shared" ref="BA5" si="0">+AB32</f>
        <v>0</v>
      </c>
      <c r="BB5" s="170">
        <f>+AC32</f>
        <v>0</v>
      </c>
      <c r="BC5" s="170">
        <f t="shared" ref="BC5:BI5" si="1">+AD32</f>
        <v>0</v>
      </c>
      <c r="BD5" s="170">
        <f t="shared" si="1"/>
        <v>0</v>
      </c>
      <c r="BE5" s="170">
        <f t="shared" si="1"/>
        <v>1</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1</v>
      </c>
      <c r="BP5" s="170">
        <f>+AG35</f>
        <v>0</v>
      </c>
      <c r="BQ5" s="170">
        <f>+AH35</f>
        <v>0</v>
      </c>
      <c r="BR5" s="170">
        <f>+AI35</f>
        <v>0</v>
      </c>
      <c r="BS5" s="196" t="str">
        <f>+Y36</f>
        <v>Ⅰ</v>
      </c>
      <c r="BT5" s="196" t="str">
        <f>+AC36</f>
        <v>Ⅱ</v>
      </c>
      <c r="BU5" s="196" t="str">
        <f>+AG36</f>
        <v>Ⅰ</v>
      </c>
      <c r="BV5" s="196" t="str">
        <f>+Y37</f>
        <v>Ⅱ</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0.03</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723</v>
      </c>
      <c r="O7" s="751"/>
      <c r="P7" s="772" t="s">
        <v>475</v>
      </c>
      <c r="Q7" s="774"/>
      <c r="R7" s="781">
        <v>7.7</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561</v>
      </c>
      <c r="M11" s="828"/>
      <c r="N11" s="779" t="s">
        <v>513</v>
      </c>
      <c r="O11" s="828"/>
      <c r="P11" s="779" t="s">
        <v>351</v>
      </c>
      <c r="Q11" s="828"/>
      <c r="R11" s="278" t="s">
        <v>559</v>
      </c>
      <c r="S11" s="278"/>
      <c r="T11" s="278"/>
      <c r="U11" s="750" t="s">
        <v>649</v>
      </c>
      <c r="V11" s="752"/>
      <c r="W11" s="750" t="s">
        <v>648</v>
      </c>
      <c r="X11" s="751"/>
      <c r="Y11" s="203"/>
      <c r="Z11" s="202"/>
      <c r="AA11" s="202"/>
      <c r="AB11" s="202"/>
      <c r="AC11" s="230"/>
      <c r="AD11" s="230"/>
      <c r="AE11" s="230"/>
      <c r="AF11" s="230">
        <v>0.03</v>
      </c>
      <c r="AG11" s="230"/>
      <c r="AH11" s="230"/>
      <c r="AI11" s="230"/>
      <c r="AJ11" s="230"/>
      <c r="AK11" s="829" t="s">
        <v>669</v>
      </c>
      <c r="AL11" s="830"/>
      <c r="AM11" s="830"/>
      <c r="AN11" s="597"/>
      <c r="AO11" s="598"/>
      <c r="AP11" s="3"/>
      <c r="AQ11" s="229">
        <f>IF(P11="材質劣化",2,IF(P11="漏水",3,1))</f>
        <v>2</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v>3</v>
      </c>
      <c r="L13" s="779" t="s">
        <v>350</v>
      </c>
      <c r="M13" s="828"/>
      <c r="N13" s="779" t="s">
        <v>376</v>
      </c>
      <c r="O13" s="828"/>
      <c r="P13" s="779" t="s">
        <v>651</v>
      </c>
      <c r="Q13" s="828"/>
      <c r="R13" s="278" t="s">
        <v>357</v>
      </c>
      <c r="S13" s="278"/>
      <c r="T13" s="278"/>
      <c r="U13" s="750" t="s">
        <v>655</v>
      </c>
      <c r="V13" s="752"/>
      <c r="W13" s="750" t="s">
        <v>655</v>
      </c>
      <c r="X13" s="751"/>
      <c r="Y13" s="203"/>
      <c r="Z13" s="202"/>
      <c r="AA13" s="202"/>
      <c r="AB13" s="202"/>
      <c r="AC13" s="230"/>
      <c r="AD13" s="230"/>
      <c r="AE13" s="230"/>
      <c r="AF13" s="230"/>
      <c r="AG13" s="230"/>
      <c r="AH13" s="230"/>
      <c r="AI13" s="230"/>
      <c r="AJ13" s="230"/>
      <c r="AK13" s="775" t="s">
        <v>916</v>
      </c>
      <c r="AL13" s="776"/>
      <c r="AM13" s="776"/>
      <c r="AN13" s="777"/>
      <c r="AO13" s="778"/>
      <c r="AP13" s="3"/>
      <c r="AQ13" s="229">
        <f t="shared" si="5"/>
        <v>1</v>
      </c>
    </row>
    <row r="14" spans="2:86" ht="12" customHeight="1" x14ac:dyDescent="0.15">
      <c r="B14" s="529"/>
      <c r="C14" s="811"/>
      <c r="D14" s="809"/>
      <c r="E14" s="809"/>
      <c r="F14" s="809"/>
      <c r="G14" s="809"/>
      <c r="H14" s="809"/>
      <c r="I14" s="809"/>
      <c r="J14" s="810"/>
      <c r="K14" s="201"/>
      <c r="L14" s="779"/>
      <c r="M14" s="828"/>
      <c r="N14" s="779"/>
      <c r="O14" s="828"/>
      <c r="P14" s="779"/>
      <c r="Q14" s="828"/>
      <c r="R14" s="278"/>
      <c r="S14" s="278"/>
      <c r="T14" s="278"/>
      <c r="U14" s="750"/>
      <c r="V14" s="752"/>
      <c r="W14" s="750"/>
      <c r="X14" s="751"/>
      <c r="Y14" s="203"/>
      <c r="Z14" s="202"/>
      <c r="AA14" s="202"/>
      <c r="AB14" s="202"/>
      <c r="AC14" s="230"/>
      <c r="AD14" s="230"/>
      <c r="AE14" s="230"/>
      <c r="AF14" s="230"/>
      <c r="AG14" s="230"/>
      <c r="AH14" s="230"/>
      <c r="AI14" s="230"/>
      <c r="AJ14" s="230"/>
      <c r="AK14" s="775"/>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0.03</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1</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Ⅱb</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1</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1</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367</v>
      </c>
      <c r="AD36" s="751"/>
      <c r="AE36" s="751"/>
      <c r="AF36" s="752"/>
      <c r="AG36" s="750" t="s">
        <v>662</v>
      </c>
      <c r="AH36" s="751"/>
      <c r="AI36" s="751"/>
      <c r="AJ36" s="752"/>
      <c r="AK36" s="756"/>
      <c r="AL36" s="757"/>
      <c r="AM36" s="757"/>
      <c r="AN36" s="757"/>
      <c r="AO36" s="758"/>
      <c r="AP36" s="3"/>
      <c r="AQ36" s="388" t="str">
        <f>IF(AQ35&gt;0,"Ⅳ",IF(AR35&gt;0,"Ⅲ",IF(AS35&gt;0,"Ⅱ","Ⅰ")))</f>
        <v>Ⅱ</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367</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11 AG11:AJ11 AG14:AJ30 Y14:AB30">
    <cfRule type="expression" dxfId="26" priority="9">
      <formula>$AQ11=2</formula>
    </cfRule>
  </conditionalFormatting>
  <conditionalFormatting sqref="Y11:AF11 Y14:AF30">
    <cfRule type="expression" dxfId="25" priority="8">
      <formula>$AQ11=3</formula>
    </cfRule>
  </conditionalFormatting>
  <conditionalFormatting sqref="AC11:AJ11 AC14:AJ30">
    <cfRule type="expression" dxfId="24" priority="7">
      <formula>$AQ11=1</formula>
    </cfRule>
  </conditionalFormatting>
  <conditionalFormatting sqref="Y12:AB12 AG12:AJ12">
    <cfRule type="expression" dxfId="20" priority="6">
      <formula>$AQ12=2</formula>
    </cfRule>
  </conditionalFormatting>
  <conditionalFormatting sqref="Y12:AF12">
    <cfRule type="expression" dxfId="19" priority="5">
      <formula>$AQ12=3</formula>
    </cfRule>
  </conditionalFormatting>
  <conditionalFormatting sqref="AC12:AJ12">
    <cfRule type="expression" dxfId="18" priority="4">
      <formula>$AQ12=1</formula>
    </cfRule>
  </conditionalFormatting>
  <conditionalFormatting sqref="Y13:AB13 AG13:AJ13">
    <cfRule type="expression" dxfId="17" priority="3">
      <formula>$AQ13=2</formula>
    </cfRule>
  </conditionalFormatting>
  <conditionalFormatting sqref="Y13:AF13">
    <cfRule type="expression" dxfId="16" priority="2">
      <formula>$AQ13=3</formula>
    </cfRule>
  </conditionalFormatting>
  <conditionalFormatting sqref="AC13:AJ13">
    <cfRule type="expression" dxfId="15" priority="1">
      <formula>$AQ13=1</formula>
    </cfRule>
  </conditionalFormatting>
  <dataValidations count="1">
    <dataValidation type="list" allowBlank="1" showInputMessage="1" showErrorMessage="1" sqref="N11:O30 R11:T30" xr:uid="{307B0203-73F3-4872-9F53-4FFB5E848DC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E43C8B2-0A5F-4116-932E-6E6EADC54D2E}">
          <x14:formula1>
            <xm:f>'(参考)リスト'!$D$16:$D$18</xm:f>
          </x14:formula1>
          <xm:sqref>P11:Q30</xm:sqref>
        </x14:dataValidation>
        <x14:dataValidation type="list" allowBlank="1" showInputMessage="1" showErrorMessage="1" xr:uid="{B46B2800-9CE4-4260-9C71-B7247BBE14EA}">
          <x14:formula1>
            <xm:f>'(参考)リスト'!$G$16:$G$20</xm:f>
          </x14:formula1>
          <xm:sqref>U11:V30</xm:sqref>
        </x14:dataValidation>
        <x14:dataValidation type="list" allowBlank="1" showInputMessage="1" showErrorMessage="1" xr:uid="{BF3BC094-C670-4952-AFFD-A55023B06E1E}">
          <x14:formula1>
            <xm:f>'(参考)リスト'!$B$16:$B$20</xm:f>
          </x14:formula1>
          <xm:sqref>L11:M30</xm:sqref>
        </x14:dataValidation>
        <x14:dataValidation type="list" allowBlank="1" showInputMessage="1" showErrorMessage="1" xr:uid="{0027FD8A-6D03-4EE1-AF32-C6F340976C72}">
          <x14:formula1>
            <xm:f>'(参考)リスト'!$F$16:$F$21</xm:f>
          </x14:formula1>
          <xm:sqref>W11:X30</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63EA7-0709-4B64-860E-E5A29F7323C4}">
  <dimension ref="B1:CH52"/>
  <sheetViews>
    <sheetView showGridLines="0" showZeros="0" view="pageBreakPreview" zoomScale="90" zoomScaleNormal="100" zoomScaleSheetLayoutView="90" workbookViewId="0">
      <selection activeCell="E5" sqref="E5:J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S029</v>
      </c>
      <c r="AW5" s="169">
        <f>R7</f>
        <v>1.4</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724</v>
      </c>
      <c r="O7" s="751"/>
      <c r="P7" s="772" t="s">
        <v>475</v>
      </c>
      <c r="Q7" s="774"/>
      <c r="R7" s="781">
        <v>1.4</v>
      </c>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v>1</v>
      </c>
      <c r="L11" s="779" t="s">
        <v>350</v>
      </c>
      <c r="M11" s="828"/>
      <c r="N11" s="779" t="s">
        <v>376</v>
      </c>
      <c r="O11" s="828"/>
      <c r="P11" s="779" t="s">
        <v>651</v>
      </c>
      <c r="Q11" s="828"/>
      <c r="R11" s="278" t="s">
        <v>357</v>
      </c>
      <c r="S11" s="278"/>
      <c r="T11" s="278"/>
      <c r="U11" s="750" t="s">
        <v>655</v>
      </c>
      <c r="V11" s="752"/>
      <c r="W11" s="750" t="s">
        <v>655</v>
      </c>
      <c r="X11" s="751"/>
      <c r="Y11" s="203"/>
      <c r="Z11" s="202"/>
      <c r="AA11" s="202"/>
      <c r="AB11" s="202"/>
      <c r="AC11" s="230"/>
      <c r="AD11" s="230"/>
      <c r="AE11" s="230"/>
      <c r="AF11" s="230"/>
      <c r="AG11" s="230"/>
      <c r="AH11" s="230"/>
      <c r="AI11" s="230"/>
      <c r="AJ11" s="230"/>
      <c r="AK11" s="775" t="s">
        <v>916</v>
      </c>
      <c r="AL11" s="776"/>
      <c r="AM11" s="776"/>
      <c r="AN11" s="777"/>
      <c r="AO11" s="778"/>
      <c r="AP11" s="3"/>
      <c r="AQ11" s="229">
        <f>IF(P11="材質劣化",2,IF(P11="漏水",3,1))</f>
        <v>1</v>
      </c>
    </row>
    <row r="12" spans="2:86" ht="12" customHeight="1" x14ac:dyDescent="0.15">
      <c r="B12" s="529"/>
      <c r="C12" s="811"/>
      <c r="D12" s="809"/>
      <c r="E12" s="809"/>
      <c r="F12" s="809"/>
      <c r="G12" s="809"/>
      <c r="H12" s="809"/>
      <c r="I12" s="809"/>
      <c r="J12" s="810"/>
      <c r="K12" s="201">
        <v>2</v>
      </c>
      <c r="L12" s="779" t="s">
        <v>350</v>
      </c>
      <c r="M12" s="828"/>
      <c r="N12" s="779" t="s">
        <v>376</v>
      </c>
      <c r="O12" s="828"/>
      <c r="P12" s="779" t="s">
        <v>651</v>
      </c>
      <c r="Q12" s="828"/>
      <c r="R12" s="278" t="s">
        <v>357</v>
      </c>
      <c r="S12" s="278"/>
      <c r="T12" s="278"/>
      <c r="U12" s="750" t="s">
        <v>655</v>
      </c>
      <c r="V12" s="752"/>
      <c r="W12" s="750" t="s">
        <v>655</v>
      </c>
      <c r="X12" s="751"/>
      <c r="Y12" s="203"/>
      <c r="Z12" s="202"/>
      <c r="AA12" s="202"/>
      <c r="AB12" s="202"/>
      <c r="AC12" s="230"/>
      <c r="AD12" s="230"/>
      <c r="AE12" s="230"/>
      <c r="AF12" s="230"/>
      <c r="AG12" s="230"/>
      <c r="AH12" s="230"/>
      <c r="AI12" s="230"/>
      <c r="AJ12" s="230"/>
      <c r="AK12" s="775" t="s">
        <v>916</v>
      </c>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c r="L13" s="779"/>
      <c r="M13" s="828"/>
      <c r="N13" s="779"/>
      <c r="O13" s="828"/>
      <c r="P13" s="779"/>
      <c r="Q13" s="828"/>
      <c r="R13" s="278"/>
      <c r="S13" s="278"/>
      <c r="T13" s="278"/>
      <c r="U13" s="750"/>
      <c r="V13" s="752"/>
      <c r="W13" s="750"/>
      <c r="X13" s="751"/>
      <c r="Y13" s="203"/>
      <c r="Z13" s="202"/>
      <c r="AA13" s="202"/>
      <c r="AB13" s="202"/>
      <c r="AC13" s="230"/>
      <c r="AD13" s="230"/>
      <c r="AE13" s="230"/>
      <c r="AF13" s="230"/>
      <c r="AG13" s="230"/>
      <c r="AH13" s="230"/>
      <c r="AI13" s="230"/>
      <c r="AJ13" s="230"/>
      <c r="AK13" s="775"/>
      <c r="AL13" s="776"/>
      <c r="AM13" s="776"/>
      <c r="AN13" s="777"/>
      <c r="AO13" s="778"/>
      <c r="AP13" s="3"/>
      <c r="AQ13" s="229">
        <f t="shared" si="5"/>
        <v>1</v>
      </c>
    </row>
    <row r="14" spans="2:86" ht="12" customHeight="1" x14ac:dyDescent="0.15">
      <c r="B14" s="529"/>
      <c r="C14" s="811"/>
      <c r="D14" s="809"/>
      <c r="E14" s="809"/>
      <c r="F14" s="809"/>
      <c r="G14" s="809"/>
      <c r="H14" s="809"/>
      <c r="I14" s="809"/>
      <c r="J14" s="810"/>
      <c r="K14" s="201"/>
      <c r="L14" s="779"/>
      <c r="M14" s="828"/>
      <c r="N14" s="779"/>
      <c r="O14" s="828"/>
      <c r="P14" s="779"/>
      <c r="Q14" s="828"/>
      <c r="R14" s="278"/>
      <c r="S14" s="278"/>
      <c r="T14" s="278"/>
      <c r="U14" s="750"/>
      <c r="V14" s="752"/>
      <c r="W14" s="750"/>
      <c r="X14" s="751"/>
      <c r="Y14" s="203"/>
      <c r="Z14" s="202"/>
      <c r="AA14" s="202"/>
      <c r="AB14" s="202"/>
      <c r="AC14" s="230"/>
      <c r="AD14" s="230"/>
      <c r="AE14" s="230"/>
      <c r="AF14" s="230"/>
      <c r="AG14" s="230"/>
      <c r="AH14" s="230"/>
      <c r="AI14" s="230"/>
      <c r="AJ14" s="230"/>
      <c r="AK14" s="775"/>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662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3:AB30 AG13:AJ30">
    <cfRule type="expression" dxfId="14" priority="9">
      <formula>$AQ13=2</formula>
    </cfRule>
  </conditionalFormatting>
  <conditionalFormatting sqref="Y13:AF30">
    <cfRule type="expression" dxfId="13" priority="8">
      <formula>$AQ13=3</formula>
    </cfRule>
  </conditionalFormatting>
  <conditionalFormatting sqref="AC13:AJ30">
    <cfRule type="expression" dxfId="12" priority="7">
      <formula>$AQ13=1</formula>
    </cfRule>
  </conditionalFormatting>
  <conditionalFormatting sqref="Y11:AB11 AG11:AJ11">
    <cfRule type="expression" dxfId="11" priority="6">
      <formula>$AQ11=2</formula>
    </cfRule>
  </conditionalFormatting>
  <conditionalFormatting sqref="Y11:AF11">
    <cfRule type="expression" dxfId="10" priority="5">
      <formula>$AQ11=3</formula>
    </cfRule>
  </conditionalFormatting>
  <conditionalFormatting sqref="AC11:AJ11">
    <cfRule type="expression" dxfId="9" priority="4">
      <formula>$AQ11=1</formula>
    </cfRule>
  </conditionalFormatting>
  <conditionalFormatting sqref="Y12:AB12 AG12:AJ12">
    <cfRule type="expression" dxfId="8" priority="3">
      <formula>$AQ12=2</formula>
    </cfRule>
  </conditionalFormatting>
  <conditionalFormatting sqref="Y12:AF12">
    <cfRule type="expression" dxfId="7" priority="2">
      <formula>$AQ12=3</formula>
    </cfRule>
  </conditionalFormatting>
  <conditionalFormatting sqref="AC12:AJ12">
    <cfRule type="expression" dxfId="6" priority="1">
      <formula>$AQ12=1</formula>
    </cfRule>
  </conditionalFormatting>
  <dataValidations count="1">
    <dataValidation type="list" allowBlank="1" showInputMessage="1" showErrorMessage="1" sqref="N11:O30 R11:T30" xr:uid="{024DCA12-F8AC-4F51-9CF2-E6A125BF3FF4}">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D7806C0-42EF-44B7-BFAC-4D731B632674}">
          <x14:formula1>
            <xm:f>'(参考)リスト'!$F$16:$F$21</xm:f>
          </x14:formula1>
          <xm:sqref>W11:X30</xm:sqref>
        </x14:dataValidation>
        <x14:dataValidation type="list" allowBlank="1" showInputMessage="1" showErrorMessage="1" xr:uid="{1BADA344-F3B6-4991-8416-674ABD5E60A9}">
          <x14:formula1>
            <xm:f>'(参考)リスト'!$B$16:$B$20</xm:f>
          </x14:formula1>
          <xm:sqref>L11:M30</xm:sqref>
        </x14:dataValidation>
        <x14:dataValidation type="list" allowBlank="1" showInputMessage="1" showErrorMessage="1" xr:uid="{A4B2BDF5-25A8-49E0-9308-A3E8734849C2}">
          <x14:formula1>
            <xm:f>'(参考)リスト'!$G$16:$G$20</xm:f>
          </x14:formula1>
          <xm:sqref>U11:V30</xm:sqref>
        </x14:dataValidation>
        <x14:dataValidation type="list" allowBlank="1" showInputMessage="1" showErrorMessage="1" xr:uid="{5762B8BA-B933-4124-BD0B-D0D54476AB12}">
          <x14:formula1>
            <xm:f>'(参考)リスト'!$D$16:$D$18</xm:f>
          </x14:formula1>
          <xm:sqref>P11:Q30</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B1D7E-27B5-45D8-BA83-088C5353F05A}">
  <dimension ref="B1:CH52"/>
  <sheetViews>
    <sheetView showGridLines="0" showZeros="0" view="pageBreakPreview" zoomScale="90" zoomScaleNormal="100" zoomScaleSheetLayoutView="90" workbookViewId="0">
      <selection activeCell="C6" sqref="C6:J4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9" customWidth="1"/>
    <col min="43" max="86" width="4.109375" style="168" customWidth="1"/>
    <col min="87" max="99" width="8" style="3" customWidth="1"/>
    <col min="100" max="110" width="9" style="3"/>
    <col min="111" max="111" width="14" style="3" bestFit="1" customWidth="1"/>
    <col min="112" max="16384" width="9" style="3"/>
  </cols>
  <sheetData>
    <row r="1" spans="2:86" x14ac:dyDescent="0.15">
      <c r="AU1" s="735" t="s">
        <v>321</v>
      </c>
      <c r="AV1" s="736" t="s">
        <v>314</v>
      </c>
      <c r="AW1" s="738" t="s">
        <v>315</v>
      </c>
      <c r="AX1" s="740" t="s">
        <v>322</v>
      </c>
      <c r="AY1" s="741"/>
      <c r="AZ1" s="741"/>
      <c r="BA1" s="741"/>
      <c r="BB1" s="741"/>
      <c r="BC1" s="741"/>
      <c r="BD1" s="741"/>
      <c r="BE1" s="741"/>
      <c r="BF1" s="741"/>
      <c r="BG1" s="741"/>
      <c r="BH1" s="741"/>
      <c r="BI1" s="741"/>
      <c r="BJ1" s="741"/>
      <c r="BK1" s="741"/>
      <c r="BL1" s="741"/>
      <c r="BM1" s="741"/>
      <c r="BN1" s="741"/>
      <c r="BO1" s="741"/>
      <c r="BP1" s="741"/>
      <c r="BQ1" s="741"/>
      <c r="BR1" s="742"/>
      <c r="BS1" s="479" t="s">
        <v>316</v>
      </c>
      <c r="BT1" s="732"/>
      <c r="BU1" s="732"/>
      <c r="BV1" s="732"/>
      <c r="BW1" s="743" t="s">
        <v>323</v>
      </c>
      <c r="BX1" s="744"/>
      <c r="BY1" s="744"/>
      <c r="BZ1" s="744"/>
      <c r="CA1" s="744"/>
      <c r="CB1" s="744"/>
      <c r="CC1" s="744"/>
      <c r="CD1" s="744"/>
      <c r="CE1" s="744"/>
      <c r="CF1" s="744"/>
      <c r="CG1" s="744"/>
      <c r="CH1" s="745"/>
    </row>
    <row r="2" spans="2:86" ht="8.25" customHeight="1" x14ac:dyDescent="0.15">
      <c r="AU2" s="735"/>
      <c r="AV2" s="737"/>
      <c r="AW2" s="739"/>
      <c r="AX2" s="733" t="s">
        <v>324</v>
      </c>
      <c r="AY2" s="291"/>
      <c r="AZ2" s="291"/>
      <c r="BA2" s="291"/>
      <c r="BB2" s="291"/>
      <c r="BC2" s="291"/>
      <c r="BD2" s="291"/>
      <c r="BE2" s="291"/>
      <c r="BF2" s="291"/>
      <c r="BG2" s="291"/>
      <c r="BH2" s="291"/>
      <c r="BI2" s="291"/>
      <c r="BJ2" s="291" t="s">
        <v>325</v>
      </c>
      <c r="BK2" s="291"/>
      <c r="BL2" s="291"/>
      <c r="BM2" s="291"/>
      <c r="BN2" s="291"/>
      <c r="BO2" s="291"/>
      <c r="BP2" s="291"/>
      <c r="BQ2" s="291"/>
      <c r="BR2" s="729"/>
      <c r="BS2" s="732"/>
      <c r="BT2" s="732"/>
      <c r="BU2" s="732"/>
      <c r="BV2" s="732"/>
      <c r="BW2" s="746" t="s">
        <v>318</v>
      </c>
      <c r="BX2" s="468"/>
      <c r="BY2" s="468"/>
      <c r="BZ2" s="468"/>
      <c r="CA2" s="291" t="s">
        <v>326</v>
      </c>
      <c r="CB2" s="291"/>
      <c r="CC2" s="291"/>
      <c r="CD2" s="291"/>
      <c r="CE2" s="291"/>
      <c r="CF2" s="291"/>
      <c r="CG2" s="291"/>
      <c r="CH2" s="729"/>
    </row>
    <row r="3" spans="2:86" ht="24.9" customHeight="1" x14ac:dyDescent="0.15">
      <c r="B3" s="557" t="s">
        <v>472</v>
      </c>
      <c r="C3" s="794"/>
      <c r="D3" s="794"/>
      <c r="E3" s="795"/>
      <c r="F3" s="795"/>
      <c r="G3" s="795"/>
      <c r="H3" s="795"/>
      <c r="I3" s="795"/>
      <c r="J3" s="795"/>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U3" s="735"/>
      <c r="AV3" s="737"/>
      <c r="AW3" s="739"/>
      <c r="AX3" s="733" t="s">
        <v>26</v>
      </c>
      <c r="AY3" s="291"/>
      <c r="AZ3" s="291"/>
      <c r="BA3" s="291"/>
      <c r="BB3" s="291" t="s">
        <v>22</v>
      </c>
      <c r="BC3" s="291"/>
      <c r="BD3" s="291"/>
      <c r="BE3" s="291"/>
      <c r="BF3" s="291" t="s">
        <v>24</v>
      </c>
      <c r="BG3" s="291"/>
      <c r="BH3" s="291"/>
      <c r="BI3" s="291"/>
      <c r="BJ3" s="468" t="s">
        <v>26</v>
      </c>
      <c r="BK3" s="468"/>
      <c r="BL3" s="468"/>
      <c r="BM3" s="468" t="s">
        <v>22</v>
      </c>
      <c r="BN3" s="468"/>
      <c r="BO3" s="468"/>
      <c r="BP3" s="468" t="s">
        <v>24</v>
      </c>
      <c r="BQ3" s="468"/>
      <c r="BR3" s="734"/>
      <c r="BS3" s="479" t="s">
        <v>26</v>
      </c>
      <c r="BT3" s="479" t="s">
        <v>22</v>
      </c>
      <c r="BU3" s="479" t="s">
        <v>24</v>
      </c>
      <c r="BV3" s="479" t="s">
        <v>319</v>
      </c>
      <c r="BW3" s="733" t="s">
        <v>327</v>
      </c>
      <c r="BX3" s="291"/>
      <c r="BY3" s="291"/>
      <c r="BZ3" s="291"/>
      <c r="CA3" s="291" t="s">
        <v>22</v>
      </c>
      <c r="CB3" s="291"/>
      <c r="CC3" s="291"/>
      <c r="CD3" s="291"/>
      <c r="CE3" s="291" t="s">
        <v>24</v>
      </c>
      <c r="CF3" s="291"/>
      <c r="CG3" s="291"/>
      <c r="CH3" s="729"/>
    </row>
    <row r="4" spans="2:86" ht="18" customHeight="1" x14ac:dyDescent="0.15">
      <c r="B4" s="436" t="s">
        <v>27</v>
      </c>
      <c r="C4" s="436"/>
      <c r="D4" s="708"/>
      <c r="E4" s="796" t="s">
        <v>616</v>
      </c>
      <c r="F4" s="797"/>
      <c r="G4" s="797"/>
      <c r="H4" s="797"/>
      <c r="I4" s="797"/>
      <c r="J4" s="798"/>
      <c r="K4" s="314" t="s">
        <v>28</v>
      </c>
      <c r="L4" s="468"/>
      <c r="M4" s="468"/>
      <c r="N4" s="799" t="s">
        <v>623</v>
      </c>
      <c r="O4" s="799"/>
      <c r="P4" s="799"/>
      <c r="Q4" s="799"/>
      <c r="R4" s="799"/>
      <c r="S4" s="799"/>
      <c r="T4" s="291" t="s">
        <v>269</v>
      </c>
      <c r="U4" s="291"/>
      <c r="V4" s="291"/>
      <c r="W4" s="291"/>
      <c r="X4" s="291"/>
      <c r="Y4" s="799" t="s">
        <v>625</v>
      </c>
      <c r="Z4" s="799"/>
      <c r="AA4" s="799"/>
      <c r="AB4" s="799"/>
      <c r="AC4" s="799"/>
      <c r="AD4" s="799"/>
      <c r="AE4" s="799"/>
      <c r="AF4" s="799"/>
      <c r="AG4" s="264" t="s">
        <v>230</v>
      </c>
      <c r="AH4" s="265"/>
      <c r="AI4" s="265"/>
      <c r="AJ4" s="266"/>
      <c r="AK4" s="800">
        <v>45272</v>
      </c>
      <c r="AL4" s="801"/>
      <c r="AM4" s="801"/>
      <c r="AN4" s="801"/>
      <c r="AO4" s="802"/>
      <c r="AU4" s="735"/>
      <c r="AV4" s="737"/>
      <c r="AW4" s="739"/>
      <c r="AX4" s="162" t="s">
        <v>328</v>
      </c>
      <c r="AY4" s="163" t="s">
        <v>329</v>
      </c>
      <c r="AZ4" s="163" t="s">
        <v>330</v>
      </c>
      <c r="BA4" s="164" t="s">
        <v>331</v>
      </c>
      <c r="BB4" s="165" t="s">
        <v>328</v>
      </c>
      <c r="BC4" s="163" t="s">
        <v>329</v>
      </c>
      <c r="BD4" s="163" t="s">
        <v>330</v>
      </c>
      <c r="BE4" s="164" t="s">
        <v>331</v>
      </c>
      <c r="BF4" s="165" t="s">
        <v>328</v>
      </c>
      <c r="BG4" s="163" t="s">
        <v>329</v>
      </c>
      <c r="BH4" s="163" t="s">
        <v>330</v>
      </c>
      <c r="BI4" s="164" t="s">
        <v>331</v>
      </c>
      <c r="BJ4" s="165" t="s">
        <v>328</v>
      </c>
      <c r="BK4" s="163" t="s">
        <v>329</v>
      </c>
      <c r="BL4" s="164" t="s">
        <v>332</v>
      </c>
      <c r="BM4" s="165" t="s">
        <v>328</v>
      </c>
      <c r="BN4" s="163" t="s">
        <v>329</v>
      </c>
      <c r="BO4" s="164" t="s">
        <v>332</v>
      </c>
      <c r="BP4" s="165" t="s">
        <v>328</v>
      </c>
      <c r="BQ4" s="163" t="s">
        <v>329</v>
      </c>
      <c r="BR4" s="166" t="s">
        <v>332</v>
      </c>
      <c r="BS4" s="732"/>
      <c r="BT4" s="732"/>
      <c r="BU4" s="732"/>
      <c r="BV4" s="732"/>
      <c r="BW4" s="162" t="s">
        <v>328</v>
      </c>
      <c r="BX4" s="163" t="s">
        <v>329</v>
      </c>
      <c r="BY4" s="163" t="s">
        <v>330</v>
      </c>
      <c r="BZ4" s="164" t="s">
        <v>331</v>
      </c>
      <c r="CA4" s="165" t="s">
        <v>328</v>
      </c>
      <c r="CB4" s="163" t="s">
        <v>329</v>
      </c>
      <c r="CC4" s="163" t="s">
        <v>330</v>
      </c>
      <c r="CD4" s="164" t="s">
        <v>331</v>
      </c>
      <c r="CE4" s="165" t="s">
        <v>328</v>
      </c>
      <c r="CF4" s="163" t="s">
        <v>329</v>
      </c>
      <c r="CG4" s="163" t="s">
        <v>330</v>
      </c>
      <c r="CH4" s="166" t="s">
        <v>331</v>
      </c>
    </row>
    <row r="5" spans="2:86" ht="18" customHeight="1" x14ac:dyDescent="0.15">
      <c r="B5" s="444" t="s">
        <v>0</v>
      </c>
      <c r="C5" s="444"/>
      <c r="D5" s="726"/>
      <c r="E5" s="825" t="s">
        <v>628</v>
      </c>
      <c r="F5" s="826"/>
      <c r="G5" s="826"/>
      <c r="H5" s="826"/>
      <c r="I5" s="826"/>
      <c r="J5" s="827"/>
      <c r="K5" s="563" t="s">
        <v>1</v>
      </c>
      <c r="L5" s="479"/>
      <c r="M5" s="479"/>
      <c r="N5" s="799" t="s">
        <v>578</v>
      </c>
      <c r="O5" s="799"/>
      <c r="P5" s="799"/>
      <c r="Q5" s="799"/>
      <c r="R5" s="799"/>
      <c r="S5" s="799"/>
      <c r="T5" s="291" t="s">
        <v>270</v>
      </c>
      <c r="U5" s="291"/>
      <c r="V5" s="291"/>
      <c r="W5" s="291"/>
      <c r="X5" s="291"/>
      <c r="Y5" s="799" t="s">
        <v>626</v>
      </c>
      <c r="Z5" s="799"/>
      <c r="AA5" s="799"/>
      <c r="AB5" s="799"/>
      <c r="AC5" s="799"/>
      <c r="AD5" s="799"/>
      <c r="AE5" s="799"/>
      <c r="AF5" s="799"/>
      <c r="AG5" s="705"/>
      <c r="AH5" s="712"/>
      <c r="AI5" s="712"/>
      <c r="AJ5" s="706"/>
      <c r="AK5" s="803"/>
      <c r="AL5" s="804"/>
      <c r="AM5" s="804"/>
      <c r="AN5" s="804"/>
      <c r="AO5" s="805"/>
      <c r="AU5" s="735"/>
      <c r="AV5" s="198" t="str">
        <f>N7</f>
        <v>PE</v>
      </c>
      <c r="AW5" s="169">
        <f>R7</f>
        <v>0</v>
      </c>
      <c r="AX5" s="170">
        <f>+Y32</f>
        <v>0</v>
      </c>
      <c r="AY5" s="170">
        <f>+Z32</f>
        <v>0</v>
      </c>
      <c r="AZ5" s="170">
        <f>+AA32</f>
        <v>0</v>
      </c>
      <c r="BA5" s="170">
        <f t="shared" ref="BA5" si="0">+AB32</f>
        <v>0</v>
      </c>
      <c r="BB5" s="170">
        <f>+AC32</f>
        <v>0</v>
      </c>
      <c r="BC5" s="170">
        <f t="shared" ref="BC5:BI5" si="1">+AD32</f>
        <v>0</v>
      </c>
      <c r="BD5" s="170">
        <f t="shared" si="1"/>
        <v>0</v>
      </c>
      <c r="BE5" s="170">
        <f t="shared" si="1"/>
        <v>0</v>
      </c>
      <c r="BF5" s="170">
        <f t="shared" si="1"/>
        <v>0</v>
      </c>
      <c r="BG5" s="170">
        <f t="shared" si="1"/>
        <v>0</v>
      </c>
      <c r="BH5" s="170">
        <f t="shared" si="1"/>
        <v>0</v>
      </c>
      <c r="BI5" s="170">
        <f t="shared" si="1"/>
        <v>0</v>
      </c>
      <c r="BJ5" s="170" t="str">
        <f>+Y35</f>
        <v/>
      </c>
      <c r="BK5" s="170" t="str">
        <f t="shared" ref="BK5" si="2">+Z35</f>
        <v/>
      </c>
      <c r="BL5" s="170" t="str">
        <f>+AA35</f>
        <v/>
      </c>
      <c r="BM5" s="170">
        <f>+AC35</f>
        <v>0</v>
      </c>
      <c r="BN5" s="170">
        <f t="shared" ref="BN5:BO5" si="3">+AD35</f>
        <v>0</v>
      </c>
      <c r="BO5" s="170">
        <f t="shared" si="3"/>
        <v>0</v>
      </c>
      <c r="BP5" s="170">
        <f>+AG35</f>
        <v>0</v>
      </c>
      <c r="BQ5" s="170">
        <f>+AH35</f>
        <v>0</v>
      </c>
      <c r="BR5" s="170">
        <f>+AI35</f>
        <v>0</v>
      </c>
      <c r="BS5" s="196" t="str">
        <f>+Y36</f>
        <v>Ⅰ</v>
      </c>
      <c r="BT5" s="196" t="str">
        <f>+AC36</f>
        <v>Ⅰ</v>
      </c>
      <c r="BU5" s="196" t="str">
        <f>+AG36</f>
        <v>Ⅰ</v>
      </c>
      <c r="BV5" s="196" t="str">
        <f>+Y37</f>
        <v>Ⅰ</v>
      </c>
      <c r="BW5" s="171" t="str">
        <f>IF(Y32&gt;0,$R$7,"")</f>
        <v/>
      </c>
      <c r="BX5" s="172" t="str">
        <f>IF(Z32&gt;0,"",IF(AA32&gt;0,$R$7,""))</f>
        <v/>
      </c>
      <c r="BY5" s="172" t="str">
        <f>IF(Y32+Z32&gt;0,"",IF(AA32&gt;0,$R$7,""))</f>
        <v/>
      </c>
      <c r="BZ5" s="172" t="str">
        <f>IF(Y32+Z32+AA32&gt;0,"",IF(AB32&gt;0,$R$7,""))</f>
        <v/>
      </c>
      <c r="CA5" s="173">
        <f t="shared" ref="CA5:CH5" si="4">+AC31</f>
        <v>0</v>
      </c>
      <c r="CB5" s="173">
        <f t="shared" si="4"/>
        <v>0</v>
      </c>
      <c r="CC5" s="173">
        <f t="shared" si="4"/>
        <v>0</v>
      </c>
      <c r="CD5" s="173">
        <f t="shared" si="4"/>
        <v>0</v>
      </c>
      <c r="CE5" s="173">
        <f t="shared" si="4"/>
        <v>0</v>
      </c>
      <c r="CF5" s="173">
        <f t="shared" si="4"/>
        <v>0</v>
      </c>
      <c r="CG5" s="173">
        <f t="shared" si="4"/>
        <v>0</v>
      </c>
      <c r="CH5" s="173">
        <f t="shared" si="4"/>
        <v>0</v>
      </c>
    </row>
    <row r="6" spans="2:86" ht="12" customHeight="1" x14ac:dyDescent="0.15">
      <c r="B6" s="806" t="s">
        <v>229</v>
      </c>
      <c r="C6" s="807"/>
      <c r="D6" s="808"/>
      <c r="E6" s="809"/>
      <c r="F6" s="809"/>
      <c r="G6" s="809"/>
      <c r="H6" s="809"/>
      <c r="I6" s="809"/>
      <c r="J6" s="810"/>
      <c r="K6" s="815" t="s">
        <v>474</v>
      </c>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7"/>
      <c r="AP6" s="3"/>
    </row>
    <row r="7" spans="2:86" ht="12" customHeight="1" x14ac:dyDescent="0.15">
      <c r="B7" s="529"/>
      <c r="C7" s="811"/>
      <c r="D7" s="809"/>
      <c r="E7" s="809"/>
      <c r="F7" s="809"/>
      <c r="G7" s="809"/>
      <c r="H7" s="809"/>
      <c r="I7" s="809"/>
      <c r="J7" s="810"/>
      <c r="K7" s="772" t="s">
        <v>228</v>
      </c>
      <c r="L7" s="773"/>
      <c r="M7" s="774"/>
      <c r="N7" s="750" t="s">
        <v>620</v>
      </c>
      <c r="O7" s="751"/>
      <c r="P7" s="772" t="s">
        <v>475</v>
      </c>
      <c r="Q7" s="774"/>
      <c r="R7" s="781"/>
      <c r="S7" s="782"/>
      <c r="T7" s="783"/>
      <c r="U7" s="784" t="s">
        <v>476</v>
      </c>
      <c r="V7" s="785"/>
      <c r="W7" s="784" t="s">
        <v>477</v>
      </c>
      <c r="X7" s="785"/>
      <c r="Y7" s="774" t="s">
        <v>227</v>
      </c>
      <c r="Z7" s="747"/>
      <c r="AA7" s="747"/>
      <c r="AB7" s="747"/>
      <c r="AC7" s="784" t="s">
        <v>478</v>
      </c>
      <c r="AD7" s="790"/>
      <c r="AE7" s="790"/>
      <c r="AF7" s="790"/>
      <c r="AG7" s="790"/>
      <c r="AH7" s="790"/>
      <c r="AI7" s="790"/>
      <c r="AJ7" s="785"/>
      <c r="AK7" s="784" t="s">
        <v>479</v>
      </c>
      <c r="AL7" s="790"/>
      <c r="AM7" s="790"/>
      <c r="AN7" s="818"/>
      <c r="AO7" s="819"/>
      <c r="AP7" s="3"/>
      <c r="AW7" s="228"/>
    </row>
    <row r="8" spans="2:86" ht="12" customHeight="1" x14ac:dyDescent="0.15">
      <c r="B8" s="529"/>
      <c r="C8" s="811"/>
      <c r="D8" s="809"/>
      <c r="E8" s="809"/>
      <c r="F8" s="809"/>
      <c r="G8" s="809"/>
      <c r="H8" s="809"/>
      <c r="I8" s="809"/>
      <c r="J8" s="810"/>
      <c r="K8" s="747" t="s">
        <v>480</v>
      </c>
      <c r="L8" s="747" t="s">
        <v>208</v>
      </c>
      <c r="M8" s="747"/>
      <c r="N8" s="747" t="s">
        <v>207</v>
      </c>
      <c r="O8" s="747"/>
      <c r="P8" s="747" t="s">
        <v>481</v>
      </c>
      <c r="Q8" s="747"/>
      <c r="R8" s="747" t="s">
        <v>6</v>
      </c>
      <c r="S8" s="747"/>
      <c r="T8" s="747"/>
      <c r="U8" s="786"/>
      <c r="V8" s="787"/>
      <c r="W8" s="786"/>
      <c r="X8" s="787"/>
      <c r="Y8" s="774"/>
      <c r="Z8" s="747"/>
      <c r="AA8" s="747"/>
      <c r="AB8" s="747"/>
      <c r="AC8" s="788"/>
      <c r="AD8" s="791"/>
      <c r="AE8" s="791"/>
      <c r="AF8" s="791"/>
      <c r="AG8" s="791"/>
      <c r="AH8" s="791"/>
      <c r="AI8" s="791"/>
      <c r="AJ8" s="789"/>
      <c r="AK8" s="786"/>
      <c r="AL8" s="820"/>
      <c r="AM8" s="820"/>
      <c r="AN8" s="821"/>
      <c r="AO8" s="822"/>
      <c r="AP8" s="3"/>
    </row>
    <row r="9" spans="2:86" ht="12" customHeight="1" x14ac:dyDescent="0.15">
      <c r="B9" s="529"/>
      <c r="C9" s="811"/>
      <c r="D9" s="809"/>
      <c r="E9" s="809"/>
      <c r="F9" s="809"/>
      <c r="G9" s="809"/>
      <c r="H9" s="809"/>
      <c r="I9" s="809"/>
      <c r="J9" s="810"/>
      <c r="K9" s="747"/>
      <c r="L9" s="747"/>
      <c r="M9" s="747"/>
      <c r="N9" s="747"/>
      <c r="O9" s="747"/>
      <c r="P9" s="747"/>
      <c r="Q9" s="747"/>
      <c r="R9" s="747"/>
      <c r="S9" s="747"/>
      <c r="T9" s="747"/>
      <c r="U9" s="786"/>
      <c r="V9" s="787"/>
      <c r="W9" s="786"/>
      <c r="X9" s="787"/>
      <c r="Y9" s="774" t="s">
        <v>482</v>
      </c>
      <c r="Z9" s="747"/>
      <c r="AA9" s="747"/>
      <c r="AB9" s="747"/>
      <c r="AC9" s="747" t="s">
        <v>483</v>
      </c>
      <c r="AD9" s="747"/>
      <c r="AE9" s="747"/>
      <c r="AF9" s="747"/>
      <c r="AG9" s="747" t="s">
        <v>484</v>
      </c>
      <c r="AH9" s="747"/>
      <c r="AI9" s="747"/>
      <c r="AJ9" s="747"/>
      <c r="AK9" s="786"/>
      <c r="AL9" s="820"/>
      <c r="AM9" s="820"/>
      <c r="AN9" s="821"/>
      <c r="AO9" s="822"/>
      <c r="AP9" s="3"/>
    </row>
    <row r="10" spans="2:86" ht="12" customHeight="1" x14ac:dyDescent="0.15">
      <c r="B10" s="529"/>
      <c r="C10" s="811"/>
      <c r="D10" s="809"/>
      <c r="E10" s="809"/>
      <c r="F10" s="809"/>
      <c r="G10" s="809"/>
      <c r="H10" s="809"/>
      <c r="I10" s="809"/>
      <c r="J10" s="810"/>
      <c r="K10" s="747"/>
      <c r="L10" s="747"/>
      <c r="M10" s="747"/>
      <c r="N10" s="747"/>
      <c r="O10" s="747"/>
      <c r="P10" s="747"/>
      <c r="Q10" s="747"/>
      <c r="R10" s="747"/>
      <c r="S10" s="747"/>
      <c r="T10" s="747"/>
      <c r="U10" s="788"/>
      <c r="V10" s="789"/>
      <c r="W10" s="788"/>
      <c r="X10" s="789"/>
      <c r="Y10" s="200" t="s">
        <v>34</v>
      </c>
      <c r="Z10" s="197" t="s">
        <v>35</v>
      </c>
      <c r="AA10" s="197" t="s">
        <v>487</v>
      </c>
      <c r="AB10" s="197" t="s">
        <v>488</v>
      </c>
      <c r="AC10" s="197" t="s">
        <v>34</v>
      </c>
      <c r="AD10" s="197" t="s">
        <v>35</v>
      </c>
      <c r="AE10" s="197" t="s">
        <v>487</v>
      </c>
      <c r="AF10" s="197" t="s">
        <v>488</v>
      </c>
      <c r="AG10" s="197" t="s">
        <v>34</v>
      </c>
      <c r="AH10" s="197" t="s">
        <v>35</v>
      </c>
      <c r="AI10" s="197" t="s">
        <v>487</v>
      </c>
      <c r="AJ10" s="197" t="s">
        <v>488</v>
      </c>
      <c r="AK10" s="788"/>
      <c r="AL10" s="791"/>
      <c r="AM10" s="791"/>
      <c r="AN10" s="823"/>
      <c r="AO10" s="824"/>
      <c r="AP10" s="3"/>
    </row>
    <row r="11" spans="2:86" ht="12" customHeight="1" x14ac:dyDescent="0.15">
      <c r="B11" s="529"/>
      <c r="C11" s="811"/>
      <c r="D11" s="809"/>
      <c r="E11" s="809"/>
      <c r="F11" s="809"/>
      <c r="G11" s="809"/>
      <c r="H11" s="809"/>
      <c r="I11" s="809"/>
      <c r="J11" s="810"/>
      <c r="K11" s="201"/>
      <c r="L11" s="779"/>
      <c r="M11" s="828"/>
      <c r="N11" s="779"/>
      <c r="O11" s="828"/>
      <c r="P11" s="779"/>
      <c r="Q11" s="828"/>
      <c r="R11" s="278"/>
      <c r="S11" s="278"/>
      <c r="T11" s="278"/>
      <c r="U11" s="750"/>
      <c r="V11" s="752"/>
      <c r="W11" s="750"/>
      <c r="X11" s="751"/>
      <c r="Y11" s="203"/>
      <c r="Z11" s="202"/>
      <c r="AA11" s="202"/>
      <c r="AB11" s="202"/>
      <c r="AC11" s="230"/>
      <c r="AD11" s="230"/>
      <c r="AE11" s="230"/>
      <c r="AF11" s="230"/>
      <c r="AG11" s="230"/>
      <c r="AH11" s="230"/>
      <c r="AI11" s="230"/>
      <c r="AJ11" s="230"/>
      <c r="AK11" s="779"/>
      <c r="AL11" s="780"/>
      <c r="AM11" s="780"/>
      <c r="AN11" s="594"/>
      <c r="AO11" s="595"/>
      <c r="AP11" s="3"/>
      <c r="AQ11" s="229">
        <f>IF(P11="材質劣化",2,IF(P11="漏水",3,1))</f>
        <v>1</v>
      </c>
    </row>
    <row r="12" spans="2:86" ht="12" customHeight="1" x14ac:dyDescent="0.15">
      <c r="B12" s="529"/>
      <c r="C12" s="811"/>
      <c r="D12" s="809"/>
      <c r="E12" s="809"/>
      <c r="F12" s="809"/>
      <c r="G12" s="809"/>
      <c r="H12" s="809"/>
      <c r="I12" s="809"/>
      <c r="J12" s="810"/>
      <c r="K12" s="201"/>
      <c r="L12" s="779"/>
      <c r="M12" s="828"/>
      <c r="N12" s="779"/>
      <c r="O12" s="828"/>
      <c r="P12" s="779"/>
      <c r="Q12" s="828"/>
      <c r="R12" s="278"/>
      <c r="S12" s="278"/>
      <c r="T12" s="278"/>
      <c r="U12" s="750"/>
      <c r="V12" s="752"/>
      <c r="W12" s="750"/>
      <c r="X12" s="751"/>
      <c r="Y12" s="203"/>
      <c r="Z12" s="202"/>
      <c r="AA12" s="202"/>
      <c r="AB12" s="202"/>
      <c r="AC12" s="230"/>
      <c r="AD12" s="230"/>
      <c r="AE12" s="230"/>
      <c r="AF12" s="230"/>
      <c r="AG12" s="230"/>
      <c r="AH12" s="230"/>
      <c r="AI12" s="230"/>
      <c r="AJ12" s="230"/>
      <c r="AK12" s="775"/>
      <c r="AL12" s="776"/>
      <c r="AM12" s="776"/>
      <c r="AN12" s="777"/>
      <c r="AO12" s="778"/>
      <c r="AP12" s="3"/>
      <c r="AQ12" s="229">
        <f t="shared" ref="AQ12:AQ30" si="5">IF(P12="材質劣化",2,IF(P12="漏水",3,1))</f>
        <v>1</v>
      </c>
    </row>
    <row r="13" spans="2:86" ht="12" customHeight="1" x14ac:dyDescent="0.15">
      <c r="B13" s="529"/>
      <c r="C13" s="811"/>
      <c r="D13" s="809"/>
      <c r="E13" s="809"/>
      <c r="F13" s="809"/>
      <c r="G13" s="809"/>
      <c r="H13" s="809"/>
      <c r="I13" s="809"/>
      <c r="J13" s="810"/>
      <c r="K13" s="201"/>
      <c r="L13" s="779"/>
      <c r="M13" s="828"/>
      <c r="N13" s="779"/>
      <c r="O13" s="828"/>
      <c r="P13" s="779"/>
      <c r="Q13" s="828"/>
      <c r="R13" s="278"/>
      <c r="S13" s="278"/>
      <c r="T13" s="278"/>
      <c r="U13" s="750"/>
      <c r="V13" s="752"/>
      <c r="W13" s="750"/>
      <c r="X13" s="751"/>
      <c r="Y13" s="203"/>
      <c r="Z13" s="202"/>
      <c r="AA13" s="202"/>
      <c r="AB13" s="202"/>
      <c r="AC13" s="230"/>
      <c r="AD13" s="230"/>
      <c r="AE13" s="230"/>
      <c r="AF13" s="230"/>
      <c r="AG13" s="230"/>
      <c r="AH13" s="230"/>
      <c r="AI13" s="230"/>
      <c r="AJ13" s="230"/>
      <c r="AK13" s="775"/>
      <c r="AL13" s="776"/>
      <c r="AM13" s="776"/>
      <c r="AN13" s="777"/>
      <c r="AO13" s="778"/>
      <c r="AP13" s="3"/>
      <c r="AQ13" s="229">
        <f t="shared" si="5"/>
        <v>1</v>
      </c>
    </row>
    <row r="14" spans="2:86" ht="12" customHeight="1" x14ac:dyDescent="0.15">
      <c r="B14" s="529"/>
      <c r="C14" s="811"/>
      <c r="D14" s="809"/>
      <c r="E14" s="809"/>
      <c r="F14" s="809"/>
      <c r="G14" s="809"/>
      <c r="H14" s="809"/>
      <c r="I14" s="809"/>
      <c r="J14" s="810"/>
      <c r="K14" s="201"/>
      <c r="L14" s="779"/>
      <c r="M14" s="828"/>
      <c r="N14" s="779"/>
      <c r="O14" s="828"/>
      <c r="P14" s="779"/>
      <c r="Q14" s="828"/>
      <c r="R14" s="278"/>
      <c r="S14" s="278"/>
      <c r="T14" s="278"/>
      <c r="U14" s="750"/>
      <c r="V14" s="752"/>
      <c r="W14" s="750"/>
      <c r="X14" s="751"/>
      <c r="Y14" s="203"/>
      <c r="Z14" s="202"/>
      <c r="AA14" s="202"/>
      <c r="AB14" s="202"/>
      <c r="AC14" s="230"/>
      <c r="AD14" s="230"/>
      <c r="AE14" s="230"/>
      <c r="AF14" s="230"/>
      <c r="AG14" s="230"/>
      <c r="AH14" s="230"/>
      <c r="AI14" s="230"/>
      <c r="AJ14" s="230"/>
      <c r="AK14" s="775"/>
      <c r="AL14" s="776"/>
      <c r="AM14" s="776"/>
      <c r="AN14" s="777"/>
      <c r="AO14" s="778"/>
      <c r="AP14" s="3"/>
      <c r="AQ14" s="229">
        <f t="shared" si="5"/>
        <v>1</v>
      </c>
    </row>
    <row r="15" spans="2:86" ht="12" customHeight="1" x14ac:dyDescent="0.15">
      <c r="B15" s="529"/>
      <c r="C15" s="811"/>
      <c r="D15" s="809"/>
      <c r="E15" s="809"/>
      <c r="F15" s="809"/>
      <c r="G15" s="809"/>
      <c r="H15" s="809"/>
      <c r="I15" s="809"/>
      <c r="J15" s="810"/>
      <c r="K15" s="201"/>
      <c r="L15" s="779"/>
      <c r="M15" s="828"/>
      <c r="N15" s="779"/>
      <c r="O15" s="828"/>
      <c r="P15" s="779"/>
      <c r="Q15" s="828"/>
      <c r="R15" s="278"/>
      <c r="S15" s="278"/>
      <c r="T15" s="278"/>
      <c r="U15" s="750"/>
      <c r="V15" s="752"/>
      <c r="W15" s="750"/>
      <c r="X15" s="751"/>
      <c r="Y15" s="203"/>
      <c r="Z15" s="202"/>
      <c r="AA15" s="202"/>
      <c r="AB15" s="202"/>
      <c r="AC15" s="230"/>
      <c r="AD15" s="230"/>
      <c r="AE15" s="230"/>
      <c r="AF15" s="230"/>
      <c r="AG15" s="230"/>
      <c r="AH15" s="230"/>
      <c r="AI15" s="230"/>
      <c r="AJ15" s="230"/>
      <c r="AK15" s="775"/>
      <c r="AL15" s="776"/>
      <c r="AM15" s="776"/>
      <c r="AN15" s="777"/>
      <c r="AO15" s="778"/>
      <c r="AP15" s="3"/>
      <c r="AQ15" s="229">
        <f t="shared" si="5"/>
        <v>1</v>
      </c>
    </row>
    <row r="16" spans="2:86" ht="12" customHeight="1" x14ac:dyDescent="0.15">
      <c r="B16" s="529"/>
      <c r="C16" s="811"/>
      <c r="D16" s="809"/>
      <c r="E16" s="809"/>
      <c r="F16" s="809"/>
      <c r="G16" s="809"/>
      <c r="H16" s="809"/>
      <c r="I16" s="809"/>
      <c r="J16" s="810"/>
      <c r="K16" s="201"/>
      <c r="L16" s="779"/>
      <c r="M16" s="828"/>
      <c r="N16" s="779"/>
      <c r="O16" s="828"/>
      <c r="P16" s="779"/>
      <c r="Q16" s="828"/>
      <c r="R16" s="278"/>
      <c r="S16" s="278"/>
      <c r="T16" s="278"/>
      <c r="U16" s="750"/>
      <c r="V16" s="752"/>
      <c r="W16" s="750"/>
      <c r="X16" s="751"/>
      <c r="Y16" s="203"/>
      <c r="Z16" s="202"/>
      <c r="AA16" s="202"/>
      <c r="AB16" s="202"/>
      <c r="AC16" s="230"/>
      <c r="AD16" s="230"/>
      <c r="AE16" s="230"/>
      <c r="AF16" s="230"/>
      <c r="AG16" s="230"/>
      <c r="AH16" s="230"/>
      <c r="AI16" s="230"/>
      <c r="AJ16" s="230"/>
      <c r="AK16" s="775"/>
      <c r="AL16" s="776"/>
      <c r="AM16" s="776"/>
      <c r="AN16" s="777"/>
      <c r="AO16" s="778"/>
      <c r="AP16" s="3"/>
      <c r="AQ16" s="229">
        <f t="shared" si="5"/>
        <v>1</v>
      </c>
    </row>
    <row r="17" spans="2:43" ht="12" customHeight="1" x14ac:dyDescent="0.15">
      <c r="B17" s="529"/>
      <c r="C17" s="811"/>
      <c r="D17" s="809"/>
      <c r="E17" s="809"/>
      <c r="F17" s="809"/>
      <c r="G17" s="809"/>
      <c r="H17" s="809"/>
      <c r="I17" s="809"/>
      <c r="J17" s="810"/>
      <c r="K17" s="201"/>
      <c r="L17" s="779"/>
      <c r="M17" s="828"/>
      <c r="N17" s="779"/>
      <c r="O17" s="828"/>
      <c r="P17" s="779"/>
      <c r="Q17" s="828"/>
      <c r="R17" s="278"/>
      <c r="S17" s="278"/>
      <c r="T17" s="278"/>
      <c r="U17" s="750"/>
      <c r="V17" s="752"/>
      <c r="W17" s="750"/>
      <c r="X17" s="751"/>
      <c r="Y17" s="203"/>
      <c r="Z17" s="202"/>
      <c r="AA17" s="202"/>
      <c r="AB17" s="202"/>
      <c r="AC17" s="230"/>
      <c r="AD17" s="230"/>
      <c r="AE17" s="230"/>
      <c r="AF17" s="230"/>
      <c r="AG17" s="230"/>
      <c r="AH17" s="230"/>
      <c r="AI17" s="230"/>
      <c r="AJ17" s="230"/>
      <c r="AK17" s="750"/>
      <c r="AL17" s="751"/>
      <c r="AM17" s="751"/>
      <c r="AN17" s="590"/>
      <c r="AO17" s="591"/>
      <c r="AP17" s="3"/>
      <c r="AQ17" s="229">
        <f t="shared" si="5"/>
        <v>1</v>
      </c>
    </row>
    <row r="18" spans="2:43" ht="12" customHeight="1" x14ac:dyDescent="0.15">
      <c r="B18" s="529"/>
      <c r="C18" s="811"/>
      <c r="D18" s="809"/>
      <c r="E18" s="809"/>
      <c r="F18" s="809"/>
      <c r="G18" s="809"/>
      <c r="H18" s="809"/>
      <c r="I18" s="809"/>
      <c r="J18" s="810"/>
      <c r="K18" s="201"/>
      <c r="L18" s="779"/>
      <c r="M18" s="828"/>
      <c r="N18" s="779"/>
      <c r="O18" s="828"/>
      <c r="P18" s="779"/>
      <c r="Q18" s="828"/>
      <c r="R18" s="278"/>
      <c r="S18" s="278"/>
      <c r="T18" s="278"/>
      <c r="U18" s="750"/>
      <c r="V18" s="752"/>
      <c r="W18" s="750"/>
      <c r="X18" s="751"/>
      <c r="Y18" s="203"/>
      <c r="Z18" s="202"/>
      <c r="AA18" s="202"/>
      <c r="AB18" s="202"/>
      <c r="AC18" s="230"/>
      <c r="AD18" s="230"/>
      <c r="AE18" s="230"/>
      <c r="AF18" s="230"/>
      <c r="AG18" s="230"/>
      <c r="AH18" s="230"/>
      <c r="AI18" s="230"/>
      <c r="AJ18" s="230"/>
      <c r="AK18" s="750"/>
      <c r="AL18" s="751"/>
      <c r="AM18" s="751"/>
      <c r="AN18" s="590"/>
      <c r="AO18" s="591"/>
      <c r="AP18" s="3"/>
      <c r="AQ18" s="229">
        <f t="shared" si="5"/>
        <v>1</v>
      </c>
    </row>
    <row r="19" spans="2:43" ht="12" customHeight="1" x14ac:dyDescent="0.15">
      <c r="B19" s="529"/>
      <c r="C19" s="811"/>
      <c r="D19" s="809"/>
      <c r="E19" s="809"/>
      <c r="F19" s="809"/>
      <c r="G19" s="809"/>
      <c r="H19" s="809"/>
      <c r="I19" s="809"/>
      <c r="J19" s="810"/>
      <c r="K19" s="201"/>
      <c r="L19" s="779"/>
      <c r="M19" s="828"/>
      <c r="N19" s="779"/>
      <c r="O19" s="828"/>
      <c r="P19" s="779"/>
      <c r="Q19" s="828"/>
      <c r="R19" s="278"/>
      <c r="S19" s="278"/>
      <c r="T19" s="278"/>
      <c r="U19" s="750"/>
      <c r="V19" s="752"/>
      <c r="W19" s="750"/>
      <c r="X19" s="751"/>
      <c r="Y19" s="203"/>
      <c r="Z19" s="202"/>
      <c r="AA19" s="202"/>
      <c r="AB19" s="202"/>
      <c r="AC19" s="230"/>
      <c r="AD19" s="230"/>
      <c r="AE19" s="230"/>
      <c r="AF19" s="230"/>
      <c r="AG19" s="230"/>
      <c r="AH19" s="230"/>
      <c r="AI19" s="230"/>
      <c r="AJ19" s="230"/>
      <c r="AK19" s="750"/>
      <c r="AL19" s="751"/>
      <c r="AM19" s="751"/>
      <c r="AN19" s="590"/>
      <c r="AO19" s="591"/>
      <c r="AP19" s="3"/>
      <c r="AQ19" s="229">
        <f t="shared" si="5"/>
        <v>1</v>
      </c>
    </row>
    <row r="20" spans="2:43" ht="12" customHeight="1" x14ac:dyDescent="0.15">
      <c r="B20" s="529"/>
      <c r="C20" s="811"/>
      <c r="D20" s="809"/>
      <c r="E20" s="809"/>
      <c r="F20" s="809"/>
      <c r="G20" s="809"/>
      <c r="H20" s="809"/>
      <c r="I20" s="809"/>
      <c r="J20" s="810"/>
      <c r="K20" s="201"/>
      <c r="L20" s="779"/>
      <c r="M20" s="828"/>
      <c r="N20" s="779"/>
      <c r="O20" s="828"/>
      <c r="P20" s="779"/>
      <c r="Q20" s="828"/>
      <c r="R20" s="278"/>
      <c r="S20" s="278"/>
      <c r="T20" s="278"/>
      <c r="U20" s="750"/>
      <c r="V20" s="752"/>
      <c r="W20" s="750"/>
      <c r="X20" s="751"/>
      <c r="Y20" s="203"/>
      <c r="Z20" s="202"/>
      <c r="AA20" s="202"/>
      <c r="AB20" s="202"/>
      <c r="AC20" s="230"/>
      <c r="AD20" s="230"/>
      <c r="AE20" s="230"/>
      <c r="AF20" s="230"/>
      <c r="AG20" s="230"/>
      <c r="AH20" s="230"/>
      <c r="AI20" s="230"/>
      <c r="AJ20" s="230"/>
      <c r="AK20" s="750"/>
      <c r="AL20" s="751"/>
      <c r="AM20" s="751"/>
      <c r="AN20" s="590"/>
      <c r="AO20" s="591"/>
      <c r="AP20" s="3"/>
      <c r="AQ20" s="229">
        <f t="shared" si="5"/>
        <v>1</v>
      </c>
    </row>
    <row r="21" spans="2:43" ht="12" customHeight="1" x14ac:dyDescent="0.15">
      <c r="B21" s="529"/>
      <c r="C21" s="811"/>
      <c r="D21" s="809"/>
      <c r="E21" s="809"/>
      <c r="F21" s="809"/>
      <c r="G21" s="809"/>
      <c r="H21" s="809"/>
      <c r="I21" s="809"/>
      <c r="J21" s="810"/>
      <c r="K21" s="201"/>
      <c r="L21" s="779"/>
      <c r="M21" s="828"/>
      <c r="N21" s="779"/>
      <c r="O21" s="828"/>
      <c r="P21" s="779"/>
      <c r="Q21" s="828"/>
      <c r="R21" s="278"/>
      <c r="S21" s="278"/>
      <c r="T21" s="278"/>
      <c r="U21" s="750"/>
      <c r="V21" s="752"/>
      <c r="W21" s="750"/>
      <c r="X21" s="751"/>
      <c r="Y21" s="203"/>
      <c r="Z21" s="202"/>
      <c r="AA21" s="202"/>
      <c r="AB21" s="202"/>
      <c r="AC21" s="230"/>
      <c r="AD21" s="230"/>
      <c r="AE21" s="230"/>
      <c r="AF21" s="230"/>
      <c r="AG21" s="230"/>
      <c r="AH21" s="230"/>
      <c r="AI21" s="230"/>
      <c r="AJ21" s="230"/>
      <c r="AK21" s="750"/>
      <c r="AL21" s="751"/>
      <c r="AM21" s="751"/>
      <c r="AN21" s="590"/>
      <c r="AO21" s="591"/>
      <c r="AP21" s="3"/>
      <c r="AQ21" s="229">
        <f t="shared" si="5"/>
        <v>1</v>
      </c>
    </row>
    <row r="22" spans="2:43" ht="12" customHeight="1" x14ac:dyDescent="0.15">
      <c r="B22" s="529"/>
      <c r="C22" s="811"/>
      <c r="D22" s="809"/>
      <c r="E22" s="809"/>
      <c r="F22" s="809"/>
      <c r="G22" s="809"/>
      <c r="H22" s="809"/>
      <c r="I22" s="809"/>
      <c r="J22" s="810"/>
      <c r="K22" s="201"/>
      <c r="L22" s="779"/>
      <c r="M22" s="828"/>
      <c r="N22" s="779"/>
      <c r="O22" s="828"/>
      <c r="P22" s="779"/>
      <c r="Q22" s="828"/>
      <c r="R22" s="278"/>
      <c r="S22" s="278"/>
      <c r="T22" s="278"/>
      <c r="U22" s="750"/>
      <c r="V22" s="752"/>
      <c r="W22" s="750"/>
      <c r="X22" s="751"/>
      <c r="Y22" s="203"/>
      <c r="Z22" s="202"/>
      <c r="AA22" s="202"/>
      <c r="AB22" s="202"/>
      <c r="AC22" s="230"/>
      <c r="AD22" s="230"/>
      <c r="AE22" s="230"/>
      <c r="AF22" s="230"/>
      <c r="AG22" s="230"/>
      <c r="AH22" s="230"/>
      <c r="AI22" s="230"/>
      <c r="AJ22" s="230"/>
      <c r="AK22" s="750"/>
      <c r="AL22" s="751"/>
      <c r="AM22" s="751"/>
      <c r="AN22" s="590"/>
      <c r="AO22" s="591"/>
      <c r="AP22" s="3"/>
      <c r="AQ22" s="229">
        <f t="shared" si="5"/>
        <v>1</v>
      </c>
    </row>
    <row r="23" spans="2:43" ht="12" customHeight="1" x14ac:dyDescent="0.15">
      <c r="B23" s="529"/>
      <c r="C23" s="811"/>
      <c r="D23" s="809"/>
      <c r="E23" s="809"/>
      <c r="F23" s="809"/>
      <c r="G23" s="809"/>
      <c r="H23" s="809"/>
      <c r="I23" s="809"/>
      <c r="J23" s="810"/>
      <c r="K23" s="201"/>
      <c r="L23" s="779"/>
      <c r="M23" s="828"/>
      <c r="N23" s="779"/>
      <c r="O23" s="828"/>
      <c r="P23" s="779"/>
      <c r="Q23" s="828"/>
      <c r="R23" s="278"/>
      <c r="S23" s="278"/>
      <c r="T23" s="278"/>
      <c r="U23" s="750"/>
      <c r="V23" s="752"/>
      <c r="W23" s="750"/>
      <c r="X23" s="751"/>
      <c r="Y23" s="203"/>
      <c r="Z23" s="202"/>
      <c r="AA23" s="202"/>
      <c r="AB23" s="202"/>
      <c r="AC23" s="230"/>
      <c r="AD23" s="230"/>
      <c r="AE23" s="230"/>
      <c r="AF23" s="230"/>
      <c r="AG23" s="230"/>
      <c r="AH23" s="230"/>
      <c r="AI23" s="230"/>
      <c r="AJ23" s="230"/>
      <c r="AK23" s="750"/>
      <c r="AL23" s="751"/>
      <c r="AM23" s="751"/>
      <c r="AN23" s="590"/>
      <c r="AO23" s="591"/>
      <c r="AP23" s="3"/>
      <c r="AQ23" s="229">
        <f t="shared" si="5"/>
        <v>1</v>
      </c>
    </row>
    <row r="24" spans="2:43" ht="12" customHeight="1" x14ac:dyDescent="0.15">
      <c r="B24" s="529"/>
      <c r="C24" s="811"/>
      <c r="D24" s="809"/>
      <c r="E24" s="809"/>
      <c r="F24" s="809"/>
      <c r="G24" s="809"/>
      <c r="H24" s="809"/>
      <c r="I24" s="809"/>
      <c r="J24" s="810"/>
      <c r="K24" s="201"/>
      <c r="L24" s="779"/>
      <c r="M24" s="828"/>
      <c r="N24" s="779"/>
      <c r="O24" s="828"/>
      <c r="P24" s="779"/>
      <c r="Q24" s="828"/>
      <c r="R24" s="278"/>
      <c r="S24" s="278"/>
      <c r="T24" s="278"/>
      <c r="U24" s="750"/>
      <c r="V24" s="752"/>
      <c r="W24" s="750"/>
      <c r="X24" s="751"/>
      <c r="Y24" s="203"/>
      <c r="Z24" s="202"/>
      <c r="AA24" s="202"/>
      <c r="AB24" s="202"/>
      <c r="AC24" s="230"/>
      <c r="AD24" s="230"/>
      <c r="AE24" s="230"/>
      <c r="AF24" s="230"/>
      <c r="AG24" s="230"/>
      <c r="AH24" s="230"/>
      <c r="AI24" s="230"/>
      <c r="AJ24" s="230"/>
      <c r="AK24" s="750"/>
      <c r="AL24" s="751"/>
      <c r="AM24" s="751"/>
      <c r="AN24" s="590"/>
      <c r="AO24" s="591"/>
      <c r="AP24" s="3"/>
      <c r="AQ24" s="229">
        <f t="shared" si="5"/>
        <v>1</v>
      </c>
    </row>
    <row r="25" spans="2:43" ht="12" customHeight="1" x14ac:dyDescent="0.15">
      <c r="B25" s="529"/>
      <c r="C25" s="811"/>
      <c r="D25" s="809"/>
      <c r="E25" s="809"/>
      <c r="F25" s="809"/>
      <c r="G25" s="809"/>
      <c r="H25" s="809"/>
      <c r="I25" s="809"/>
      <c r="J25" s="810"/>
      <c r="K25" s="201"/>
      <c r="L25" s="779"/>
      <c r="M25" s="828"/>
      <c r="N25" s="779"/>
      <c r="O25" s="828"/>
      <c r="P25" s="779"/>
      <c r="Q25" s="828"/>
      <c r="R25" s="278"/>
      <c r="S25" s="278"/>
      <c r="T25" s="278"/>
      <c r="U25" s="750"/>
      <c r="V25" s="752"/>
      <c r="W25" s="750"/>
      <c r="X25" s="751"/>
      <c r="Y25" s="203"/>
      <c r="Z25" s="202"/>
      <c r="AA25" s="202"/>
      <c r="AB25" s="202"/>
      <c r="AC25" s="230"/>
      <c r="AD25" s="230"/>
      <c r="AE25" s="230"/>
      <c r="AF25" s="230"/>
      <c r="AG25" s="230"/>
      <c r="AH25" s="230"/>
      <c r="AI25" s="230"/>
      <c r="AJ25" s="230"/>
      <c r="AK25" s="750"/>
      <c r="AL25" s="751"/>
      <c r="AM25" s="751"/>
      <c r="AN25" s="590"/>
      <c r="AO25" s="591"/>
      <c r="AP25" s="3"/>
      <c r="AQ25" s="229">
        <f t="shared" si="5"/>
        <v>1</v>
      </c>
    </row>
    <row r="26" spans="2:43" ht="12" customHeight="1" x14ac:dyDescent="0.15">
      <c r="B26" s="529"/>
      <c r="C26" s="811"/>
      <c r="D26" s="809"/>
      <c r="E26" s="809"/>
      <c r="F26" s="809"/>
      <c r="G26" s="809"/>
      <c r="H26" s="809"/>
      <c r="I26" s="809"/>
      <c r="J26" s="810"/>
      <c r="K26" s="201"/>
      <c r="L26" s="779"/>
      <c r="M26" s="828"/>
      <c r="N26" s="779"/>
      <c r="O26" s="828"/>
      <c r="P26" s="779"/>
      <c r="Q26" s="828"/>
      <c r="R26" s="278"/>
      <c r="S26" s="278"/>
      <c r="T26" s="278"/>
      <c r="U26" s="750"/>
      <c r="V26" s="752"/>
      <c r="W26" s="750"/>
      <c r="X26" s="751"/>
      <c r="Y26" s="203"/>
      <c r="Z26" s="202"/>
      <c r="AA26" s="202"/>
      <c r="AB26" s="202"/>
      <c r="AC26" s="230"/>
      <c r="AD26" s="230"/>
      <c r="AE26" s="230"/>
      <c r="AF26" s="230"/>
      <c r="AG26" s="230"/>
      <c r="AH26" s="230"/>
      <c r="AI26" s="230"/>
      <c r="AJ26" s="230"/>
      <c r="AK26" s="750"/>
      <c r="AL26" s="751"/>
      <c r="AM26" s="751"/>
      <c r="AN26" s="590"/>
      <c r="AO26" s="591"/>
      <c r="AP26" s="3"/>
      <c r="AQ26" s="229">
        <f t="shared" si="5"/>
        <v>1</v>
      </c>
    </row>
    <row r="27" spans="2:43" ht="12" customHeight="1" x14ac:dyDescent="0.15">
      <c r="B27" s="529"/>
      <c r="C27" s="811"/>
      <c r="D27" s="809"/>
      <c r="E27" s="809"/>
      <c r="F27" s="809"/>
      <c r="G27" s="809"/>
      <c r="H27" s="809"/>
      <c r="I27" s="809"/>
      <c r="J27" s="810"/>
      <c r="K27" s="201"/>
      <c r="L27" s="779"/>
      <c r="M27" s="828"/>
      <c r="N27" s="779"/>
      <c r="O27" s="828"/>
      <c r="P27" s="779"/>
      <c r="Q27" s="828"/>
      <c r="R27" s="278"/>
      <c r="S27" s="278"/>
      <c r="T27" s="278"/>
      <c r="U27" s="750"/>
      <c r="V27" s="752"/>
      <c r="W27" s="750"/>
      <c r="X27" s="751"/>
      <c r="Y27" s="203"/>
      <c r="Z27" s="202"/>
      <c r="AA27" s="202"/>
      <c r="AB27" s="202"/>
      <c r="AC27" s="230"/>
      <c r="AD27" s="230"/>
      <c r="AE27" s="230"/>
      <c r="AF27" s="230"/>
      <c r="AG27" s="230"/>
      <c r="AH27" s="230"/>
      <c r="AI27" s="230"/>
      <c r="AJ27" s="230"/>
      <c r="AK27" s="750"/>
      <c r="AL27" s="751"/>
      <c r="AM27" s="751"/>
      <c r="AN27" s="590"/>
      <c r="AO27" s="591"/>
      <c r="AP27" s="3"/>
      <c r="AQ27" s="229">
        <f t="shared" si="5"/>
        <v>1</v>
      </c>
    </row>
    <row r="28" spans="2:43" ht="12" customHeight="1" x14ac:dyDescent="0.15">
      <c r="B28" s="529"/>
      <c r="C28" s="811"/>
      <c r="D28" s="809"/>
      <c r="E28" s="809"/>
      <c r="F28" s="809"/>
      <c r="G28" s="809"/>
      <c r="H28" s="809"/>
      <c r="I28" s="809"/>
      <c r="J28" s="810"/>
      <c r="K28" s="201"/>
      <c r="L28" s="779"/>
      <c r="M28" s="828"/>
      <c r="N28" s="779"/>
      <c r="O28" s="828"/>
      <c r="P28" s="779"/>
      <c r="Q28" s="828"/>
      <c r="R28" s="278"/>
      <c r="S28" s="278"/>
      <c r="T28" s="278"/>
      <c r="U28" s="750"/>
      <c r="V28" s="752"/>
      <c r="W28" s="750"/>
      <c r="X28" s="751"/>
      <c r="Y28" s="203"/>
      <c r="Z28" s="202"/>
      <c r="AA28" s="202"/>
      <c r="AB28" s="202"/>
      <c r="AC28" s="230"/>
      <c r="AD28" s="230"/>
      <c r="AE28" s="230"/>
      <c r="AF28" s="230"/>
      <c r="AG28" s="230"/>
      <c r="AH28" s="230"/>
      <c r="AI28" s="230"/>
      <c r="AJ28" s="230"/>
      <c r="AK28" s="750"/>
      <c r="AL28" s="751"/>
      <c r="AM28" s="751"/>
      <c r="AN28" s="590"/>
      <c r="AO28" s="591"/>
      <c r="AP28" s="3"/>
      <c r="AQ28" s="229">
        <f t="shared" si="5"/>
        <v>1</v>
      </c>
    </row>
    <row r="29" spans="2:43" ht="12" customHeight="1" x14ac:dyDescent="0.15">
      <c r="B29" s="529"/>
      <c r="C29" s="811"/>
      <c r="D29" s="809"/>
      <c r="E29" s="809"/>
      <c r="F29" s="809"/>
      <c r="G29" s="809"/>
      <c r="H29" s="809"/>
      <c r="I29" s="809"/>
      <c r="J29" s="810"/>
      <c r="K29" s="201"/>
      <c r="L29" s="779"/>
      <c r="M29" s="828"/>
      <c r="N29" s="779"/>
      <c r="O29" s="828"/>
      <c r="P29" s="779"/>
      <c r="Q29" s="828"/>
      <c r="R29" s="278"/>
      <c r="S29" s="278"/>
      <c r="T29" s="278"/>
      <c r="U29" s="750"/>
      <c r="V29" s="752"/>
      <c r="W29" s="750"/>
      <c r="X29" s="751"/>
      <c r="Y29" s="203"/>
      <c r="Z29" s="202"/>
      <c r="AA29" s="202"/>
      <c r="AB29" s="202"/>
      <c r="AC29" s="230"/>
      <c r="AD29" s="230"/>
      <c r="AE29" s="230"/>
      <c r="AF29" s="230"/>
      <c r="AG29" s="230"/>
      <c r="AH29" s="230"/>
      <c r="AI29" s="230"/>
      <c r="AJ29" s="230"/>
      <c r="AK29" s="750"/>
      <c r="AL29" s="751"/>
      <c r="AM29" s="751"/>
      <c r="AN29" s="590"/>
      <c r="AO29" s="591"/>
      <c r="AP29" s="3"/>
      <c r="AQ29" s="229">
        <f t="shared" si="5"/>
        <v>1</v>
      </c>
    </row>
    <row r="30" spans="2:43" ht="12" customHeight="1" x14ac:dyDescent="0.15">
      <c r="B30" s="529"/>
      <c r="C30" s="811"/>
      <c r="D30" s="809"/>
      <c r="E30" s="809"/>
      <c r="F30" s="809"/>
      <c r="G30" s="809"/>
      <c r="H30" s="809"/>
      <c r="I30" s="809"/>
      <c r="J30" s="810"/>
      <c r="K30" s="201"/>
      <c r="L30" s="779"/>
      <c r="M30" s="828"/>
      <c r="N30" s="779"/>
      <c r="O30" s="828"/>
      <c r="P30" s="779"/>
      <c r="Q30" s="828"/>
      <c r="R30" s="278"/>
      <c r="S30" s="278"/>
      <c r="T30" s="278"/>
      <c r="U30" s="750"/>
      <c r="V30" s="752"/>
      <c r="W30" s="750"/>
      <c r="X30" s="751"/>
      <c r="Y30" s="203"/>
      <c r="Z30" s="202"/>
      <c r="AA30" s="202"/>
      <c r="AB30" s="202"/>
      <c r="AC30" s="230"/>
      <c r="AD30" s="230"/>
      <c r="AE30" s="230"/>
      <c r="AF30" s="230"/>
      <c r="AG30" s="230"/>
      <c r="AH30" s="230"/>
      <c r="AI30" s="230"/>
      <c r="AJ30" s="230"/>
      <c r="AK30" s="750"/>
      <c r="AL30" s="751"/>
      <c r="AM30" s="751"/>
      <c r="AN30" s="590"/>
      <c r="AO30" s="591"/>
      <c r="AP30" s="3"/>
      <c r="AQ30" s="229">
        <f t="shared" si="5"/>
        <v>1</v>
      </c>
    </row>
    <row r="31" spans="2:43" ht="12" customHeight="1" x14ac:dyDescent="0.15">
      <c r="B31" s="529"/>
      <c r="C31" s="811"/>
      <c r="D31" s="809"/>
      <c r="E31" s="809"/>
      <c r="F31" s="809"/>
      <c r="G31" s="809"/>
      <c r="H31" s="809"/>
      <c r="I31" s="809"/>
      <c r="J31" s="810"/>
      <c r="K31" s="747" t="s">
        <v>226</v>
      </c>
      <c r="L31" s="747" t="s">
        <v>225</v>
      </c>
      <c r="M31" s="747"/>
      <c r="N31" s="747"/>
      <c r="O31" s="747"/>
      <c r="P31" s="747"/>
      <c r="Q31" s="747"/>
      <c r="R31" s="747"/>
      <c r="S31" s="747"/>
      <c r="T31" s="747"/>
      <c r="U31" s="747"/>
      <c r="V31" s="747"/>
      <c r="W31" s="747"/>
      <c r="X31" s="747"/>
      <c r="Y31" s="772" t="s">
        <v>489</v>
      </c>
      <c r="Z31" s="773"/>
      <c r="AA31" s="773"/>
      <c r="AB31" s="774"/>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72" t="s">
        <v>224</v>
      </c>
      <c r="AL31" s="773"/>
      <c r="AM31" s="773"/>
      <c r="AN31" s="590"/>
      <c r="AO31" s="591"/>
      <c r="AP31" s="3"/>
    </row>
    <row r="32" spans="2:43" ht="12" customHeight="1" x14ac:dyDescent="0.15">
      <c r="B32" s="529"/>
      <c r="C32" s="811"/>
      <c r="D32" s="809"/>
      <c r="E32" s="809"/>
      <c r="F32" s="809"/>
      <c r="G32" s="809"/>
      <c r="H32" s="809"/>
      <c r="I32" s="809"/>
      <c r="J32" s="810"/>
      <c r="K32" s="747"/>
      <c r="L32" s="747" t="s">
        <v>490</v>
      </c>
      <c r="M32" s="747"/>
      <c r="N32" s="747"/>
      <c r="O32" s="747" t="s">
        <v>223</v>
      </c>
      <c r="P32" s="747"/>
      <c r="Q32" s="747"/>
      <c r="R32" s="747"/>
      <c r="S32" s="747"/>
      <c r="T32" s="747"/>
      <c r="U32" s="747"/>
      <c r="V32" s="747"/>
      <c r="W32" s="747"/>
      <c r="X32" s="747"/>
      <c r="Y32" s="203">
        <f>COUNTIF(Y11:Y30,"〇")</f>
        <v>0</v>
      </c>
      <c r="Z32" s="203">
        <f>COUNTIF(Z11:Z30,"〇")</f>
        <v>0</v>
      </c>
      <c r="AA32" s="203">
        <f>COUNTIF(AA11:AA30,"〇")</f>
        <v>0</v>
      </c>
      <c r="AB32" s="203">
        <f>COUNTIF(AB11:AB30,"〇")</f>
        <v>0</v>
      </c>
      <c r="AC32" s="203">
        <f t="shared" ref="AC32:AJ32" si="7">COUNT(AC11:AC30)</f>
        <v>0</v>
      </c>
      <c r="AD32" s="203">
        <f t="shared" si="7"/>
        <v>0</v>
      </c>
      <c r="AE32" s="203">
        <f t="shared" si="7"/>
        <v>0</v>
      </c>
      <c r="AF32" s="203">
        <f t="shared" si="7"/>
        <v>0</v>
      </c>
      <c r="AG32" s="203">
        <f t="shared" si="7"/>
        <v>0</v>
      </c>
      <c r="AH32" s="203">
        <f t="shared" si="7"/>
        <v>0</v>
      </c>
      <c r="AI32" s="203">
        <f t="shared" si="7"/>
        <v>0</v>
      </c>
      <c r="AJ32" s="203">
        <f t="shared" si="7"/>
        <v>0</v>
      </c>
      <c r="AK32" s="753"/>
      <c r="AL32" s="754"/>
      <c r="AM32" s="754"/>
      <c r="AN32" s="754"/>
      <c r="AO32" s="755"/>
      <c r="AP32" s="3"/>
    </row>
    <row r="33" spans="2:86" ht="12" customHeight="1" x14ac:dyDescent="0.15">
      <c r="B33" s="529"/>
      <c r="C33" s="811"/>
      <c r="D33" s="809"/>
      <c r="E33" s="809"/>
      <c r="F33" s="809"/>
      <c r="G33" s="809"/>
      <c r="H33" s="809"/>
      <c r="I33" s="809"/>
      <c r="J33" s="810"/>
      <c r="K33" s="747"/>
      <c r="L33" s="747"/>
      <c r="M33" s="747"/>
      <c r="N33" s="747"/>
      <c r="O33" s="747" t="s">
        <v>491</v>
      </c>
      <c r="P33" s="747"/>
      <c r="Q33" s="747"/>
      <c r="R33" s="747"/>
      <c r="S33" s="747"/>
      <c r="T33" s="747"/>
      <c r="U33" s="747"/>
      <c r="V33" s="747"/>
      <c r="W33" s="747"/>
      <c r="X33" s="747"/>
      <c r="Y33" s="750" t="str">
        <f>IF(Y32&gt;0,"Ⅳ",IF(Z32&gt;0,"Ⅲ",IF(AA32&gt;0,"Ⅱa",IF(AB32&gt;0,"Ⅱb","Ⅰ"))))</f>
        <v>Ⅰ</v>
      </c>
      <c r="Z33" s="751"/>
      <c r="AA33" s="751"/>
      <c r="AB33" s="752"/>
      <c r="AC33" s="750" t="str">
        <f>IF(AC32&gt;0,"Ⅳ",IF(AD32&gt;0,"Ⅲ",IF(AE32&gt;0,"Ⅱa",IF(AF32&gt;0,"Ⅱb","Ⅰ"))))</f>
        <v>Ⅰ</v>
      </c>
      <c r="AD33" s="751"/>
      <c r="AE33" s="751"/>
      <c r="AF33" s="752"/>
      <c r="AG33" s="750" t="str">
        <f>IF(AG32&gt;0,"Ⅳ",IF(AH32&gt;0,"Ⅲ",IF(AI32&gt;0,"Ⅱa",IF(AJ32&gt;0,"Ⅱb","Ⅰ"))))</f>
        <v>Ⅰ</v>
      </c>
      <c r="AH33" s="751"/>
      <c r="AI33" s="751"/>
      <c r="AJ33" s="752"/>
      <c r="AK33" s="756"/>
      <c r="AL33" s="757"/>
      <c r="AM33" s="757"/>
      <c r="AN33" s="757"/>
      <c r="AO33" s="758"/>
      <c r="AP33" s="3"/>
      <c r="AQ33" s="70" t="s">
        <v>328</v>
      </c>
      <c r="AR33" s="70" t="s">
        <v>329</v>
      </c>
      <c r="AS33" s="468" t="s">
        <v>332</v>
      </c>
      <c r="AT33" s="593"/>
    </row>
    <row r="34" spans="2:86" ht="12" customHeight="1" x14ac:dyDescent="0.15">
      <c r="B34" s="529"/>
      <c r="C34" s="811"/>
      <c r="D34" s="809"/>
      <c r="E34" s="809"/>
      <c r="F34" s="809"/>
      <c r="G34" s="809"/>
      <c r="H34" s="809"/>
      <c r="I34" s="809"/>
      <c r="J34" s="810"/>
      <c r="K34" s="747"/>
      <c r="L34" s="747" t="s">
        <v>492</v>
      </c>
      <c r="M34" s="747"/>
      <c r="N34" s="747"/>
      <c r="O34" s="747" t="s">
        <v>222</v>
      </c>
      <c r="P34" s="747"/>
      <c r="Q34" s="747"/>
      <c r="R34" s="747"/>
      <c r="S34" s="747"/>
      <c r="T34" s="747"/>
      <c r="U34" s="747"/>
      <c r="V34" s="747"/>
      <c r="W34" s="747"/>
      <c r="X34" s="747"/>
      <c r="Y34" s="197" t="s">
        <v>34</v>
      </c>
      <c r="Z34" s="197" t="s">
        <v>35</v>
      </c>
      <c r="AA34" s="771" t="s">
        <v>36</v>
      </c>
      <c r="AB34" s="771"/>
      <c r="AC34" s="197" t="s">
        <v>34</v>
      </c>
      <c r="AD34" s="197" t="s">
        <v>35</v>
      </c>
      <c r="AE34" s="771" t="s">
        <v>36</v>
      </c>
      <c r="AF34" s="771"/>
      <c r="AG34" s="197" t="s">
        <v>34</v>
      </c>
      <c r="AH34" s="197" t="s">
        <v>35</v>
      </c>
      <c r="AI34" s="771" t="s">
        <v>36</v>
      </c>
      <c r="AJ34" s="771"/>
      <c r="AK34" s="756"/>
      <c r="AL34" s="757"/>
      <c r="AM34" s="757"/>
      <c r="AN34" s="757"/>
      <c r="AO34" s="758"/>
      <c r="AP34" s="3"/>
      <c r="AQ34" s="730">
        <f>+Y32+Z32</f>
        <v>0</v>
      </c>
      <c r="AR34" s="731"/>
      <c r="AS34" s="730">
        <f>+AA32+AB32</f>
        <v>0</v>
      </c>
      <c r="AT34" s="731"/>
    </row>
    <row r="35" spans="2:86" ht="12" customHeight="1" x14ac:dyDescent="0.15">
      <c r="B35" s="529"/>
      <c r="C35" s="811"/>
      <c r="D35" s="809"/>
      <c r="E35" s="809"/>
      <c r="F35" s="809"/>
      <c r="G35" s="809"/>
      <c r="H35" s="809"/>
      <c r="I35" s="809"/>
      <c r="J35" s="810"/>
      <c r="K35" s="747"/>
      <c r="L35" s="747"/>
      <c r="M35" s="747"/>
      <c r="N35" s="747"/>
      <c r="O35" s="747" t="s">
        <v>496</v>
      </c>
      <c r="P35" s="747"/>
      <c r="Q35" s="747"/>
      <c r="R35" s="747"/>
      <c r="S35" s="747"/>
      <c r="T35" s="747"/>
      <c r="U35" s="747"/>
      <c r="V35" s="747"/>
      <c r="W35" s="747"/>
      <c r="X35" s="747"/>
      <c r="Y35" s="203" t="str">
        <f>IF(Y32=0,"",1)</f>
        <v/>
      </c>
      <c r="Z35" s="203" t="str">
        <f>IF(Z32=0,"",1)</f>
        <v/>
      </c>
      <c r="AA35" s="769" t="str">
        <f>IF(AQ34=1,"",IF(AS34&gt;0,1,""))</f>
        <v/>
      </c>
      <c r="AB35" s="770"/>
      <c r="AC35" s="203">
        <f>+AC32</f>
        <v>0</v>
      </c>
      <c r="AD35" s="203">
        <f>AD32</f>
        <v>0</v>
      </c>
      <c r="AE35" s="769">
        <f>AE32+AF32</f>
        <v>0</v>
      </c>
      <c r="AF35" s="770"/>
      <c r="AG35" s="203">
        <f>AG32</f>
        <v>0</v>
      </c>
      <c r="AH35" s="203">
        <f>AH32</f>
        <v>0</v>
      </c>
      <c r="AI35" s="769">
        <f>AI32+AJ32</f>
        <v>0</v>
      </c>
      <c r="AJ35" s="770"/>
      <c r="AK35" s="756"/>
      <c r="AL35" s="757"/>
      <c r="AM35" s="757"/>
      <c r="AN35" s="757"/>
      <c r="AO35" s="758"/>
      <c r="AP35" s="3"/>
      <c r="AQ35" s="170">
        <f>+Y32+AC35+AG35</f>
        <v>0</v>
      </c>
      <c r="AR35" s="170">
        <f>+Z32+AD35+AH35</f>
        <v>0</v>
      </c>
      <c r="AS35" s="792">
        <f>+AS34+AE35+AI35</f>
        <v>0</v>
      </c>
      <c r="AT35" s="793"/>
    </row>
    <row r="36" spans="2:86" ht="12" customHeight="1" x14ac:dyDescent="0.15">
      <c r="B36" s="529"/>
      <c r="C36" s="811"/>
      <c r="D36" s="809"/>
      <c r="E36" s="809"/>
      <c r="F36" s="809"/>
      <c r="G36" s="809"/>
      <c r="H36" s="809"/>
      <c r="I36" s="809"/>
      <c r="J36" s="810"/>
      <c r="K36" s="747"/>
      <c r="L36" s="747"/>
      <c r="M36" s="747"/>
      <c r="N36" s="747"/>
      <c r="O36" s="747" t="s">
        <v>497</v>
      </c>
      <c r="P36" s="747"/>
      <c r="Q36" s="747"/>
      <c r="R36" s="747"/>
      <c r="S36" s="747"/>
      <c r="T36" s="747"/>
      <c r="U36" s="747"/>
      <c r="V36" s="747"/>
      <c r="W36" s="747"/>
      <c r="X36" s="747"/>
      <c r="Y36" s="750" t="s">
        <v>662</v>
      </c>
      <c r="Z36" s="751"/>
      <c r="AA36" s="751"/>
      <c r="AB36" s="752"/>
      <c r="AC36" s="750" t="s">
        <v>662</v>
      </c>
      <c r="AD36" s="751"/>
      <c r="AE36" s="751"/>
      <c r="AF36" s="752"/>
      <c r="AG36" s="750" t="s">
        <v>662</v>
      </c>
      <c r="AH36" s="751"/>
      <c r="AI36" s="751"/>
      <c r="AJ36" s="752"/>
      <c r="AK36" s="756"/>
      <c r="AL36" s="757"/>
      <c r="AM36" s="757"/>
      <c r="AN36" s="757"/>
      <c r="AO36" s="758"/>
      <c r="AP36" s="3"/>
      <c r="AQ36" s="388" t="str">
        <f>IF(AQ35&gt;0,"Ⅳ",IF(AR35&gt;0,"Ⅲ",IF(AS35&gt;0,"Ⅱ","Ⅰ")))</f>
        <v>Ⅰ</v>
      </c>
      <c r="AR36" s="388"/>
      <c r="AS36" s="388"/>
      <c r="AT36" s="388"/>
    </row>
    <row r="37" spans="2:86" ht="12" customHeight="1" x14ac:dyDescent="0.15">
      <c r="B37" s="529"/>
      <c r="C37" s="811"/>
      <c r="D37" s="809"/>
      <c r="E37" s="809"/>
      <c r="F37" s="809"/>
      <c r="G37" s="809"/>
      <c r="H37" s="809"/>
      <c r="I37" s="809"/>
      <c r="J37" s="810"/>
      <c r="K37" s="747"/>
      <c r="L37" s="747"/>
      <c r="M37" s="747"/>
      <c r="N37" s="747"/>
      <c r="O37" s="747" t="s">
        <v>498</v>
      </c>
      <c r="P37" s="747"/>
      <c r="Q37" s="747"/>
      <c r="R37" s="747"/>
      <c r="S37" s="747"/>
      <c r="T37" s="747"/>
      <c r="U37" s="747"/>
      <c r="V37" s="747"/>
      <c r="W37" s="747"/>
      <c r="X37" s="747"/>
      <c r="Y37" s="750" t="s">
        <v>362</v>
      </c>
      <c r="Z37" s="751"/>
      <c r="AA37" s="751"/>
      <c r="AB37" s="751"/>
      <c r="AC37" s="751"/>
      <c r="AD37" s="751"/>
      <c r="AE37" s="751"/>
      <c r="AF37" s="751"/>
      <c r="AG37" s="751"/>
      <c r="AH37" s="751"/>
      <c r="AI37" s="751"/>
      <c r="AJ37" s="752"/>
      <c r="AK37" s="759"/>
      <c r="AL37" s="760"/>
      <c r="AM37" s="760"/>
      <c r="AN37" s="760"/>
      <c r="AO37" s="761"/>
      <c r="AP37" s="3"/>
    </row>
    <row r="38" spans="2:86" ht="14.25" customHeight="1" x14ac:dyDescent="0.15">
      <c r="B38" s="529"/>
      <c r="C38" s="811"/>
      <c r="D38" s="809"/>
      <c r="E38" s="809"/>
      <c r="F38" s="809"/>
      <c r="G38" s="809"/>
      <c r="H38" s="809"/>
      <c r="I38" s="809"/>
      <c r="J38" s="810"/>
      <c r="K38" s="747" t="s">
        <v>178</v>
      </c>
      <c r="L38" s="748"/>
      <c r="M38" s="748"/>
      <c r="N38" s="748"/>
      <c r="O38" s="748"/>
      <c r="P38" s="748"/>
      <c r="Q38" s="748"/>
      <c r="R38" s="748"/>
      <c r="S38" s="748"/>
      <c r="T38" s="748"/>
      <c r="U38" s="748"/>
      <c r="V38" s="748"/>
      <c r="W38" s="748"/>
      <c r="X38" s="748"/>
      <c r="Y38" s="748"/>
      <c r="Z38" s="748"/>
      <c r="AA38" s="748"/>
      <c r="AB38" s="748"/>
      <c r="AC38" s="748"/>
      <c r="AD38" s="748"/>
      <c r="AE38" s="748"/>
      <c r="AF38" s="748"/>
      <c r="AG38" s="748"/>
      <c r="AH38" s="748"/>
      <c r="AI38" s="748"/>
      <c r="AJ38" s="748"/>
      <c r="AK38" s="748"/>
      <c r="AL38" s="748"/>
      <c r="AM38" s="748"/>
      <c r="AN38" s="748"/>
      <c r="AO38" s="748"/>
      <c r="AP38" s="3"/>
    </row>
    <row r="39" spans="2:86" ht="14.25" customHeight="1" x14ac:dyDescent="0.15">
      <c r="B39" s="529"/>
      <c r="C39" s="811"/>
      <c r="D39" s="809"/>
      <c r="E39" s="809"/>
      <c r="F39" s="809"/>
      <c r="G39" s="809"/>
      <c r="H39" s="809"/>
      <c r="I39" s="809"/>
      <c r="J39" s="810"/>
      <c r="K39" s="747"/>
      <c r="L39" s="748"/>
      <c r="M39" s="748"/>
      <c r="N39" s="748"/>
      <c r="O39" s="748"/>
      <c r="P39" s="748"/>
      <c r="Q39" s="748"/>
      <c r="R39" s="748"/>
      <c r="S39" s="748"/>
      <c r="T39" s="748"/>
      <c r="U39" s="748"/>
      <c r="V39" s="748"/>
      <c r="W39" s="748"/>
      <c r="X39" s="748"/>
      <c r="Y39" s="748"/>
      <c r="Z39" s="748"/>
      <c r="AA39" s="748"/>
      <c r="AB39" s="748"/>
      <c r="AC39" s="748"/>
      <c r="AD39" s="748"/>
      <c r="AE39" s="748"/>
      <c r="AF39" s="748"/>
      <c r="AG39" s="748"/>
      <c r="AH39" s="748"/>
      <c r="AI39" s="748"/>
      <c r="AJ39" s="748"/>
      <c r="AK39" s="748"/>
      <c r="AL39" s="748"/>
      <c r="AM39" s="748"/>
      <c r="AN39" s="748"/>
      <c r="AO39" s="748"/>
      <c r="AP39" s="3"/>
    </row>
    <row r="40" spans="2:86" ht="12" customHeight="1" x14ac:dyDescent="0.15">
      <c r="B40" s="529"/>
      <c r="C40" s="811"/>
      <c r="D40" s="809"/>
      <c r="E40" s="809"/>
      <c r="F40" s="809"/>
      <c r="G40" s="809"/>
      <c r="H40" s="809"/>
      <c r="I40" s="809"/>
      <c r="J40" s="810"/>
      <c r="K40" s="749" t="s">
        <v>499</v>
      </c>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3"/>
    </row>
    <row r="41" spans="2:86" ht="12" customHeight="1" x14ac:dyDescent="0.15">
      <c r="B41" s="529"/>
      <c r="C41" s="811"/>
      <c r="D41" s="809"/>
      <c r="E41" s="809"/>
      <c r="F41" s="809"/>
      <c r="G41" s="809"/>
      <c r="H41" s="809"/>
      <c r="I41" s="809"/>
      <c r="J41" s="810"/>
      <c r="K41" s="762" t="s">
        <v>550</v>
      </c>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2"/>
      <c r="AJ41" s="762"/>
      <c r="AK41" s="762"/>
      <c r="AL41" s="762"/>
      <c r="AM41" s="762"/>
      <c r="AN41" s="762"/>
      <c r="AO41" s="762"/>
      <c r="AP41" s="3"/>
    </row>
    <row r="42" spans="2:86" ht="12" customHeight="1" x14ac:dyDescent="0.15">
      <c r="B42" s="529"/>
      <c r="C42" s="811"/>
      <c r="D42" s="809"/>
      <c r="E42" s="809"/>
      <c r="F42" s="809"/>
      <c r="G42" s="809"/>
      <c r="H42" s="809"/>
      <c r="I42" s="809"/>
      <c r="J42" s="810"/>
      <c r="K42" s="204" t="s">
        <v>500</v>
      </c>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6"/>
      <c r="AP42" s="3"/>
    </row>
    <row r="43" spans="2:86" ht="12" customHeight="1" x14ac:dyDescent="0.15">
      <c r="B43" s="529"/>
      <c r="C43" s="811"/>
      <c r="D43" s="809"/>
      <c r="E43" s="809"/>
      <c r="F43" s="809"/>
      <c r="G43" s="809"/>
      <c r="H43" s="809"/>
      <c r="I43" s="809"/>
      <c r="J43" s="810"/>
      <c r="K43" s="204" t="s">
        <v>501</v>
      </c>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6"/>
      <c r="AP43" s="3"/>
    </row>
    <row r="44" spans="2:86" ht="12" customHeight="1" x14ac:dyDescent="0.15">
      <c r="B44" s="529"/>
      <c r="C44" s="811"/>
      <c r="D44" s="809"/>
      <c r="E44" s="809"/>
      <c r="F44" s="809"/>
      <c r="G44" s="809"/>
      <c r="H44" s="809"/>
      <c r="I44" s="809"/>
      <c r="J44" s="810"/>
      <c r="K44" s="763" t="s">
        <v>502</v>
      </c>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c r="AI44" s="764"/>
      <c r="AJ44" s="764"/>
      <c r="AK44" s="764"/>
      <c r="AL44" s="764"/>
      <c r="AM44" s="764"/>
      <c r="AN44" s="764"/>
      <c r="AO44" s="765"/>
      <c r="AP44" s="3"/>
    </row>
    <row r="45" spans="2:86" ht="12" customHeight="1" x14ac:dyDescent="0.15">
      <c r="B45" s="449"/>
      <c r="C45" s="812"/>
      <c r="D45" s="813"/>
      <c r="E45" s="813"/>
      <c r="F45" s="813"/>
      <c r="G45" s="813"/>
      <c r="H45" s="813"/>
      <c r="I45" s="813"/>
      <c r="J45" s="814"/>
      <c r="K45" s="766"/>
      <c r="L45" s="767"/>
      <c r="M45" s="767"/>
      <c r="N45" s="767"/>
      <c r="O45" s="767"/>
      <c r="P45" s="767"/>
      <c r="Q45" s="767"/>
      <c r="R45" s="767"/>
      <c r="S45" s="767"/>
      <c r="T45" s="767"/>
      <c r="U45" s="767"/>
      <c r="V45" s="767"/>
      <c r="W45" s="767"/>
      <c r="X45" s="767"/>
      <c r="Y45" s="767"/>
      <c r="Z45" s="767"/>
      <c r="AA45" s="767"/>
      <c r="AB45" s="767"/>
      <c r="AC45" s="767"/>
      <c r="AD45" s="767"/>
      <c r="AE45" s="767"/>
      <c r="AF45" s="767"/>
      <c r="AG45" s="767"/>
      <c r="AH45" s="767"/>
      <c r="AI45" s="767"/>
      <c r="AJ45" s="767"/>
      <c r="AK45" s="767"/>
      <c r="AL45" s="767"/>
      <c r="AM45" s="767"/>
      <c r="AN45" s="767"/>
      <c r="AO45" s="768"/>
      <c r="AP45" s="3"/>
    </row>
    <row r="46" spans="2:86" s="7" customFormat="1" ht="12" customHeight="1" x14ac:dyDescent="0.15">
      <c r="B46" s="3" t="s">
        <v>554</v>
      </c>
      <c r="AQ46" s="168"/>
      <c r="AR46" s="168"/>
      <c r="AS46" s="168"/>
      <c r="AT46" s="168"/>
      <c r="AU46" s="168"/>
      <c r="AV46" s="168"/>
      <c r="AW46" s="168"/>
      <c r="AX46" s="168"/>
      <c r="AY46" s="168"/>
      <c r="AZ46" s="168"/>
      <c r="BA46" s="168"/>
      <c r="BB46" s="168"/>
      <c r="BC46" s="168"/>
      <c r="BD46" s="168"/>
      <c r="BE46" s="168"/>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1">
    <dataValidation type="list" allowBlank="1" showInputMessage="1" showErrorMessage="1" sqref="N11:O30 R11:T30" xr:uid="{9F2D951C-6194-4670-A36B-BAB58190509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6B8FB4C-7347-4DC0-90BF-94863315CCD2}">
          <x14:formula1>
            <xm:f>'(参考)リスト'!$D$16:$D$18</xm:f>
          </x14:formula1>
          <xm:sqref>P11:Q30</xm:sqref>
        </x14:dataValidation>
        <x14:dataValidation type="list" allowBlank="1" showInputMessage="1" showErrorMessage="1" xr:uid="{AB918064-F4D3-4263-A1C6-96CC5B1D4691}">
          <x14:formula1>
            <xm:f>'(参考)リスト'!$G$16:$G$20</xm:f>
          </x14:formula1>
          <xm:sqref>U11:V30</xm:sqref>
        </x14:dataValidation>
        <x14:dataValidation type="list" allowBlank="1" showInputMessage="1" showErrorMessage="1" xr:uid="{6782D260-CEDE-4AA3-AA8B-CD798B23AEC9}">
          <x14:formula1>
            <xm:f>'(参考)リスト'!$B$16:$B$20</xm:f>
          </x14:formula1>
          <xm:sqref>L11:M30</xm:sqref>
        </x14:dataValidation>
        <x14:dataValidation type="list" allowBlank="1" showInputMessage="1" showErrorMessage="1" xr:uid="{13B1169C-20E6-4302-8289-75762F3D5262}">
          <x14:formula1>
            <xm:f>'(参考)リスト'!$F$16:$F$21</xm:f>
          </x14:formula1>
          <xm:sqref>W11:X30</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M21"/>
  <sheetViews>
    <sheetView showGridLines="0" view="pageBreakPreview" zoomScaleNormal="100" zoomScaleSheetLayoutView="100" workbookViewId="0">
      <selection activeCell="AN10" sqref="AN10:BK10"/>
    </sheetView>
  </sheetViews>
  <sheetFormatPr defaultRowHeight="13.2" x14ac:dyDescent="0.2"/>
  <cols>
    <col min="1" max="1" width="1.88671875" customWidth="1"/>
    <col min="2" max="60" width="2.109375" style="54" customWidth="1"/>
    <col min="61" max="61" width="0.6640625" style="54" customWidth="1"/>
    <col min="62" max="62" width="2.109375" style="54" customWidth="1"/>
    <col min="63" max="63" width="1" style="54" customWidth="1"/>
    <col min="64" max="65" width="2.109375" style="54" customWidth="1"/>
  </cols>
  <sheetData>
    <row r="2" spans="2:63" s="56" customFormat="1" ht="14.25" customHeight="1" x14ac:dyDescent="0.2">
      <c r="B2" s="116" t="s">
        <v>336</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row>
    <row r="3" spans="2:63" s="55" customFormat="1" ht="17.25" customHeight="1" x14ac:dyDescent="0.15">
      <c r="B3" s="841" t="s">
        <v>27</v>
      </c>
      <c r="C3" s="842"/>
      <c r="D3" s="842"/>
      <c r="E3" s="843"/>
      <c r="F3" s="888" t="s">
        <v>621</v>
      </c>
      <c r="G3" s="889"/>
      <c r="H3" s="889"/>
      <c r="I3" s="889"/>
      <c r="J3" s="889"/>
      <c r="K3" s="889"/>
      <c r="L3" s="889"/>
      <c r="M3" s="889"/>
      <c r="N3" s="889"/>
      <c r="O3" s="889"/>
      <c r="P3" s="889"/>
      <c r="Q3" s="889"/>
      <c r="R3" s="889"/>
      <c r="S3" s="889"/>
      <c r="T3" s="890"/>
      <c r="U3" s="875" t="s">
        <v>238</v>
      </c>
      <c r="V3" s="876"/>
      <c r="W3" s="876"/>
      <c r="X3" s="877"/>
      <c r="Y3" s="877"/>
      <c r="Z3" s="856" t="s">
        <v>623</v>
      </c>
      <c r="AA3" s="857"/>
      <c r="AB3" s="857"/>
      <c r="AC3" s="857"/>
      <c r="AD3" s="857"/>
      <c r="AE3" s="857"/>
      <c r="AF3" s="857"/>
      <c r="AG3" s="857"/>
      <c r="AH3" s="858"/>
      <c r="AI3" s="875" t="s">
        <v>311</v>
      </c>
      <c r="AJ3" s="877"/>
      <c r="AK3" s="877"/>
      <c r="AL3" s="877"/>
      <c r="AM3" s="877"/>
      <c r="AN3" s="878"/>
      <c r="AO3" s="879" t="s">
        <v>625</v>
      </c>
      <c r="AP3" s="880"/>
      <c r="AQ3" s="880"/>
      <c r="AR3" s="880"/>
      <c r="AS3" s="880"/>
      <c r="AT3" s="880"/>
      <c r="AU3" s="880"/>
      <c r="AV3" s="881"/>
      <c r="AW3" s="863" t="s">
        <v>230</v>
      </c>
      <c r="AX3" s="864"/>
      <c r="AY3" s="864"/>
      <c r="AZ3" s="864"/>
      <c r="BA3" s="864"/>
      <c r="BB3" s="865"/>
      <c r="BC3" s="869">
        <v>45272</v>
      </c>
      <c r="BD3" s="870"/>
      <c r="BE3" s="870"/>
      <c r="BF3" s="870"/>
      <c r="BG3" s="870"/>
      <c r="BH3" s="870"/>
      <c r="BI3" s="870"/>
      <c r="BJ3" s="870"/>
      <c r="BK3" s="871"/>
    </row>
    <row r="4" spans="2:63" s="55" customFormat="1" ht="17.25" customHeight="1" x14ac:dyDescent="0.15">
      <c r="B4" s="850" t="s">
        <v>237</v>
      </c>
      <c r="C4" s="851"/>
      <c r="D4" s="851"/>
      <c r="E4" s="852"/>
      <c r="F4" s="853" t="s">
        <v>646</v>
      </c>
      <c r="G4" s="854"/>
      <c r="H4" s="854"/>
      <c r="I4" s="854"/>
      <c r="J4" s="854"/>
      <c r="K4" s="854"/>
      <c r="L4" s="854"/>
      <c r="M4" s="854"/>
      <c r="N4" s="854"/>
      <c r="O4" s="854"/>
      <c r="P4" s="854"/>
      <c r="Q4" s="854"/>
      <c r="R4" s="854"/>
      <c r="S4" s="854"/>
      <c r="T4" s="855"/>
      <c r="U4" s="875" t="s">
        <v>310</v>
      </c>
      <c r="V4" s="876"/>
      <c r="W4" s="876"/>
      <c r="X4" s="877"/>
      <c r="Y4" s="877"/>
      <c r="Z4" s="859" t="s">
        <v>624</v>
      </c>
      <c r="AA4" s="860"/>
      <c r="AB4" s="860"/>
      <c r="AC4" s="860"/>
      <c r="AD4" s="860"/>
      <c r="AE4" s="860"/>
      <c r="AF4" s="860"/>
      <c r="AG4" s="860"/>
      <c r="AH4" s="861"/>
      <c r="AI4" s="875" t="s">
        <v>312</v>
      </c>
      <c r="AJ4" s="877"/>
      <c r="AK4" s="877"/>
      <c r="AL4" s="877"/>
      <c r="AM4" s="877"/>
      <c r="AN4" s="878"/>
      <c r="AO4" s="882" t="s">
        <v>626</v>
      </c>
      <c r="AP4" s="883"/>
      <c r="AQ4" s="883"/>
      <c r="AR4" s="883"/>
      <c r="AS4" s="883"/>
      <c r="AT4" s="883"/>
      <c r="AU4" s="883"/>
      <c r="AV4" s="884"/>
      <c r="AW4" s="866"/>
      <c r="AX4" s="867"/>
      <c r="AY4" s="867"/>
      <c r="AZ4" s="867"/>
      <c r="BA4" s="867"/>
      <c r="BB4" s="868"/>
      <c r="BC4" s="872"/>
      <c r="BD4" s="873"/>
      <c r="BE4" s="873"/>
      <c r="BF4" s="873"/>
      <c r="BG4" s="873"/>
      <c r="BH4" s="873"/>
      <c r="BI4" s="873"/>
      <c r="BJ4" s="873"/>
      <c r="BK4" s="874"/>
    </row>
    <row r="5" spans="2:63" ht="42.75" customHeight="1" x14ac:dyDescent="0.2">
      <c r="B5" s="895" t="s">
        <v>236</v>
      </c>
      <c r="C5" s="892"/>
      <c r="D5" s="892"/>
      <c r="E5" s="892"/>
      <c r="F5" s="892"/>
      <c r="G5" s="893"/>
      <c r="H5" s="891" t="s">
        <v>235</v>
      </c>
      <c r="I5" s="892"/>
      <c r="J5" s="892"/>
      <c r="K5" s="892"/>
      <c r="L5" s="892"/>
      <c r="M5" s="892"/>
      <c r="N5" s="892"/>
      <c r="O5" s="893"/>
      <c r="P5" s="875" t="s">
        <v>234</v>
      </c>
      <c r="Q5" s="876"/>
      <c r="R5" s="876"/>
      <c r="S5" s="876"/>
      <c r="T5" s="876"/>
      <c r="U5" s="876"/>
      <c r="V5" s="876"/>
      <c r="W5" s="876"/>
      <c r="X5" s="876"/>
      <c r="Y5" s="876"/>
      <c r="Z5" s="876"/>
      <c r="AA5" s="876"/>
      <c r="AB5" s="876"/>
      <c r="AC5" s="876"/>
      <c r="AD5" s="876"/>
      <c r="AE5" s="876"/>
      <c r="AF5" s="876"/>
      <c r="AG5" s="876"/>
      <c r="AH5" s="876"/>
      <c r="AI5" s="876"/>
      <c r="AJ5" s="876"/>
      <c r="AK5" s="876"/>
      <c r="AL5" s="876"/>
      <c r="AM5" s="876"/>
      <c r="AN5" s="875" t="s">
        <v>233</v>
      </c>
      <c r="AO5" s="876"/>
      <c r="AP5" s="876"/>
      <c r="AQ5" s="876"/>
      <c r="AR5" s="876"/>
      <c r="AS5" s="876"/>
      <c r="AT5" s="876"/>
      <c r="AU5" s="876"/>
      <c r="AV5" s="876"/>
      <c r="AW5" s="876"/>
      <c r="AX5" s="876"/>
      <c r="AY5" s="876"/>
      <c r="AZ5" s="876"/>
      <c r="BA5" s="876"/>
      <c r="BB5" s="876"/>
      <c r="BC5" s="876"/>
      <c r="BD5" s="876"/>
      <c r="BE5" s="876"/>
      <c r="BF5" s="876"/>
      <c r="BG5" s="876"/>
      <c r="BH5" s="876"/>
      <c r="BI5" s="876"/>
      <c r="BJ5" s="876"/>
      <c r="BK5" s="894"/>
    </row>
    <row r="6" spans="2:63" ht="29.25" customHeight="1" x14ac:dyDescent="0.2">
      <c r="B6" s="835"/>
      <c r="C6" s="836"/>
      <c r="D6" s="836"/>
      <c r="E6" s="836"/>
      <c r="F6" s="836"/>
      <c r="G6" s="837"/>
      <c r="H6" s="838"/>
      <c r="I6" s="838"/>
      <c r="J6" s="838"/>
      <c r="K6" s="838"/>
      <c r="L6" s="838"/>
      <c r="M6" s="838"/>
      <c r="N6" s="838"/>
      <c r="O6" s="838"/>
      <c r="P6" s="839"/>
      <c r="Q6" s="840"/>
      <c r="R6" s="840"/>
      <c r="S6" s="840"/>
      <c r="T6" s="840"/>
      <c r="U6" s="840"/>
      <c r="V6" s="840"/>
      <c r="W6" s="840"/>
      <c r="X6" s="840"/>
      <c r="Y6" s="840"/>
      <c r="Z6" s="840"/>
      <c r="AA6" s="840"/>
      <c r="AB6" s="840"/>
      <c r="AC6" s="840"/>
      <c r="AD6" s="840"/>
      <c r="AE6" s="840"/>
      <c r="AF6" s="840"/>
      <c r="AG6" s="840"/>
      <c r="AH6" s="840"/>
      <c r="AI6" s="840"/>
      <c r="AJ6" s="840"/>
      <c r="AK6" s="840"/>
      <c r="AL6" s="840"/>
      <c r="AM6" s="840"/>
      <c r="AN6" s="885"/>
      <c r="AO6" s="886"/>
      <c r="AP6" s="886"/>
      <c r="AQ6" s="886"/>
      <c r="AR6" s="886"/>
      <c r="AS6" s="886"/>
      <c r="AT6" s="886"/>
      <c r="AU6" s="886"/>
      <c r="AV6" s="886"/>
      <c r="AW6" s="886"/>
      <c r="AX6" s="886"/>
      <c r="AY6" s="886"/>
      <c r="AZ6" s="886"/>
      <c r="BA6" s="886"/>
      <c r="BB6" s="886"/>
      <c r="BC6" s="886"/>
      <c r="BD6" s="886"/>
      <c r="BE6" s="886"/>
      <c r="BF6" s="886"/>
      <c r="BG6" s="886"/>
      <c r="BH6" s="886"/>
      <c r="BI6" s="886"/>
      <c r="BJ6" s="886"/>
      <c r="BK6" s="887"/>
    </row>
    <row r="7" spans="2:63" ht="29.25" customHeight="1" x14ac:dyDescent="0.2">
      <c r="B7" s="835"/>
      <c r="C7" s="836"/>
      <c r="D7" s="836"/>
      <c r="E7" s="836"/>
      <c r="F7" s="836"/>
      <c r="G7" s="837"/>
      <c r="H7" s="838"/>
      <c r="I7" s="838"/>
      <c r="J7" s="838"/>
      <c r="K7" s="838"/>
      <c r="L7" s="838"/>
      <c r="M7" s="838"/>
      <c r="N7" s="838"/>
      <c r="O7" s="838"/>
      <c r="P7" s="839"/>
      <c r="Q7" s="840"/>
      <c r="R7" s="840"/>
      <c r="S7" s="840"/>
      <c r="T7" s="840"/>
      <c r="U7" s="840"/>
      <c r="V7" s="840"/>
      <c r="W7" s="840"/>
      <c r="X7" s="840"/>
      <c r="Y7" s="840"/>
      <c r="Z7" s="840"/>
      <c r="AA7" s="840"/>
      <c r="AB7" s="840"/>
      <c r="AC7" s="840"/>
      <c r="AD7" s="840"/>
      <c r="AE7" s="840"/>
      <c r="AF7" s="840"/>
      <c r="AG7" s="840"/>
      <c r="AH7" s="840"/>
      <c r="AI7" s="840"/>
      <c r="AJ7" s="840"/>
      <c r="AK7" s="840"/>
      <c r="AL7" s="840"/>
      <c r="AM7" s="840"/>
      <c r="AN7" s="885"/>
      <c r="AO7" s="886"/>
      <c r="AP7" s="886"/>
      <c r="AQ7" s="886"/>
      <c r="AR7" s="886"/>
      <c r="AS7" s="886"/>
      <c r="AT7" s="886"/>
      <c r="AU7" s="886"/>
      <c r="AV7" s="886"/>
      <c r="AW7" s="886"/>
      <c r="AX7" s="886"/>
      <c r="AY7" s="886"/>
      <c r="AZ7" s="886"/>
      <c r="BA7" s="886"/>
      <c r="BB7" s="886"/>
      <c r="BC7" s="886"/>
      <c r="BD7" s="886"/>
      <c r="BE7" s="886"/>
      <c r="BF7" s="886"/>
      <c r="BG7" s="886"/>
      <c r="BH7" s="886"/>
      <c r="BI7" s="886"/>
      <c r="BJ7" s="886"/>
      <c r="BK7" s="887"/>
    </row>
    <row r="8" spans="2:63" ht="29.25" customHeight="1" x14ac:dyDescent="0.2">
      <c r="B8" s="844"/>
      <c r="C8" s="845"/>
      <c r="D8" s="845"/>
      <c r="E8" s="845"/>
      <c r="F8" s="845"/>
      <c r="G8" s="846"/>
      <c r="H8" s="847"/>
      <c r="I8" s="847"/>
      <c r="J8" s="847"/>
      <c r="K8" s="847"/>
      <c r="L8" s="847"/>
      <c r="M8" s="847"/>
      <c r="N8" s="847"/>
      <c r="O8" s="847"/>
      <c r="P8" s="848"/>
      <c r="Q8" s="849"/>
      <c r="R8" s="849"/>
      <c r="S8" s="849"/>
      <c r="T8" s="849"/>
      <c r="U8" s="849"/>
      <c r="V8" s="849"/>
      <c r="W8" s="849"/>
      <c r="X8" s="849"/>
      <c r="Y8" s="849"/>
      <c r="Z8" s="849"/>
      <c r="AA8" s="849"/>
      <c r="AB8" s="849"/>
      <c r="AC8" s="849"/>
      <c r="AD8" s="849"/>
      <c r="AE8" s="849"/>
      <c r="AF8" s="849"/>
      <c r="AG8" s="849"/>
      <c r="AH8" s="849"/>
      <c r="AI8" s="849"/>
      <c r="AJ8" s="849"/>
      <c r="AK8" s="849"/>
      <c r="AL8" s="849"/>
      <c r="AM8" s="849"/>
      <c r="AN8" s="848"/>
      <c r="AO8" s="849"/>
      <c r="AP8" s="849"/>
      <c r="AQ8" s="849"/>
      <c r="AR8" s="849"/>
      <c r="AS8" s="849"/>
      <c r="AT8" s="849"/>
      <c r="AU8" s="849"/>
      <c r="AV8" s="849"/>
      <c r="AW8" s="849"/>
      <c r="AX8" s="849"/>
      <c r="AY8" s="849"/>
      <c r="AZ8" s="849"/>
      <c r="BA8" s="849"/>
      <c r="BB8" s="849"/>
      <c r="BC8" s="849"/>
      <c r="BD8" s="849"/>
      <c r="BE8" s="849"/>
      <c r="BF8" s="849"/>
      <c r="BG8" s="849"/>
      <c r="BH8" s="849"/>
      <c r="BI8" s="849"/>
      <c r="BJ8" s="849"/>
      <c r="BK8" s="862"/>
    </row>
    <row r="9" spans="2:63" ht="29.25" customHeight="1" x14ac:dyDescent="0.2">
      <c r="B9" s="844"/>
      <c r="C9" s="845"/>
      <c r="D9" s="845"/>
      <c r="E9" s="845"/>
      <c r="F9" s="845"/>
      <c r="G9" s="846"/>
      <c r="H9" s="847"/>
      <c r="I9" s="847"/>
      <c r="J9" s="847"/>
      <c r="K9" s="847"/>
      <c r="L9" s="847"/>
      <c r="M9" s="847"/>
      <c r="N9" s="847"/>
      <c r="O9" s="847"/>
      <c r="P9" s="848"/>
      <c r="Q9" s="849"/>
      <c r="R9" s="849"/>
      <c r="S9" s="849"/>
      <c r="T9" s="849"/>
      <c r="U9" s="849"/>
      <c r="V9" s="849"/>
      <c r="W9" s="849"/>
      <c r="X9" s="849"/>
      <c r="Y9" s="849"/>
      <c r="Z9" s="849"/>
      <c r="AA9" s="849"/>
      <c r="AB9" s="849"/>
      <c r="AC9" s="849"/>
      <c r="AD9" s="849"/>
      <c r="AE9" s="849"/>
      <c r="AF9" s="849"/>
      <c r="AG9" s="849"/>
      <c r="AH9" s="849"/>
      <c r="AI9" s="849"/>
      <c r="AJ9" s="849"/>
      <c r="AK9" s="849"/>
      <c r="AL9" s="849"/>
      <c r="AM9" s="849"/>
      <c r="AN9" s="848"/>
      <c r="AO9" s="849"/>
      <c r="AP9" s="849"/>
      <c r="AQ9" s="849"/>
      <c r="AR9" s="849"/>
      <c r="AS9" s="849"/>
      <c r="AT9" s="849"/>
      <c r="AU9" s="849"/>
      <c r="AV9" s="849"/>
      <c r="AW9" s="849"/>
      <c r="AX9" s="849"/>
      <c r="AY9" s="849"/>
      <c r="AZ9" s="849"/>
      <c r="BA9" s="849"/>
      <c r="BB9" s="849"/>
      <c r="BC9" s="849"/>
      <c r="BD9" s="849"/>
      <c r="BE9" s="849"/>
      <c r="BF9" s="849"/>
      <c r="BG9" s="849"/>
      <c r="BH9" s="849"/>
      <c r="BI9" s="849"/>
      <c r="BJ9" s="849"/>
      <c r="BK9" s="862"/>
    </row>
    <row r="10" spans="2:63" ht="29.25" customHeight="1" x14ac:dyDescent="0.2">
      <c r="B10" s="844"/>
      <c r="C10" s="845"/>
      <c r="D10" s="845"/>
      <c r="E10" s="845"/>
      <c r="F10" s="845"/>
      <c r="G10" s="846"/>
      <c r="H10" s="847"/>
      <c r="I10" s="847"/>
      <c r="J10" s="847"/>
      <c r="K10" s="847"/>
      <c r="L10" s="847"/>
      <c r="M10" s="847"/>
      <c r="N10" s="847"/>
      <c r="O10" s="847"/>
      <c r="P10" s="848"/>
      <c r="Q10" s="849"/>
      <c r="R10" s="849"/>
      <c r="S10" s="849"/>
      <c r="T10" s="849"/>
      <c r="U10" s="849"/>
      <c r="V10" s="849"/>
      <c r="W10" s="849"/>
      <c r="X10" s="849"/>
      <c r="Y10" s="849"/>
      <c r="Z10" s="849"/>
      <c r="AA10" s="849"/>
      <c r="AB10" s="849"/>
      <c r="AC10" s="849"/>
      <c r="AD10" s="849"/>
      <c r="AE10" s="849"/>
      <c r="AF10" s="849"/>
      <c r="AG10" s="849"/>
      <c r="AH10" s="849"/>
      <c r="AI10" s="849"/>
      <c r="AJ10" s="849"/>
      <c r="AK10" s="849"/>
      <c r="AL10" s="849"/>
      <c r="AM10" s="849"/>
      <c r="AN10" s="848"/>
      <c r="AO10" s="849"/>
      <c r="AP10" s="849"/>
      <c r="AQ10" s="849"/>
      <c r="AR10" s="849"/>
      <c r="AS10" s="849"/>
      <c r="AT10" s="849"/>
      <c r="AU10" s="849"/>
      <c r="AV10" s="849"/>
      <c r="AW10" s="849"/>
      <c r="AX10" s="849"/>
      <c r="AY10" s="849"/>
      <c r="AZ10" s="849"/>
      <c r="BA10" s="849"/>
      <c r="BB10" s="849"/>
      <c r="BC10" s="849"/>
      <c r="BD10" s="849"/>
      <c r="BE10" s="849"/>
      <c r="BF10" s="849"/>
      <c r="BG10" s="849"/>
      <c r="BH10" s="849"/>
      <c r="BI10" s="849"/>
      <c r="BJ10" s="849"/>
      <c r="BK10" s="862"/>
    </row>
    <row r="11" spans="2:63" ht="29.25" customHeight="1" x14ac:dyDescent="0.2">
      <c r="B11" s="844"/>
      <c r="C11" s="845"/>
      <c r="D11" s="845"/>
      <c r="E11" s="845"/>
      <c r="F11" s="845"/>
      <c r="G11" s="846"/>
      <c r="H11" s="847"/>
      <c r="I11" s="847"/>
      <c r="J11" s="847"/>
      <c r="K11" s="847"/>
      <c r="L11" s="847"/>
      <c r="M11" s="847"/>
      <c r="N11" s="847"/>
      <c r="O11" s="847"/>
      <c r="P11" s="848"/>
      <c r="Q11" s="849"/>
      <c r="R11" s="849"/>
      <c r="S11" s="849"/>
      <c r="T11" s="849"/>
      <c r="U11" s="849"/>
      <c r="V11" s="849"/>
      <c r="W11" s="849"/>
      <c r="X11" s="849"/>
      <c r="Y11" s="849"/>
      <c r="Z11" s="849"/>
      <c r="AA11" s="849"/>
      <c r="AB11" s="849"/>
      <c r="AC11" s="849"/>
      <c r="AD11" s="849"/>
      <c r="AE11" s="849"/>
      <c r="AF11" s="849"/>
      <c r="AG11" s="849"/>
      <c r="AH11" s="849"/>
      <c r="AI11" s="849"/>
      <c r="AJ11" s="849"/>
      <c r="AK11" s="849"/>
      <c r="AL11" s="849"/>
      <c r="AM11" s="849"/>
      <c r="AN11" s="848"/>
      <c r="AO11" s="849"/>
      <c r="AP11" s="849"/>
      <c r="AQ11" s="849"/>
      <c r="AR11" s="849"/>
      <c r="AS11" s="849"/>
      <c r="AT11" s="849"/>
      <c r="AU11" s="849"/>
      <c r="AV11" s="849"/>
      <c r="AW11" s="849"/>
      <c r="AX11" s="849"/>
      <c r="AY11" s="849"/>
      <c r="AZ11" s="849"/>
      <c r="BA11" s="849"/>
      <c r="BB11" s="849"/>
      <c r="BC11" s="849"/>
      <c r="BD11" s="849"/>
      <c r="BE11" s="849"/>
      <c r="BF11" s="849"/>
      <c r="BG11" s="849"/>
      <c r="BH11" s="849"/>
      <c r="BI11" s="849"/>
      <c r="BJ11" s="849"/>
      <c r="BK11" s="862"/>
    </row>
    <row r="12" spans="2:63" ht="29.25" customHeight="1" x14ac:dyDescent="0.2">
      <c r="B12" s="844"/>
      <c r="C12" s="845"/>
      <c r="D12" s="845"/>
      <c r="E12" s="845"/>
      <c r="F12" s="845"/>
      <c r="G12" s="846"/>
      <c r="H12" s="847"/>
      <c r="I12" s="847"/>
      <c r="J12" s="847"/>
      <c r="K12" s="847"/>
      <c r="L12" s="847"/>
      <c r="M12" s="847"/>
      <c r="N12" s="847"/>
      <c r="O12" s="847"/>
      <c r="P12" s="848"/>
      <c r="Q12" s="849"/>
      <c r="R12" s="849"/>
      <c r="S12" s="849"/>
      <c r="T12" s="849"/>
      <c r="U12" s="849"/>
      <c r="V12" s="849"/>
      <c r="W12" s="849"/>
      <c r="X12" s="849"/>
      <c r="Y12" s="849"/>
      <c r="Z12" s="849"/>
      <c r="AA12" s="849"/>
      <c r="AB12" s="849"/>
      <c r="AC12" s="849"/>
      <c r="AD12" s="849"/>
      <c r="AE12" s="849"/>
      <c r="AF12" s="849"/>
      <c r="AG12" s="849"/>
      <c r="AH12" s="849"/>
      <c r="AI12" s="849"/>
      <c r="AJ12" s="849"/>
      <c r="AK12" s="849"/>
      <c r="AL12" s="849"/>
      <c r="AM12" s="849"/>
      <c r="AN12" s="848"/>
      <c r="AO12" s="849"/>
      <c r="AP12" s="849"/>
      <c r="AQ12" s="849"/>
      <c r="AR12" s="849"/>
      <c r="AS12" s="849"/>
      <c r="AT12" s="849"/>
      <c r="AU12" s="849"/>
      <c r="AV12" s="849"/>
      <c r="AW12" s="849"/>
      <c r="AX12" s="849"/>
      <c r="AY12" s="849"/>
      <c r="AZ12" s="849"/>
      <c r="BA12" s="849"/>
      <c r="BB12" s="849"/>
      <c r="BC12" s="849"/>
      <c r="BD12" s="849"/>
      <c r="BE12" s="849"/>
      <c r="BF12" s="849"/>
      <c r="BG12" s="849"/>
      <c r="BH12" s="849"/>
      <c r="BI12" s="849"/>
      <c r="BJ12" s="849"/>
      <c r="BK12" s="862"/>
    </row>
    <row r="13" spans="2:63" ht="29.25" customHeight="1" x14ac:dyDescent="0.2">
      <c r="B13" s="844"/>
      <c r="C13" s="845"/>
      <c r="D13" s="845"/>
      <c r="E13" s="845"/>
      <c r="F13" s="845"/>
      <c r="G13" s="846"/>
      <c r="H13" s="847"/>
      <c r="I13" s="847"/>
      <c r="J13" s="847"/>
      <c r="K13" s="847"/>
      <c r="L13" s="847"/>
      <c r="M13" s="847"/>
      <c r="N13" s="847"/>
      <c r="O13" s="847"/>
      <c r="P13" s="848"/>
      <c r="Q13" s="849"/>
      <c r="R13" s="849"/>
      <c r="S13" s="849"/>
      <c r="T13" s="849"/>
      <c r="U13" s="849"/>
      <c r="V13" s="849"/>
      <c r="W13" s="849"/>
      <c r="X13" s="849"/>
      <c r="Y13" s="849"/>
      <c r="Z13" s="849"/>
      <c r="AA13" s="849"/>
      <c r="AB13" s="849"/>
      <c r="AC13" s="849"/>
      <c r="AD13" s="849"/>
      <c r="AE13" s="849"/>
      <c r="AF13" s="849"/>
      <c r="AG13" s="849"/>
      <c r="AH13" s="849"/>
      <c r="AI13" s="849"/>
      <c r="AJ13" s="849"/>
      <c r="AK13" s="849"/>
      <c r="AL13" s="849"/>
      <c r="AM13" s="849"/>
      <c r="AN13" s="848"/>
      <c r="AO13" s="849"/>
      <c r="AP13" s="849"/>
      <c r="AQ13" s="849"/>
      <c r="AR13" s="849"/>
      <c r="AS13" s="849"/>
      <c r="AT13" s="849"/>
      <c r="AU13" s="849"/>
      <c r="AV13" s="849"/>
      <c r="AW13" s="849"/>
      <c r="AX13" s="849"/>
      <c r="AY13" s="849"/>
      <c r="AZ13" s="849"/>
      <c r="BA13" s="849"/>
      <c r="BB13" s="849"/>
      <c r="BC13" s="849"/>
      <c r="BD13" s="849"/>
      <c r="BE13" s="849"/>
      <c r="BF13" s="849"/>
      <c r="BG13" s="849"/>
      <c r="BH13" s="849"/>
      <c r="BI13" s="849"/>
      <c r="BJ13" s="849"/>
      <c r="BK13" s="862"/>
    </row>
    <row r="14" spans="2:63" ht="29.25" customHeight="1" x14ac:dyDescent="0.2">
      <c r="B14" s="844"/>
      <c r="C14" s="845"/>
      <c r="D14" s="845"/>
      <c r="E14" s="845"/>
      <c r="F14" s="845"/>
      <c r="G14" s="846"/>
      <c r="H14" s="847"/>
      <c r="I14" s="847"/>
      <c r="J14" s="847"/>
      <c r="K14" s="847"/>
      <c r="L14" s="847"/>
      <c r="M14" s="847"/>
      <c r="N14" s="847"/>
      <c r="O14" s="847"/>
      <c r="P14" s="848"/>
      <c r="Q14" s="849"/>
      <c r="R14" s="849"/>
      <c r="S14" s="849"/>
      <c r="T14" s="849"/>
      <c r="U14" s="849"/>
      <c r="V14" s="849"/>
      <c r="W14" s="849"/>
      <c r="X14" s="849"/>
      <c r="Y14" s="849"/>
      <c r="Z14" s="849"/>
      <c r="AA14" s="849"/>
      <c r="AB14" s="849"/>
      <c r="AC14" s="849"/>
      <c r="AD14" s="849"/>
      <c r="AE14" s="849"/>
      <c r="AF14" s="849"/>
      <c r="AG14" s="849"/>
      <c r="AH14" s="849"/>
      <c r="AI14" s="849"/>
      <c r="AJ14" s="849"/>
      <c r="AK14" s="849"/>
      <c r="AL14" s="849"/>
      <c r="AM14" s="849"/>
      <c r="AN14" s="848"/>
      <c r="AO14" s="849"/>
      <c r="AP14" s="849"/>
      <c r="AQ14" s="849"/>
      <c r="AR14" s="849"/>
      <c r="AS14" s="849"/>
      <c r="AT14" s="849"/>
      <c r="AU14" s="849"/>
      <c r="AV14" s="849"/>
      <c r="AW14" s="849"/>
      <c r="AX14" s="849"/>
      <c r="AY14" s="849"/>
      <c r="AZ14" s="849"/>
      <c r="BA14" s="849"/>
      <c r="BB14" s="849"/>
      <c r="BC14" s="849"/>
      <c r="BD14" s="849"/>
      <c r="BE14" s="849"/>
      <c r="BF14" s="849"/>
      <c r="BG14" s="849"/>
      <c r="BH14" s="849"/>
      <c r="BI14" s="849"/>
      <c r="BJ14" s="849"/>
      <c r="BK14" s="862"/>
    </row>
    <row r="15" spans="2:63" ht="29.25" customHeight="1" x14ac:dyDescent="0.2">
      <c r="B15" s="844"/>
      <c r="C15" s="845"/>
      <c r="D15" s="845"/>
      <c r="E15" s="845"/>
      <c r="F15" s="845"/>
      <c r="G15" s="846"/>
      <c r="H15" s="847"/>
      <c r="I15" s="847"/>
      <c r="J15" s="847"/>
      <c r="K15" s="847"/>
      <c r="L15" s="847"/>
      <c r="M15" s="847"/>
      <c r="N15" s="847"/>
      <c r="O15" s="847"/>
      <c r="P15" s="848"/>
      <c r="Q15" s="849"/>
      <c r="R15" s="849"/>
      <c r="S15" s="849"/>
      <c r="T15" s="849"/>
      <c r="U15" s="849"/>
      <c r="V15" s="849"/>
      <c r="W15" s="849"/>
      <c r="X15" s="849"/>
      <c r="Y15" s="849"/>
      <c r="Z15" s="849"/>
      <c r="AA15" s="849"/>
      <c r="AB15" s="849"/>
      <c r="AC15" s="849"/>
      <c r="AD15" s="849"/>
      <c r="AE15" s="849"/>
      <c r="AF15" s="849"/>
      <c r="AG15" s="849"/>
      <c r="AH15" s="849"/>
      <c r="AI15" s="849"/>
      <c r="AJ15" s="849"/>
      <c r="AK15" s="849"/>
      <c r="AL15" s="849"/>
      <c r="AM15" s="849"/>
      <c r="AN15" s="848"/>
      <c r="AO15" s="849"/>
      <c r="AP15" s="849"/>
      <c r="AQ15" s="849"/>
      <c r="AR15" s="849"/>
      <c r="AS15" s="849"/>
      <c r="AT15" s="849"/>
      <c r="AU15" s="849"/>
      <c r="AV15" s="849"/>
      <c r="AW15" s="849"/>
      <c r="AX15" s="849"/>
      <c r="AY15" s="849"/>
      <c r="AZ15" s="849"/>
      <c r="BA15" s="849"/>
      <c r="BB15" s="849"/>
      <c r="BC15" s="849"/>
      <c r="BD15" s="849"/>
      <c r="BE15" s="849"/>
      <c r="BF15" s="849"/>
      <c r="BG15" s="849"/>
      <c r="BH15" s="849"/>
      <c r="BI15" s="849"/>
      <c r="BJ15" s="849"/>
      <c r="BK15" s="862"/>
    </row>
    <row r="16" spans="2:63" ht="29.25" customHeight="1" x14ac:dyDescent="0.2">
      <c r="B16" s="844"/>
      <c r="C16" s="845"/>
      <c r="D16" s="845"/>
      <c r="E16" s="845"/>
      <c r="F16" s="845"/>
      <c r="G16" s="846"/>
      <c r="H16" s="847"/>
      <c r="I16" s="847"/>
      <c r="J16" s="847"/>
      <c r="K16" s="847"/>
      <c r="L16" s="847"/>
      <c r="M16" s="847"/>
      <c r="N16" s="847"/>
      <c r="O16" s="847"/>
      <c r="P16" s="848"/>
      <c r="Q16" s="849"/>
      <c r="R16" s="849"/>
      <c r="S16" s="849"/>
      <c r="T16" s="849"/>
      <c r="U16" s="849"/>
      <c r="V16" s="849"/>
      <c r="W16" s="849"/>
      <c r="X16" s="849"/>
      <c r="Y16" s="849"/>
      <c r="Z16" s="849"/>
      <c r="AA16" s="849"/>
      <c r="AB16" s="849"/>
      <c r="AC16" s="849"/>
      <c r="AD16" s="849"/>
      <c r="AE16" s="849"/>
      <c r="AF16" s="849"/>
      <c r="AG16" s="849"/>
      <c r="AH16" s="849"/>
      <c r="AI16" s="849"/>
      <c r="AJ16" s="849"/>
      <c r="AK16" s="849"/>
      <c r="AL16" s="849"/>
      <c r="AM16" s="849"/>
      <c r="AN16" s="848"/>
      <c r="AO16" s="849"/>
      <c r="AP16" s="849"/>
      <c r="AQ16" s="849"/>
      <c r="AR16" s="849"/>
      <c r="AS16" s="849"/>
      <c r="AT16" s="849"/>
      <c r="AU16" s="849"/>
      <c r="AV16" s="849"/>
      <c r="AW16" s="849"/>
      <c r="AX16" s="849"/>
      <c r="AY16" s="849"/>
      <c r="AZ16" s="849"/>
      <c r="BA16" s="849"/>
      <c r="BB16" s="849"/>
      <c r="BC16" s="849"/>
      <c r="BD16" s="849"/>
      <c r="BE16" s="849"/>
      <c r="BF16" s="849"/>
      <c r="BG16" s="849"/>
      <c r="BH16" s="849"/>
      <c r="BI16" s="849"/>
      <c r="BJ16" s="849"/>
      <c r="BK16" s="862"/>
    </row>
    <row r="17" spans="2:63" ht="29.25" customHeight="1" x14ac:dyDescent="0.2">
      <c r="B17" s="844"/>
      <c r="C17" s="845"/>
      <c r="D17" s="845"/>
      <c r="E17" s="845"/>
      <c r="F17" s="845"/>
      <c r="G17" s="846"/>
      <c r="H17" s="847"/>
      <c r="I17" s="847"/>
      <c r="J17" s="847"/>
      <c r="K17" s="847"/>
      <c r="L17" s="847"/>
      <c r="M17" s="847"/>
      <c r="N17" s="847"/>
      <c r="O17" s="847"/>
      <c r="P17" s="848"/>
      <c r="Q17" s="849"/>
      <c r="R17" s="849"/>
      <c r="S17" s="849"/>
      <c r="T17" s="849"/>
      <c r="U17" s="849"/>
      <c r="V17" s="849"/>
      <c r="W17" s="849"/>
      <c r="X17" s="849"/>
      <c r="Y17" s="849"/>
      <c r="Z17" s="849"/>
      <c r="AA17" s="849"/>
      <c r="AB17" s="849"/>
      <c r="AC17" s="849"/>
      <c r="AD17" s="849"/>
      <c r="AE17" s="849"/>
      <c r="AF17" s="849"/>
      <c r="AG17" s="849"/>
      <c r="AH17" s="849"/>
      <c r="AI17" s="849"/>
      <c r="AJ17" s="849"/>
      <c r="AK17" s="849"/>
      <c r="AL17" s="849"/>
      <c r="AM17" s="849"/>
      <c r="AN17" s="848"/>
      <c r="AO17" s="849"/>
      <c r="AP17" s="849"/>
      <c r="AQ17" s="849"/>
      <c r="AR17" s="849"/>
      <c r="AS17" s="849"/>
      <c r="AT17" s="849"/>
      <c r="AU17" s="849"/>
      <c r="AV17" s="849"/>
      <c r="AW17" s="849"/>
      <c r="AX17" s="849"/>
      <c r="AY17" s="849"/>
      <c r="AZ17" s="849"/>
      <c r="BA17" s="849"/>
      <c r="BB17" s="849"/>
      <c r="BC17" s="849"/>
      <c r="BD17" s="849"/>
      <c r="BE17" s="849"/>
      <c r="BF17" s="849"/>
      <c r="BG17" s="849"/>
      <c r="BH17" s="849"/>
      <c r="BI17" s="849"/>
      <c r="BJ17" s="849"/>
      <c r="BK17" s="862"/>
    </row>
    <row r="18" spans="2:63" ht="29.25" customHeight="1" x14ac:dyDescent="0.2">
      <c r="B18" s="844"/>
      <c r="C18" s="845"/>
      <c r="D18" s="845"/>
      <c r="E18" s="845"/>
      <c r="F18" s="845"/>
      <c r="G18" s="846"/>
      <c r="H18" s="847"/>
      <c r="I18" s="847"/>
      <c r="J18" s="847"/>
      <c r="K18" s="847"/>
      <c r="L18" s="847"/>
      <c r="M18" s="847"/>
      <c r="N18" s="847"/>
      <c r="O18" s="847"/>
      <c r="P18" s="848"/>
      <c r="Q18" s="849"/>
      <c r="R18" s="849"/>
      <c r="S18" s="849"/>
      <c r="T18" s="849"/>
      <c r="U18" s="849"/>
      <c r="V18" s="849"/>
      <c r="W18" s="849"/>
      <c r="X18" s="849"/>
      <c r="Y18" s="849"/>
      <c r="Z18" s="849"/>
      <c r="AA18" s="849"/>
      <c r="AB18" s="849"/>
      <c r="AC18" s="849"/>
      <c r="AD18" s="849"/>
      <c r="AE18" s="849"/>
      <c r="AF18" s="849"/>
      <c r="AG18" s="849"/>
      <c r="AH18" s="849"/>
      <c r="AI18" s="849"/>
      <c r="AJ18" s="849"/>
      <c r="AK18" s="849"/>
      <c r="AL18" s="849"/>
      <c r="AM18" s="849"/>
      <c r="AN18" s="848"/>
      <c r="AO18" s="849"/>
      <c r="AP18" s="849"/>
      <c r="AQ18" s="849"/>
      <c r="AR18" s="849"/>
      <c r="AS18" s="849"/>
      <c r="AT18" s="849"/>
      <c r="AU18" s="849"/>
      <c r="AV18" s="849"/>
      <c r="AW18" s="849"/>
      <c r="AX18" s="849"/>
      <c r="AY18" s="849"/>
      <c r="AZ18" s="849"/>
      <c r="BA18" s="849"/>
      <c r="BB18" s="849"/>
      <c r="BC18" s="849"/>
      <c r="BD18" s="849"/>
      <c r="BE18" s="849"/>
      <c r="BF18" s="849"/>
      <c r="BG18" s="849"/>
      <c r="BH18" s="849"/>
      <c r="BI18" s="849"/>
      <c r="BJ18" s="849"/>
      <c r="BK18" s="862"/>
    </row>
    <row r="19" spans="2:63" ht="29.25" customHeight="1" x14ac:dyDescent="0.2">
      <c r="B19" s="844"/>
      <c r="C19" s="845"/>
      <c r="D19" s="845"/>
      <c r="E19" s="845"/>
      <c r="F19" s="845"/>
      <c r="G19" s="846"/>
      <c r="H19" s="847"/>
      <c r="I19" s="847"/>
      <c r="J19" s="847"/>
      <c r="K19" s="847"/>
      <c r="L19" s="847"/>
      <c r="M19" s="847"/>
      <c r="N19" s="847"/>
      <c r="O19" s="847"/>
      <c r="P19" s="848"/>
      <c r="Q19" s="849"/>
      <c r="R19" s="849"/>
      <c r="S19" s="849"/>
      <c r="T19" s="849"/>
      <c r="U19" s="849"/>
      <c r="V19" s="849"/>
      <c r="W19" s="849"/>
      <c r="X19" s="849"/>
      <c r="Y19" s="849"/>
      <c r="Z19" s="849"/>
      <c r="AA19" s="849"/>
      <c r="AB19" s="849"/>
      <c r="AC19" s="849"/>
      <c r="AD19" s="849"/>
      <c r="AE19" s="849"/>
      <c r="AF19" s="849"/>
      <c r="AG19" s="849"/>
      <c r="AH19" s="849"/>
      <c r="AI19" s="849"/>
      <c r="AJ19" s="849"/>
      <c r="AK19" s="849"/>
      <c r="AL19" s="849"/>
      <c r="AM19" s="849"/>
      <c r="AN19" s="848"/>
      <c r="AO19" s="849"/>
      <c r="AP19" s="849"/>
      <c r="AQ19" s="849"/>
      <c r="AR19" s="849"/>
      <c r="AS19" s="849"/>
      <c r="AT19" s="849"/>
      <c r="AU19" s="849"/>
      <c r="AV19" s="849"/>
      <c r="AW19" s="849"/>
      <c r="AX19" s="849"/>
      <c r="AY19" s="849"/>
      <c r="AZ19" s="849"/>
      <c r="BA19" s="849"/>
      <c r="BB19" s="849"/>
      <c r="BC19" s="849"/>
      <c r="BD19" s="849"/>
      <c r="BE19" s="849"/>
      <c r="BF19" s="849"/>
      <c r="BG19" s="849"/>
      <c r="BH19" s="849"/>
      <c r="BI19" s="849"/>
      <c r="BJ19" s="849"/>
      <c r="BK19" s="862"/>
    </row>
    <row r="20" spans="2:63" x14ac:dyDescent="0.2">
      <c r="B20" s="114"/>
      <c r="C20" s="114"/>
      <c r="D20" s="115" t="s">
        <v>313</v>
      </c>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row>
    <row r="21" spans="2:63" x14ac:dyDescent="0.2">
      <c r="D21" s="237" t="s">
        <v>569</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U50"/>
  <sheetViews>
    <sheetView showGridLines="0" view="pageBreakPreview" zoomScaleNormal="100" zoomScaleSheetLayoutView="100" workbookViewId="0">
      <selection activeCell="O17" sqref="O17"/>
    </sheetView>
  </sheetViews>
  <sheetFormatPr defaultColWidth="9" defaultRowHeight="12" x14ac:dyDescent="0.2"/>
  <cols>
    <col min="1" max="1" width="2.77734375" style="34" customWidth="1"/>
    <col min="2" max="3" width="4" style="35" customWidth="1"/>
    <col min="4" max="40" width="4" style="34" customWidth="1"/>
    <col min="41" max="16384" width="9" style="34"/>
  </cols>
  <sheetData>
    <row r="1" spans="1:47" ht="20.25" customHeight="1" x14ac:dyDescent="0.2">
      <c r="B1" s="117" t="s">
        <v>337</v>
      </c>
      <c r="C1" s="118"/>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row>
    <row r="2" spans="1:47" x14ac:dyDescent="0.2">
      <c r="B2" s="920" t="s">
        <v>82</v>
      </c>
      <c r="C2" s="920"/>
      <c r="D2" s="920"/>
      <c r="E2" s="922" t="s">
        <v>621</v>
      </c>
      <c r="F2" s="922"/>
      <c r="G2" s="922"/>
      <c r="H2" s="922"/>
      <c r="I2" s="922"/>
      <c r="J2" s="922"/>
      <c r="K2" s="920" t="s">
        <v>81</v>
      </c>
      <c r="L2" s="920"/>
      <c r="M2" s="920"/>
      <c r="N2" s="922" t="s">
        <v>623</v>
      </c>
      <c r="O2" s="922"/>
      <c r="P2" s="922"/>
      <c r="Q2" s="922"/>
      <c r="R2" s="922"/>
      <c r="S2" s="922"/>
      <c r="T2" s="922"/>
      <c r="U2" s="943" t="s">
        <v>274</v>
      </c>
      <c r="V2" s="943"/>
      <c r="W2" s="943"/>
      <c r="X2" s="943"/>
      <c r="Y2" s="945" t="s">
        <v>625</v>
      </c>
      <c r="Z2" s="945"/>
      <c r="AA2" s="945"/>
      <c r="AB2" s="945"/>
      <c r="AC2" s="945"/>
      <c r="AD2" s="945"/>
      <c r="AE2" s="945"/>
      <c r="AF2" s="945"/>
      <c r="AG2" s="946" t="s">
        <v>264</v>
      </c>
      <c r="AH2" s="946"/>
      <c r="AI2" s="946"/>
      <c r="AJ2" s="948">
        <v>45272</v>
      </c>
      <c r="AK2" s="948"/>
      <c r="AL2" s="948"/>
      <c r="AM2" s="948"/>
      <c r="AN2" s="948"/>
    </row>
    <row r="3" spans="1:47" x14ac:dyDescent="0.2">
      <c r="A3" s="34" t="s">
        <v>80</v>
      </c>
      <c r="B3" s="921" t="s">
        <v>79</v>
      </c>
      <c r="C3" s="921"/>
      <c r="D3" s="921"/>
      <c r="E3" s="942" t="s">
        <v>646</v>
      </c>
      <c r="F3" s="942"/>
      <c r="G3" s="942"/>
      <c r="H3" s="942"/>
      <c r="I3" s="942"/>
      <c r="J3" s="942"/>
      <c r="K3" s="921" t="s">
        <v>78</v>
      </c>
      <c r="L3" s="921"/>
      <c r="M3" s="921"/>
      <c r="N3" s="942" t="s">
        <v>624</v>
      </c>
      <c r="O3" s="942"/>
      <c r="P3" s="942"/>
      <c r="Q3" s="942"/>
      <c r="R3" s="942"/>
      <c r="S3" s="942"/>
      <c r="T3" s="942"/>
      <c r="U3" s="944" t="s">
        <v>275</v>
      </c>
      <c r="V3" s="944"/>
      <c r="W3" s="944"/>
      <c r="X3" s="944"/>
      <c r="Y3" s="942" t="s">
        <v>626</v>
      </c>
      <c r="Z3" s="942"/>
      <c r="AA3" s="942"/>
      <c r="AB3" s="942"/>
      <c r="AC3" s="942"/>
      <c r="AD3" s="942"/>
      <c r="AE3" s="942"/>
      <c r="AF3" s="942"/>
      <c r="AG3" s="947"/>
      <c r="AH3" s="947"/>
      <c r="AI3" s="947"/>
      <c r="AJ3" s="949"/>
      <c r="AK3" s="949"/>
      <c r="AL3" s="949"/>
      <c r="AM3" s="949"/>
      <c r="AN3" s="949"/>
    </row>
    <row r="4" spans="1:47" ht="12" customHeight="1" x14ac:dyDescent="0.2">
      <c r="B4" s="928"/>
      <c r="C4" s="929"/>
      <c r="D4" s="929"/>
      <c r="E4" s="929"/>
      <c r="F4" s="929"/>
      <c r="G4" s="929"/>
      <c r="H4" s="929"/>
      <c r="I4" s="929"/>
      <c r="J4" s="929"/>
      <c r="K4" s="929"/>
      <c r="L4" s="929"/>
      <c r="M4" s="929"/>
      <c r="N4" s="929"/>
      <c r="O4" s="929"/>
      <c r="P4" s="929"/>
      <c r="Q4" s="929"/>
      <c r="R4" s="929"/>
      <c r="S4" s="929"/>
      <c r="T4" s="929"/>
      <c r="U4" s="929"/>
      <c r="V4" s="929"/>
      <c r="W4" s="929"/>
      <c r="X4" s="929"/>
      <c r="Y4" s="929"/>
      <c r="Z4" s="929"/>
      <c r="AA4" s="929"/>
      <c r="AB4" s="929"/>
      <c r="AC4" s="929"/>
      <c r="AD4" s="929"/>
      <c r="AE4" s="929"/>
      <c r="AF4" s="929"/>
      <c r="AG4" s="930" t="s">
        <v>77</v>
      </c>
      <c r="AH4" s="931"/>
      <c r="AI4" s="932"/>
      <c r="AJ4" s="936" t="str">
        <f>IF(AT44=4,"Ⅳ",IF(AT44=3,"Ⅲ",IF(AT44=2,"Ⅱ","Ⅰ")))</f>
        <v>Ⅱ</v>
      </c>
      <c r="AK4" s="937"/>
      <c r="AL4" s="937"/>
      <c r="AM4" s="937"/>
      <c r="AN4" s="938"/>
      <c r="AO4" s="4"/>
      <c r="AP4" s="4"/>
      <c r="AQ4" s="4"/>
      <c r="AR4" s="4"/>
      <c r="AS4" s="4"/>
      <c r="AT4" s="4"/>
      <c r="AU4" s="4"/>
    </row>
    <row r="5" spans="1:47" ht="12.75" customHeight="1" thickBot="1" x14ac:dyDescent="0.25">
      <c r="B5" s="923" t="s">
        <v>76</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33"/>
      <c r="AH5" s="934"/>
      <c r="AI5" s="935"/>
      <c r="AJ5" s="939"/>
      <c r="AK5" s="940"/>
      <c r="AL5" s="940"/>
      <c r="AM5" s="940"/>
      <c r="AN5" s="941"/>
      <c r="AO5" s="4"/>
      <c r="AP5" s="4"/>
      <c r="AQ5" s="4"/>
      <c r="AR5" s="4"/>
      <c r="AS5" s="4"/>
      <c r="AT5" s="4"/>
      <c r="AU5" s="4"/>
    </row>
    <row r="6" spans="1:47" x14ac:dyDescent="0.2">
      <c r="B6" s="902" t="s">
        <v>75</v>
      </c>
      <c r="C6" s="899" t="s">
        <v>309</v>
      </c>
      <c r="D6" s="917" t="s">
        <v>74</v>
      </c>
      <c r="E6" s="918"/>
      <c r="F6" s="918"/>
      <c r="G6" s="918"/>
      <c r="H6" s="918"/>
      <c r="I6" s="918"/>
      <c r="J6" s="918"/>
      <c r="K6" s="918"/>
      <c r="L6" s="918"/>
      <c r="M6" s="918"/>
      <c r="N6" s="918"/>
      <c r="O6" s="918"/>
      <c r="P6" s="918"/>
      <c r="Q6" s="918"/>
      <c r="R6" s="918"/>
      <c r="S6" s="918"/>
      <c r="T6" s="918"/>
      <c r="U6" s="918"/>
      <c r="V6" s="918"/>
      <c r="W6" s="918"/>
      <c r="X6" s="919"/>
      <c r="Y6" s="911" t="s">
        <v>73</v>
      </c>
      <c r="Z6" s="911"/>
      <c r="AA6" s="911"/>
      <c r="AB6" s="911"/>
      <c r="AC6" s="925" t="s">
        <v>72</v>
      </c>
      <c r="AD6" s="926"/>
      <c r="AE6" s="926"/>
      <c r="AF6" s="926"/>
      <c r="AG6" s="926"/>
      <c r="AH6" s="926"/>
      <c r="AI6" s="926"/>
      <c r="AJ6" s="926"/>
      <c r="AK6" s="926"/>
      <c r="AL6" s="926"/>
      <c r="AM6" s="926"/>
      <c r="AN6" s="927"/>
      <c r="AO6" s="4"/>
      <c r="AP6" s="4"/>
      <c r="AQ6" s="4"/>
      <c r="AR6" s="4"/>
      <c r="AS6" s="4"/>
      <c r="AT6" s="896" t="s">
        <v>317</v>
      </c>
      <c r="AU6" s="4"/>
    </row>
    <row r="7" spans="1:47" ht="12.6" x14ac:dyDescent="0.2">
      <c r="B7" s="903"/>
      <c r="C7" s="900"/>
      <c r="D7" s="915" t="s">
        <v>71</v>
      </c>
      <c r="E7" s="913"/>
      <c r="F7" s="913"/>
      <c r="G7" s="913"/>
      <c r="H7" s="913"/>
      <c r="I7" s="913"/>
      <c r="J7" s="913"/>
      <c r="K7" s="913"/>
      <c r="L7" s="913"/>
      <c r="M7" s="913"/>
      <c r="N7" s="913"/>
      <c r="O7" s="916"/>
      <c r="P7" s="913" t="s">
        <v>306</v>
      </c>
      <c r="Q7" s="913"/>
      <c r="R7" s="913"/>
      <c r="S7" s="913"/>
      <c r="T7" s="913"/>
      <c r="U7" s="913"/>
      <c r="V7" s="913"/>
      <c r="W7" s="913"/>
      <c r="X7" s="914"/>
      <c r="Y7" s="912"/>
      <c r="Z7" s="912"/>
      <c r="AA7" s="912"/>
      <c r="AB7" s="912"/>
      <c r="AC7" s="950" t="s">
        <v>70</v>
      </c>
      <c r="AD7" s="951"/>
      <c r="AE7" s="951"/>
      <c r="AF7" s="951"/>
      <c r="AG7" s="916" t="s">
        <v>69</v>
      </c>
      <c r="AH7" s="951"/>
      <c r="AI7" s="951"/>
      <c r="AJ7" s="951"/>
      <c r="AK7" s="951"/>
      <c r="AL7" s="951"/>
      <c r="AM7" s="951"/>
      <c r="AN7" s="952"/>
      <c r="AO7" s="4"/>
      <c r="AP7" s="4"/>
      <c r="AQ7" s="4"/>
      <c r="AR7" s="4"/>
      <c r="AS7" s="4"/>
      <c r="AT7" s="897"/>
      <c r="AU7" s="4"/>
    </row>
    <row r="8" spans="1:47" ht="12.6" x14ac:dyDescent="0.2">
      <c r="B8" s="903"/>
      <c r="C8" s="900"/>
      <c r="D8" s="915" t="s">
        <v>68</v>
      </c>
      <c r="E8" s="913"/>
      <c r="F8" s="913"/>
      <c r="G8" s="916"/>
      <c r="H8" s="913" t="s">
        <v>65</v>
      </c>
      <c r="I8" s="913"/>
      <c r="J8" s="913"/>
      <c r="K8" s="916"/>
      <c r="L8" s="913" t="s">
        <v>64</v>
      </c>
      <c r="M8" s="913"/>
      <c r="N8" s="913"/>
      <c r="O8" s="916"/>
      <c r="P8" s="913" t="s">
        <v>67</v>
      </c>
      <c r="Q8" s="913"/>
      <c r="R8" s="916"/>
      <c r="S8" s="913" t="s">
        <v>65</v>
      </c>
      <c r="T8" s="913"/>
      <c r="U8" s="916"/>
      <c r="V8" s="913" t="s">
        <v>64</v>
      </c>
      <c r="W8" s="913"/>
      <c r="X8" s="914"/>
      <c r="Y8" s="909" t="s">
        <v>67</v>
      </c>
      <c r="Z8" s="907" t="s">
        <v>65</v>
      </c>
      <c r="AA8" s="907" t="s">
        <v>64</v>
      </c>
      <c r="AB8" s="909" t="s">
        <v>66</v>
      </c>
      <c r="AC8" s="950" t="s">
        <v>307</v>
      </c>
      <c r="AD8" s="951"/>
      <c r="AE8" s="951"/>
      <c r="AF8" s="951"/>
      <c r="AG8" s="951" t="s">
        <v>65</v>
      </c>
      <c r="AH8" s="951"/>
      <c r="AI8" s="951"/>
      <c r="AJ8" s="951"/>
      <c r="AK8" s="916" t="s">
        <v>64</v>
      </c>
      <c r="AL8" s="951"/>
      <c r="AM8" s="951"/>
      <c r="AN8" s="952"/>
      <c r="AO8" s="4"/>
      <c r="AP8" s="4"/>
      <c r="AQ8" s="4"/>
      <c r="AR8" s="4"/>
      <c r="AS8" s="4"/>
      <c r="AT8" s="897"/>
      <c r="AU8" s="4"/>
    </row>
    <row r="9" spans="1:47" s="35" customFormat="1" x14ac:dyDescent="0.2">
      <c r="B9" s="904"/>
      <c r="C9" s="901"/>
      <c r="D9" s="120" t="s">
        <v>59</v>
      </c>
      <c r="E9" s="121" t="s">
        <v>58</v>
      </c>
      <c r="F9" s="121" t="s">
        <v>61</v>
      </c>
      <c r="G9" s="122" t="s">
        <v>60</v>
      </c>
      <c r="H9" s="123" t="s">
        <v>59</v>
      </c>
      <c r="I9" s="121" t="s">
        <v>58</v>
      </c>
      <c r="J9" s="121" t="s">
        <v>61</v>
      </c>
      <c r="K9" s="122" t="s">
        <v>60</v>
      </c>
      <c r="L9" s="123" t="s">
        <v>59</v>
      </c>
      <c r="M9" s="121" t="s">
        <v>58</v>
      </c>
      <c r="N9" s="121" t="s">
        <v>61</v>
      </c>
      <c r="O9" s="122" t="s">
        <v>60</v>
      </c>
      <c r="P9" s="123" t="s">
        <v>63</v>
      </c>
      <c r="Q9" s="121" t="s">
        <v>62</v>
      </c>
      <c r="R9" s="122" t="s">
        <v>57</v>
      </c>
      <c r="S9" s="123" t="s">
        <v>63</v>
      </c>
      <c r="T9" s="121" t="s">
        <v>62</v>
      </c>
      <c r="U9" s="122" t="s">
        <v>57</v>
      </c>
      <c r="V9" s="123" t="s">
        <v>63</v>
      </c>
      <c r="W9" s="121" t="s">
        <v>62</v>
      </c>
      <c r="X9" s="124" t="s">
        <v>57</v>
      </c>
      <c r="Y9" s="910"/>
      <c r="Z9" s="908"/>
      <c r="AA9" s="908"/>
      <c r="AB9" s="910"/>
      <c r="AC9" s="120" t="s">
        <v>59</v>
      </c>
      <c r="AD9" s="121" t="s">
        <v>58</v>
      </c>
      <c r="AE9" s="121" t="s">
        <v>61</v>
      </c>
      <c r="AF9" s="122" t="s">
        <v>60</v>
      </c>
      <c r="AG9" s="125" t="s">
        <v>59</v>
      </c>
      <c r="AH9" s="121" t="s">
        <v>58</v>
      </c>
      <c r="AI9" s="121" t="s">
        <v>61</v>
      </c>
      <c r="AJ9" s="121" t="s">
        <v>60</v>
      </c>
      <c r="AK9" s="121" t="s">
        <v>59</v>
      </c>
      <c r="AL9" s="121" t="s">
        <v>58</v>
      </c>
      <c r="AM9" s="121" t="s">
        <v>61</v>
      </c>
      <c r="AN9" s="124" t="s">
        <v>60</v>
      </c>
      <c r="AO9" s="4" t="s">
        <v>471</v>
      </c>
      <c r="AP9" s="4"/>
      <c r="AQ9" s="4"/>
      <c r="AR9" s="4"/>
      <c r="AS9" s="4"/>
      <c r="AT9" s="898"/>
      <c r="AU9" s="4"/>
    </row>
    <row r="10" spans="1:47" x14ac:dyDescent="0.2">
      <c r="B10" s="183" t="s">
        <v>828</v>
      </c>
      <c r="C10" s="126">
        <v>0</v>
      </c>
      <c r="D10" s="127">
        <v>0</v>
      </c>
      <c r="E10" s="128">
        <v>0</v>
      </c>
      <c r="F10" s="128">
        <v>0</v>
      </c>
      <c r="G10" s="128">
        <v>0</v>
      </c>
      <c r="H10" s="128">
        <v>0</v>
      </c>
      <c r="I10" s="128">
        <v>0</v>
      </c>
      <c r="J10" s="128">
        <v>0</v>
      </c>
      <c r="K10" s="128">
        <v>0</v>
      </c>
      <c r="L10" s="128">
        <v>0</v>
      </c>
      <c r="M10" s="128">
        <v>0</v>
      </c>
      <c r="N10" s="128">
        <v>0</v>
      </c>
      <c r="O10" s="128">
        <v>0</v>
      </c>
      <c r="P10" s="128"/>
      <c r="Q10" s="128"/>
      <c r="R10" s="128"/>
      <c r="S10" s="128">
        <v>0</v>
      </c>
      <c r="T10" s="128">
        <v>0</v>
      </c>
      <c r="U10" s="128">
        <v>0</v>
      </c>
      <c r="V10" s="128">
        <v>0</v>
      </c>
      <c r="W10" s="128">
        <v>0</v>
      </c>
      <c r="X10" s="131">
        <v>0</v>
      </c>
      <c r="Y10" s="132" t="s">
        <v>662</v>
      </c>
      <c r="Z10" s="133" t="s">
        <v>662</v>
      </c>
      <c r="AA10" s="133" t="s">
        <v>662</v>
      </c>
      <c r="AB10" s="132" t="s">
        <v>662</v>
      </c>
      <c r="AC10" s="127"/>
      <c r="AD10" s="128"/>
      <c r="AE10" s="128"/>
      <c r="AF10" s="129"/>
      <c r="AG10" s="134">
        <v>0</v>
      </c>
      <c r="AH10" s="134">
        <v>0</v>
      </c>
      <c r="AI10" s="134">
        <v>0</v>
      </c>
      <c r="AJ10" s="134">
        <v>0</v>
      </c>
      <c r="AK10" s="134">
        <v>0</v>
      </c>
      <c r="AL10" s="134">
        <v>0</v>
      </c>
      <c r="AM10" s="134">
        <v>0</v>
      </c>
      <c r="AN10" s="135">
        <v>0</v>
      </c>
      <c r="AO10" s="4"/>
      <c r="AP10" s="4"/>
      <c r="AQ10" s="4"/>
      <c r="AR10" s="4"/>
      <c r="AS10" s="4"/>
      <c r="AT10" s="193">
        <f>IF(AB10="Ⅳ",4,IF(AB10="Ⅲ",3,IF(AB10="Ⅱ",2,1)))</f>
        <v>1</v>
      </c>
      <c r="AU10" s="4"/>
    </row>
    <row r="11" spans="1:47" x14ac:dyDescent="0.2">
      <c r="B11" s="183" t="s">
        <v>826</v>
      </c>
      <c r="C11" s="126">
        <v>4.2</v>
      </c>
      <c r="D11" s="127">
        <v>0</v>
      </c>
      <c r="E11" s="128">
        <v>0</v>
      </c>
      <c r="F11" s="128">
        <v>0</v>
      </c>
      <c r="G11" s="128">
        <v>0</v>
      </c>
      <c r="H11" s="128">
        <v>0</v>
      </c>
      <c r="I11" s="128">
        <v>0</v>
      </c>
      <c r="J11" s="128">
        <v>1</v>
      </c>
      <c r="K11" s="128">
        <v>0</v>
      </c>
      <c r="L11" s="128">
        <v>0</v>
      </c>
      <c r="M11" s="128">
        <v>0</v>
      </c>
      <c r="N11" s="128">
        <v>0</v>
      </c>
      <c r="O11" s="128">
        <v>0</v>
      </c>
      <c r="P11" s="128" t="s">
        <v>827</v>
      </c>
      <c r="Q11" s="128" t="s">
        <v>827</v>
      </c>
      <c r="R11" s="128" t="s">
        <v>827</v>
      </c>
      <c r="S11" s="128">
        <v>0</v>
      </c>
      <c r="T11" s="128">
        <v>0</v>
      </c>
      <c r="U11" s="128">
        <v>1</v>
      </c>
      <c r="V11" s="128">
        <v>0</v>
      </c>
      <c r="W11" s="128">
        <v>0</v>
      </c>
      <c r="X11" s="131">
        <v>0</v>
      </c>
      <c r="Y11" s="132" t="s">
        <v>662</v>
      </c>
      <c r="Z11" s="133" t="s">
        <v>649</v>
      </c>
      <c r="AA11" s="133" t="s">
        <v>662</v>
      </c>
      <c r="AB11" s="132" t="s">
        <v>649</v>
      </c>
      <c r="AC11" s="137" t="s">
        <v>827</v>
      </c>
      <c r="AD11" s="128" t="s">
        <v>827</v>
      </c>
      <c r="AE11" s="128" t="s">
        <v>827</v>
      </c>
      <c r="AF11" s="129" t="s">
        <v>827</v>
      </c>
      <c r="AG11" s="134">
        <v>0</v>
      </c>
      <c r="AH11" s="134">
        <v>0</v>
      </c>
      <c r="AI11" s="246">
        <v>3.7499999999999999E-2</v>
      </c>
      <c r="AJ11" s="134">
        <v>0</v>
      </c>
      <c r="AK11" s="134">
        <v>0</v>
      </c>
      <c r="AL11" s="134">
        <v>0</v>
      </c>
      <c r="AM11" s="134">
        <v>0</v>
      </c>
      <c r="AN11" s="135">
        <v>0</v>
      </c>
      <c r="AO11" s="4"/>
      <c r="AP11" s="4"/>
      <c r="AQ11" s="4"/>
      <c r="AR11" s="4"/>
      <c r="AS11" s="4"/>
      <c r="AT11" s="193">
        <f t="shared" ref="AT11:AT43" si="0">IF(AB11="Ⅳ",4,IF(AB11="Ⅲ",3,IF(AB11="Ⅱ",2,1)))</f>
        <v>2</v>
      </c>
      <c r="AU11" s="4"/>
    </row>
    <row r="12" spans="1:47" x14ac:dyDescent="0.2">
      <c r="B12" s="183" t="s">
        <v>829</v>
      </c>
      <c r="C12" s="126">
        <v>10.4</v>
      </c>
      <c r="D12" s="127">
        <v>0</v>
      </c>
      <c r="E12" s="128">
        <v>0</v>
      </c>
      <c r="F12" s="128">
        <v>0</v>
      </c>
      <c r="G12" s="128">
        <v>0</v>
      </c>
      <c r="H12" s="128">
        <v>0</v>
      </c>
      <c r="I12" s="128">
        <v>0</v>
      </c>
      <c r="J12" s="128">
        <v>0</v>
      </c>
      <c r="K12" s="128">
        <v>2</v>
      </c>
      <c r="L12" s="128">
        <v>0</v>
      </c>
      <c r="M12" s="128">
        <v>0</v>
      </c>
      <c r="N12" s="128">
        <v>0</v>
      </c>
      <c r="O12" s="128">
        <v>0</v>
      </c>
      <c r="P12" s="128" t="s">
        <v>827</v>
      </c>
      <c r="Q12" s="128" t="s">
        <v>827</v>
      </c>
      <c r="R12" s="128" t="s">
        <v>827</v>
      </c>
      <c r="S12" s="128">
        <v>0</v>
      </c>
      <c r="T12" s="128">
        <v>0</v>
      </c>
      <c r="U12" s="128">
        <v>2</v>
      </c>
      <c r="V12" s="128">
        <v>0</v>
      </c>
      <c r="W12" s="128">
        <v>0</v>
      </c>
      <c r="X12" s="131">
        <v>0</v>
      </c>
      <c r="Y12" s="132" t="s">
        <v>662</v>
      </c>
      <c r="Z12" s="133" t="s">
        <v>649</v>
      </c>
      <c r="AA12" s="133" t="s">
        <v>662</v>
      </c>
      <c r="AB12" s="132" t="s">
        <v>649</v>
      </c>
      <c r="AC12" s="127" t="s">
        <v>827</v>
      </c>
      <c r="AD12" s="128" t="s">
        <v>827</v>
      </c>
      <c r="AE12" s="138" t="s">
        <v>827</v>
      </c>
      <c r="AF12" s="129" t="s">
        <v>827</v>
      </c>
      <c r="AG12" s="134">
        <v>0</v>
      </c>
      <c r="AH12" s="134">
        <v>0</v>
      </c>
      <c r="AI12" s="134">
        <v>0</v>
      </c>
      <c r="AJ12" s="134">
        <v>0.08</v>
      </c>
      <c r="AK12" s="134">
        <v>0</v>
      </c>
      <c r="AL12" s="134">
        <v>0</v>
      </c>
      <c r="AM12" s="134">
        <v>0</v>
      </c>
      <c r="AN12" s="135">
        <v>0</v>
      </c>
      <c r="AO12" s="4"/>
      <c r="AP12" s="4"/>
      <c r="AQ12" s="4"/>
      <c r="AR12" s="4"/>
      <c r="AS12" s="4"/>
      <c r="AT12" s="193">
        <f t="shared" si="0"/>
        <v>2</v>
      </c>
      <c r="AU12" s="4"/>
    </row>
    <row r="13" spans="1:47" x14ac:dyDescent="0.2">
      <c r="B13" s="183" t="s">
        <v>830</v>
      </c>
      <c r="C13" s="126">
        <v>10.4</v>
      </c>
      <c r="D13" s="127">
        <v>0</v>
      </c>
      <c r="E13" s="128">
        <v>0</v>
      </c>
      <c r="F13" s="128">
        <v>0</v>
      </c>
      <c r="G13" s="128">
        <v>0</v>
      </c>
      <c r="H13" s="128">
        <v>0</v>
      </c>
      <c r="I13" s="128">
        <v>0</v>
      </c>
      <c r="J13" s="128">
        <v>0</v>
      </c>
      <c r="K13" s="128">
        <v>2</v>
      </c>
      <c r="L13" s="128">
        <v>0</v>
      </c>
      <c r="M13" s="128">
        <v>0</v>
      </c>
      <c r="N13" s="128">
        <v>0</v>
      </c>
      <c r="O13" s="128">
        <v>0</v>
      </c>
      <c r="P13" s="128" t="s">
        <v>827</v>
      </c>
      <c r="Q13" s="128" t="s">
        <v>827</v>
      </c>
      <c r="R13" s="128" t="s">
        <v>827</v>
      </c>
      <c r="S13" s="128">
        <v>0</v>
      </c>
      <c r="T13" s="128">
        <v>0</v>
      </c>
      <c r="U13" s="128">
        <v>2</v>
      </c>
      <c r="V13" s="128">
        <v>0</v>
      </c>
      <c r="W13" s="128">
        <v>0</v>
      </c>
      <c r="X13" s="131">
        <v>0</v>
      </c>
      <c r="Y13" s="132" t="s">
        <v>662</v>
      </c>
      <c r="Z13" s="133" t="s">
        <v>649</v>
      </c>
      <c r="AA13" s="133" t="s">
        <v>662</v>
      </c>
      <c r="AB13" s="132" t="s">
        <v>649</v>
      </c>
      <c r="AC13" s="127" t="s">
        <v>827</v>
      </c>
      <c r="AD13" s="128" t="s">
        <v>827</v>
      </c>
      <c r="AE13" s="138" t="s">
        <v>827</v>
      </c>
      <c r="AF13" s="129" t="s">
        <v>827</v>
      </c>
      <c r="AG13" s="134">
        <v>0</v>
      </c>
      <c r="AH13" s="134">
        <v>0</v>
      </c>
      <c r="AI13" s="134">
        <v>0</v>
      </c>
      <c r="AJ13" s="134">
        <v>2.9299999999999997</v>
      </c>
      <c r="AK13" s="134">
        <v>0</v>
      </c>
      <c r="AL13" s="134">
        <v>0</v>
      </c>
      <c r="AM13" s="134">
        <v>0</v>
      </c>
      <c r="AN13" s="135">
        <v>0</v>
      </c>
      <c r="AO13" s="4"/>
      <c r="AP13" s="4"/>
      <c r="AQ13" s="4"/>
      <c r="AR13" s="4"/>
      <c r="AS13" s="4"/>
      <c r="AT13" s="193">
        <f t="shared" si="0"/>
        <v>2</v>
      </c>
      <c r="AU13" s="4"/>
    </row>
    <row r="14" spans="1:47" x14ac:dyDescent="0.2">
      <c r="B14" s="183" t="s">
        <v>831</v>
      </c>
      <c r="C14" s="126">
        <v>10.4</v>
      </c>
      <c r="D14" s="127">
        <v>0</v>
      </c>
      <c r="E14" s="128">
        <v>0</v>
      </c>
      <c r="F14" s="128">
        <v>0</v>
      </c>
      <c r="G14" s="128">
        <v>0</v>
      </c>
      <c r="H14" s="128">
        <v>0</v>
      </c>
      <c r="I14" s="128">
        <v>0</v>
      </c>
      <c r="J14" s="128">
        <v>0</v>
      </c>
      <c r="K14" s="128">
        <v>0</v>
      </c>
      <c r="L14" s="128">
        <v>0</v>
      </c>
      <c r="M14" s="128">
        <v>0</v>
      </c>
      <c r="N14" s="128">
        <v>0</v>
      </c>
      <c r="O14" s="128">
        <v>0</v>
      </c>
      <c r="P14" s="128" t="s">
        <v>827</v>
      </c>
      <c r="Q14" s="128" t="s">
        <v>827</v>
      </c>
      <c r="R14" s="128" t="s">
        <v>827</v>
      </c>
      <c r="S14" s="128">
        <v>0</v>
      </c>
      <c r="T14" s="128">
        <v>0</v>
      </c>
      <c r="U14" s="128">
        <v>0</v>
      </c>
      <c r="V14" s="128">
        <v>0</v>
      </c>
      <c r="W14" s="128">
        <v>0</v>
      </c>
      <c r="X14" s="131">
        <v>0</v>
      </c>
      <c r="Y14" s="132" t="s">
        <v>662</v>
      </c>
      <c r="Z14" s="133" t="s">
        <v>662</v>
      </c>
      <c r="AA14" s="133" t="s">
        <v>662</v>
      </c>
      <c r="AB14" s="132" t="s">
        <v>662</v>
      </c>
      <c r="AC14" s="127" t="s">
        <v>827</v>
      </c>
      <c r="AD14" s="128" t="s">
        <v>827</v>
      </c>
      <c r="AE14" s="128" t="s">
        <v>827</v>
      </c>
      <c r="AF14" s="129" t="s">
        <v>827</v>
      </c>
      <c r="AG14" s="134">
        <v>0</v>
      </c>
      <c r="AH14" s="134">
        <v>0</v>
      </c>
      <c r="AI14" s="134">
        <v>0</v>
      </c>
      <c r="AJ14" s="134">
        <v>0</v>
      </c>
      <c r="AK14" s="134">
        <v>0</v>
      </c>
      <c r="AL14" s="134">
        <v>0</v>
      </c>
      <c r="AM14" s="134">
        <v>0</v>
      </c>
      <c r="AN14" s="135">
        <v>0</v>
      </c>
      <c r="AO14" s="4"/>
      <c r="AP14" s="4"/>
      <c r="AQ14" s="4"/>
      <c r="AR14" s="4"/>
      <c r="AS14" s="4"/>
      <c r="AT14" s="193">
        <f t="shared" si="0"/>
        <v>1</v>
      </c>
      <c r="AU14" s="4"/>
    </row>
    <row r="15" spans="1:47" x14ac:dyDescent="0.2">
      <c r="B15" s="183" t="s">
        <v>832</v>
      </c>
      <c r="C15" s="126">
        <v>10.4</v>
      </c>
      <c r="D15" s="127">
        <v>0</v>
      </c>
      <c r="E15" s="128">
        <v>0</v>
      </c>
      <c r="F15" s="128">
        <v>0</v>
      </c>
      <c r="G15" s="128">
        <v>0</v>
      </c>
      <c r="H15" s="128">
        <v>0</v>
      </c>
      <c r="I15" s="128">
        <v>0</v>
      </c>
      <c r="J15" s="128">
        <v>0</v>
      </c>
      <c r="K15" s="128">
        <v>0</v>
      </c>
      <c r="L15" s="128">
        <v>0</v>
      </c>
      <c r="M15" s="128">
        <v>0</v>
      </c>
      <c r="N15" s="128">
        <v>0</v>
      </c>
      <c r="O15" s="128">
        <v>1</v>
      </c>
      <c r="P15" s="128" t="s">
        <v>827</v>
      </c>
      <c r="Q15" s="128" t="s">
        <v>827</v>
      </c>
      <c r="R15" s="128" t="s">
        <v>827</v>
      </c>
      <c r="S15" s="128">
        <v>0</v>
      </c>
      <c r="T15" s="128">
        <v>0</v>
      </c>
      <c r="U15" s="128">
        <v>0</v>
      </c>
      <c r="V15" s="128">
        <v>0</v>
      </c>
      <c r="W15" s="128">
        <v>0</v>
      </c>
      <c r="X15" s="131">
        <v>1</v>
      </c>
      <c r="Y15" s="132" t="s">
        <v>662</v>
      </c>
      <c r="Z15" s="133" t="s">
        <v>662</v>
      </c>
      <c r="AA15" s="133" t="s">
        <v>649</v>
      </c>
      <c r="AB15" s="132" t="s">
        <v>662</v>
      </c>
      <c r="AC15" s="127" t="s">
        <v>827</v>
      </c>
      <c r="AD15" s="128" t="s">
        <v>827</v>
      </c>
      <c r="AE15" s="128" t="s">
        <v>827</v>
      </c>
      <c r="AF15" s="129" t="s">
        <v>827</v>
      </c>
      <c r="AG15" s="245">
        <v>0</v>
      </c>
      <c r="AH15" s="134">
        <v>0</v>
      </c>
      <c r="AI15" s="134">
        <v>0</v>
      </c>
      <c r="AJ15" s="134">
        <v>0</v>
      </c>
      <c r="AK15" s="134">
        <v>0</v>
      </c>
      <c r="AL15" s="134">
        <v>0</v>
      </c>
      <c r="AM15" s="134">
        <v>0</v>
      </c>
      <c r="AN15" s="135">
        <v>0.02</v>
      </c>
      <c r="AO15" s="4"/>
      <c r="AP15" s="4"/>
      <c r="AQ15" s="4"/>
      <c r="AR15" s="4"/>
      <c r="AS15" s="4"/>
      <c r="AT15" s="193">
        <f t="shared" si="0"/>
        <v>1</v>
      </c>
      <c r="AU15" s="4"/>
    </row>
    <row r="16" spans="1:47" x14ac:dyDescent="0.2">
      <c r="B16" s="183" t="s">
        <v>833</v>
      </c>
      <c r="C16" s="136">
        <v>10.4</v>
      </c>
      <c r="D16" s="127">
        <v>0</v>
      </c>
      <c r="E16" s="128">
        <v>0</v>
      </c>
      <c r="F16" s="128">
        <v>0</v>
      </c>
      <c r="G16" s="128">
        <v>0</v>
      </c>
      <c r="H16" s="128">
        <v>0</v>
      </c>
      <c r="I16" s="128">
        <v>0</v>
      </c>
      <c r="J16" s="128">
        <v>0</v>
      </c>
      <c r="K16" s="128">
        <v>1</v>
      </c>
      <c r="L16" s="128">
        <v>0</v>
      </c>
      <c r="M16" s="128">
        <v>0</v>
      </c>
      <c r="N16" s="128">
        <v>0</v>
      </c>
      <c r="O16" s="128">
        <v>0</v>
      </c>
      <c r="P16" s="128" t="s">
        <v>827</v>
      </c>
      <c r="Q16" s="128" t="s">
        <v>827</v>
      </c>
      <c r="R16" s="129" t="s">
        <v>827</v>
      </c>
      <c r="S16" s="130">
        <v>0</v>
      </c>
      <c r="T16" s="128">
        <v>0</v>
      </c>
      <c r="U16" s="129">
        <v>1</v>
      </c>
      <c r="V16" s="130">
        <v>0</v>
      </c>
      <c r="W16" s="128">
        <v>0</v>
      </c>
      <c r="X16" s="131">
        <v>0</v>
      </c>
      <c r="Y16" s="132" t="s">
        <v>662</v>
      </c>
      <c r="Z16" s="133" t="s">
        <v>649</v>
      </c>
      <c r="AA16" s="133" t="s">
        <v>662</v>
      </c>
      <c r="AB16" s="132" t="s">
        <v>649</v>
      </c>
      <c r="AC16" s="127" t="s">
        <v>827</v>
      </c>
      <c r="AD16" s="128" t="s">
        <v>827</v>
      </c>
      <c r="AE16" s="128" t="s">
        <v>827</v>
      </c>
      <c r="AF16" s="129" t="s">
        <v>827</v>
      </c>
      <c r="AG16" s="245">
        <v>0</v>
      </c>
      <c r="AH16" s="134">
        <v>0</v>
      </c>
      <c r="AI16" s="134">
        <v>0</v>
      </c>
      <c r="AJ16" s="134">
        <v>0.01</v>
      </c>
      <c r="AK16" s="134">
        <v>0</v>
      </c>
      <c r="AL16" s="134">
        <v>0</v>
      </c>
      <c r="AM16" s="134">
        <v>0</v>
      </c>
      <c r="AN16" s="135">
        <v>0</v>
      </c>
      <c r="AO16" s="4"/>
      <c r="AP16" s="4"/>
      <c r="AQ16" s="4"/>
      <c r="AR16" s="4"/>
      <c r="AS16" s="4"/>
      <c r="AT16" s="193">
        <f t="shared" si="0"/>
        <v>2</v>
      </c>
      <c r="AU16" s="4"/>
    </row>
    <row r="17" spans="2:47" x14ac:dyDescent="0.2">
      <c r="B17" s="183" t="s">
        <v>834</v>
      </c>
      <c r="C17" s="136">
        <v>10.4</v>
      </c>
      <c r="D17" s="127">
        <v>0</v>
      </c>
      <c r="E17" s="128">
        <v>0</v>
      </c>
      <c r="F17" s="128">
        <v>0</v>
      </c>
      <c r="G17" s="128">
        <v>0</v>
      </c>
      <c r="H17" s="128">
        <v>0</v>
      </c>
      <c r="I17" s="128">
        <v>0</v>
      </c>
      <c r="J17" s="128">
        <v>0</v>
      </c>
      <c r="K17" s="128">
        <v>0</v>
      </c>
      <c r="L17" s="128">
        <v>0</v>
      </c>
      <c r="M17" s="128">
        <v>0</v>
      </c>
      <c r="N17" s="128">
        <v>0</v>
      </c>
      <c r="O17" s="128">
        <v>0</v>
      </c>
      <c r="P17" s="128" t="s">
        <v>827</v>
      </c>
      <c r="Q17" s="128" t="s">
        <v>827</v>
      </c>
      <c r="R17" s="129" t="s">
        <v>827</v>
      </c>
      <c r="S17" s="130">
        <v>0</v>
      </c>
      <c r="T17" s="128">
        <v>0</v>
      </c>
      <c r="U17" s="129">
        <v>0</v>
      </c>
      <c r="V17" s="130">
        <v>0</v>
      </c>
      <c r="W17" s="128">
        <v>0</v>
      </c>
      <c r="X17" s="131">
        <v>0</v>
      </c>
      <c r="Y17" s="132" t="s">
        <v>662</v>
      </c>
      <c r="Z17" s="133" t="s">
        <v>662</v>
      </c>
      <c r="AA17" s="133" t="s">
        <v>662</v>
      </c>
      <c r="AB17" s="132" t="s">
        <v>662</v>
      </c>
      <c r="AC17" s="127" t="s">
        <v>827</v>
      </c>
      <c r="AD17" s="128" t="s">
        <v>827</v>
      </c>
      <c r="AE17" s="128" t="s">
        <v>827</v>
      </c>
      <c r="AF17" s="129" t="s">
        <v>827</v>
      </c>
      <c r="AG17" s="245">
        <v>0</v>
      </c>
      <c r="AH17" s="134">
        <v>0</v>
      </c>
      <c r="AI17" s="134">
        <v>0</v>
      </c>
      <c r="AJ17" s="134">
        <v>0</v>
      </c>
      <c r="AK17" s="134">
        <v>0</v>
      </c>
      <c r="AL17" s="134">
        <v>0</v>
      </c>
      <c r="AM17" s="134">
        <v>0</v>
      </c>
      <c r="AN17" s="135">
        <v>0</v>
      </c>
      <c r="AO17" s="4"/>
      <c r="AP17" s="4"/>
      <c r="AQ17" s="4"/>
      <c r="AR17" s="4"/>
      <c r="AS17" s="4"/>
      <c r="AT17" s="193">
        <f t="shared" si="0"/>
        <v>1</v>
      </c>
      <c r="AU17" s="4"/>
    </row>
    <row r="18" spans="2:47" x14ac:dyDescent="0.2">
      <c r="B18" s="183" t="s">
        <v>835</v>
      </c>
      <c r="C18" s="136">
        <v>10.4</v>
      </c>
      <c r="D18" s="127">
        <v>0</v>
      </c>
      <c r="E18" s="128">
        <v>0</v>
      </c>
      <c r="F18" s="128">
        <v>0</v>
      </c>
      <c r="G18" s="128">
        <v>0</v>
      </c>
      <c r="H18" s="128">
        <v>0</v>
      </c>
      <c r="I18" s="128">
        <v>0</v>
      </c>
      <c r="J18" s="128">
        <v>0</v>
      </c>
      <c r="K18" s="128">
        <v>0</v>
      </c>
      <c r="L18" s="128">
        <v>0</v>
      </c>
      <c r="M18" s="128">
        <v>0</v>
      </c>
      <c r="N18" s="128">
        <v>0</v>
      </c>
      <c r="O18" s="128">
        <v>1</v>
      </c>
      <c r="P18" s="128" t="s">
        <v>827</v>
      </c>
      <c r="Q18" s="128" t="s">
        <v>827</v>
      </c>
      <c r="R18" s="129" t="s">
        <v>827</v>
      </c>
      <c r="S18" s="130">
        <v>0</v>
      </c>
      <c r="T18" s="128">
        <v>0</v>
      </c>
      <c r="U18" s="129">
        <v>0</v>
      </c>
      <c r="V18" s="130">
        <v>0</v>
      </c>
      <c r="W18" s="128">
        <v>0</v>
      </c>
      <c r="X18" s="131">
        <v>1</v>
      </c>
      <c r="Y18" s="132" t="s">
        <v>662</v>
      </c>
      <c r="Z18" s="133" t="s">
        <v>662</v>
      </c>
      <c r="AA18" s="133" t="s">
        <v>649</v>
      </c>
      <c r="AB18" s="132" t="s">
        <v>649</v>
      </c>
      <c r="AC18" s="127" t="s">
        <v>827</v>
      </c>
      <c r="AD18" s="128" t="s">
        <v>827</v>
      </c>
      <c r="AE18" s="128" t="s">
        <v>827</v>
      </c>
      <c r="AF18" s="129" t="s">
        <v>827</v>
      </c>
      <c r="AG18" s="245">
        <v>0</v>
      </c>
      <c r="AH18" s="134">
        <v>0</v>
      </c>
      <c r="AI18" s="134">
        <v>0</v>
      </c>
      <c r="AJ18" s="134">
        <v>0</v>
      </c>
      <c r="AK18" s="134">
        <v>0</v>
      </c>
      <c r="AL18" s="134">
        <v>0</v>
      </c>
      <c r="AM18" s="134">
        <v>0</v>
      </c>
      <c r="AN18" s="135">
        <v>0.65</v>
      </c>
      <c r="AO18" s="4"/>
      <c r="AP18" s="4"/>
      <c r="AQ18" s="4"/>
      <c r="AR18" s="4"/>
      <c r="AS18" s="4"/>
      <c r="AT18" s="193">
        <f t="shared" si="0"/>
        <v>2</v>
      </c>
      <c r="AU18" s="4"/>
    </row>
    <row r="19" spans="2:47" x14ac:dyDescent="0.2">
      <c r="B19" s="183" t="s">
        <v>836</v>
      </c>
      <c r="C19" s="136">
        <v>10.5</v>
      </c>
      <c r="D19" s="127">
        <v>0</v>
      </c>
      <c r="E19" s="128">
        <v>0</v>
      </c>
      <c r="F19" s="128">
        <v>0</v>
      </c>
      <c r="G19" s="128">
        <v>0</v>
      </c>
      <c r="H19" s="128">
        <v>0</v>
      </c>
      <c r="I19" s="128">
        <v>0</v>
      </c>
      <c r="J19" s="128">
        <v>0</v>
      </c>
      <c r="K19" s="128">
        <v>0</v>
      </c>
      <c r="L19" s="128">
        <v>0</v>
      </c>
      <c r="M19" s="128">
        <v>0</v>
      </c>
      <c r="N19" s="128">
        <v>0</v>
      </c>
      <c r="O19" s="128">
        <v>0</v>
      </c>
      <c r="P19" s="128" t="s">
        <v>827</v>
      </c>
      <c r="Q19" s="128" t="s">
        <v>827</v>
      </c>
      <c r="R19" s="129" t="s">
        <v>827</v>
      </c>
      <c r="S19" s="130">
        <v>0</v>
      </c>
      <c r="T19" s="128">
        <v>0</v>
      </c>
      <c r="U19" s="129">
        <v>0</v>
      </c>
      <c r="V19" s="130">
        <v>0</v>
      </c>
      <c r="W19" s="128">
        <v>0</v>
      </c>
      <c r="X19" s="131">
        <v>0</v>
      </c>
      <c r="Y19" s="132" t="s">
        <v>662</v>
      </c>
      <c r="Z19" s="133" t="s">
        <v>662</v>
      </c>
      <c r="AA19" s="133" t="s">
        <v>662</v>
      </c>
      <c r="AB19" s="132" t="s">
        <v>662</v>
      </c>
      <c r="AC19" s="127" t="s">
        <v>827</v>
      </c>
      <c r="AD19" s="128" t="s">
        <v>827</v>
      </c>
      <c r="AE19" s="128" t="s">
        <v>827</v>
      </c>
      <c r="AF19" s="129" t="s">
        <v>827</v>
      </c>
      <c r="AG19" s="245">
        <v>0</v>
      </c>
      <c r="AH19" s="134">
        <v>0</v>
      </c>
      <c r="AI19" s="134">
        <v>0</v>
      </c>
      <c r="AJ19" s="134">
        <v>0</v>
      </c>
      <c r="AK19" s="134">
        <v>0</v>
      </c>
      <c r="AL19" s="134">
        <v>0</v>
      </c>
      <c r="AM19" s="134">
        <v>0</v>
      </c>
      <c r="AN19" s="135">
        <v>0</v>
      </c>
      <c r="AO19" s="4"/>
      <c r="AP19" s="4"/>
      <c r="AQ19" s="4"/>
      <c r="AR19" s="4"/>
      <c r="AS19" s="4"/>
      <c r="AT19" s="193">
        <f t="shared" si="0"/>
        <v>1</v>
      </c>
      <c r="AU19" s="4"/>
    </row>
    <row r="20" spans="2:47" x14ac:dyDescent="0.2">
      <c r="B20" s="183" t="s">
        <v>837</v>
      </c>
      <c r="C20" s="136">
        <v>10.5</v>
      </c>
      <c r="D20" s="127">
        <v>0</v>
      </c>
      <c r="E20" s="128">
        <v>0</v>
      </c>
      <c r="F20" s="128">
        <v>0</v>
      </c>
      <c r="G20" s="129">
        <v>0</v>
      </c>
      <c r="H20" s="130">
        <v>0</v>
      </c>
      <c r="I20" s="128">
        <v>0</v>
      </c>
      <c r="J20" s="128">
        <v>0</v>
      </c>
      <c r="K20" s="129">
        <v>0</v>
      </c>
      <c r="L20" s="130">
        <v>0</v>
      </c>
      <c r="M20" s="128">
        <v>0</v>
      </c>
      <c r="N20" s="128">
        <v>0</v>
      </c>
      <c r="O20" s="129">
        <v>0</v>
      </c>
      <c r="P20" s="130" t="s">
        <v>827</v>
      </c>
      <c r="Q20" s="128" t="s">
        <v>827</v>
      </c>
      <c r="R20" s="129" t="s">
        <v>827</v>
      </c>
      <c r="S20" s="130">
        <v>0</v>
      </c>
      <c r="T20" s="128">
        <v>0</v>
      </c>
      <c r="U20" s="129">
        <v>0</v>
      </c>
      <c r="V20" s="130">
        <v>0</v>
      </c>
      <c r="W20" s="128">
        <v>0</v>
      </c>
      <c r="X20" s="131">
        <v>0</v>
      </c>
      <c r="Y20" s="132" t="s">
        <v>662</v>
      </c>
      <c r="Z20" s="133" t="s">
        <v>662</v>
      </c>
      <c r="AA20" s="133" t="s">
        <v>662</v>
      </c>
      <c r="AB20" s="132" t="s">
        <v>662</v>
      </c>
      <c r="AC20" s="127" t="s">
        <v>827</v>
      </c>
      <c r="AD20" s="128" t="s">
        <v>827</v>
      </c>
      <c r="AE20" s="128" t="s">
        <v>827</v>
      </c>
      <c r="AF20" s="129" t="s">
        <v>827</v>
      </c>
      <c r="AG20" s="245">
        <v>0</v>
      </c>
      <c r="AH20" s="134">
        <v>0</v>
      </c>
      <c r="AI20" s="134">
        <v>0</v>
      </c>
      <c r="AJ20" s="134">
        <v>0</v>
      </c>
      <c r="AK20" s="134">
        <v>0</v>
      </c>
      <c r="AL20" s="134">
        <v>0</v>
      </c>
      <c r="AM20" s="134">
        <v>0</v>
      </c>
      <c r="AN20" s="135">
        <v>0</v>
      </c>
      <c r="AO20" s="4"/>
      <c r="AP20" s="4"/>
      <c r="AQ20" s="4"/>
      <c r="AR20" s="4"/>
      <c r="AS20" s="4"/>
      <c r="AT20" s="193">
        <f t="shared" si="0"/>
        <v>1</v>
      </c>
      <c r="AU20" s="4"/>
    </row>
    <row r="21" spans="2:47" x14ac:dyDescent="0.2">
      <c r="B21" s="183" t="s">
        <v>838</v>
      </c>
      <c r="C21" s="136">
        <v>10.5</v>
      </c>
      <c r="D21" s="127">
        <v>0</v>
      </c>
      <c r="E21" s="128">
        <v>0</v>
      </c>
      <c r="F21" s="128">
        <v>0</v>
      </c>
      <c r="G21" s="129">
        <v>0</v>
      </c>
      <c r="H21" s="130">
        <v>0</v>
      </c>
      <c r="I21" s="128">
        <v>0</v>
      </c>
      <c r="J21" s="128">
        <v>0</v>
      </c>
      <c r="K21" s="129">
        <v>0</v>
      </c>
      <c r="L21" s="130">
        <v>0</v>
      </c>
      <c r="M21" s="128">
        <v>0</v>
      </c>
      <c r="N21" s="128">
        <v>0</v>
      </c>
      <c r="O21" s="129">
        <v>0</v>
      </c>
      <c r="P21" s="130" t="s">
        <v>827</v>
      </c>
      <c r="Q21" s="128" t="s">
        <v>827</v>
      </c>
      <c r="R21" s="129" t="s">
        <v>827</v>
      </c>
      <c r="S21" s="130">
        <v>0</v>
      </c>
      <c r="T21" s="128">
        <v>0</v>
      </c>
      <c r="U21" s="129">
        <v>0</v>
      </c>
      <c r="V21" s="130">
        <v>0</v>
      </c>
      <c r="W21" s="128">
        <v>0</v>
      </c>
      <c r="X21" s="131">
        <v>0</v>
      </c>
      <c r="Y21" s="132" t="s">
        <v>662</v>
      </c>
      <c r="Z21" s="133" t="s">
        <v>662</v>
      </c>
      <c r="AA21" s="133" t="s">
        <v>662</v>
      </c>
      <c r="AB21" s="132" t="s">
        <v>662</v>
      </c>
      <c r="AC21" s="127" t="s">
        <v>827</v>
      </c>
      <c r="AD21" s="128" t="s">
        <v>827</v>
      </c>
      <c r="AE21" s="128" t="s">
        <v>827</v>
      </c>
      <c r="AF21" s="129" t="s">
        <v>827</v>
      </c>
      <c r="AG21" s="245">
        <v>0</v>
      </c>
      <c r="AH21" s="134">
        <v>0</v>
      </c>
      <c r="AI21" s="134">
        <v>0</v>
      </c>
      <c r="AJ21" s="134">
        <v>0</v>
      </c>
      <c r="AK21" s="134">
        <v>0</v>
      </c>
      <c r="AL21" s="134">
        <v>0</v>
      </c>
      <c r="AM21" s="134">
        <v>0</v>
      </c>
      <c r="AN21" s="135">
        <v>0</v>
      </c>
      <c r="AO21" s="4"/>
      <c r="AP21" s="4"/>
      <c r="AQ21" s="4"/>
      <c r="AR21" s="4"/>
      <c r="AS21" s="4"/>
      <c r="AT21" s="193">
        <f t="shared" si="0"/>
        <v>1</v>
      </c>
      <c r="AU21" s="4"/>
    </row>
    <row r="22" spans="2:47" x14ac:dyDescent="0.2">
      <c r="B22" s="183" t="s">
        <v>839</v>
      </c>
      <c r="C22" s="136">
        <v>10.5</v>
      </c>
      <c r="D22" s="127">
        <v>0</v>
      </c>
      <c r="E22" s="128">
        <v>0</v>
      </c>
      <c r="F22" s="128">
        <v>0</v>
      </c>
      <c r="G22" s="129">
        <v>0</v>
      </c>
      <c r="H22" s="130">
        <v>0</v>
      </c>
      <c r="I22" s="128">
        <v>0</v>
      </c>
      <c r="J22" s="128">
        <v>0</v>
      </c>
      <c r="K22" s="129">
        <v>0</v>
      </c>
      <c r="L22" s="130">
        <v>0</v>
      </c>
      <c r="M22" s="128">
        <v>0</v>
      </c>
      <c r="N22" s="128">
        <v>0</v>
      </c>
      <c r="O22" s="129">
        <v>0</v>
      </c>
      <c r="P22" s="130" t="s">
        <v>827</v>
      </c>
      <c r="Q22" s="128" t="s">
        <v>827</v>
      </c>
      <c r="R22" s="129" t="s">
        <v>827</v>
      </c>
      <c r="S22" s="130">
        <v>0</v>
      </c>
      <c r="T22" s="128">
        <v>0</v>
      </c>
      <c r="U22" s="129">
        <v>0</v>
      </c>
      <c r="V22" s="130">
        <v>0</v>
      </c>
      <c r="W22" s="128">
        <v>0</v>
      </c>
      <c r="X22" s="131">
        <v>0</v>
      </c>
      <c r="Y22" s="132" t="s">
        <v>662</v>
      </c>
      <c r="Z22" s="133" t="s">
        <v>662</v>
      </c>
      <c r="AA22" s="133" t="s">
        <v>662</v>
      </c>
      <c r="AB22" s="132" t="s">
        <v>662</v>
      </c>
      <c r="AC22" s="127" t="s">
        <v>827</v>
      </c>
      <c r="AD22" s="128" t="s">
        <v>827</v>
      </c>
      <c r="AE22" s="128" t="s">
        <v>827</v>
      </c>
      <c r="AF22" s="129" t="s">
        <v>827</v>
      </c>
      <c r="AG22" s="245">
        <v>0</v>
      </c>
      <c r="AH22" s="134">
        <v>0</v>
      </c>
      <c r="AI22" s="134">
        <v>0</v>
      </c>
      <c r="AJ22" s="134">
        <v>0</v>
      </c>
      <c r="AK22" s="134">
        <v>0</v>
      </c>
      <c r="AL22" s="134">
        <v>0</v>
      </c>
      <c r="AM22" s="134">
        <v>0</v>
      </c>
      <c r="AN22" s="135">
        <v>0</v>
      </c>
      <c r="AO22" s="4"/>
      <c r="AP22" s="4"/>
      <c r="AQ22" s="4"/>
      <c r="AR22" s="4"/>
      <c r="AS22" s="4"/>
      <c r="AT22" s="193">
        <f t="shared" si="0"/>
        <v>1</v>
      </c>
      <c r="AU22" s="4"/>
    </row>
    <row r="23" spans="2:47" x14ac:dyDescent="0.2">
      <c r="B23" s="183" t="s">
        <v>840</v>
      </c>
      <c r="C23" s="136">
        <v>10.5</v>
      </c>
      <c r="D23" s="127">
        <v>0</v>
      </c>
      <c r="E23" s="128">
        <v>0</v>
      </c>
      <c r="F23" s="128">
        <v>0</v>
      </c>
      <c r="G23" s="129">
        <v>0</v>
      </c>
      <c r="H23" s="130">
        <v>0</v>
      </c>
      <c r="I23" s="128">
        <v>0</v>
      </c>
      <c r="J23" s="128">
        <v>0</v>
      </c>
      <c r="K23" s="129">
        <v>0</v>
      </c>
      <c r="L23" s="130">
        <v>0</v>
      </c>
      <c r="M23" s="128">
        <v>0</v>
      </c>
      <c r="N23" s="128">
        <v>0</v>
      </c>
      <c r="O23" s="129">
        <v>0</v>
      </c>
      <c r="P23" s="130" t="s">
        <v>827</v>
      </c>
      <c r="Q23" s="128" t="s">
        <v>827</v>
      </c>
      <c r="R23" s="129" t="s">
        <v>827</v>
      </c>
      <c r="S23" s="130">
        <v>0</v>
      </c>
      <c r="T23" s="128">
        <v>0</v>
      </c>
      <c r="U23" s="129">
        <v>0</v>
      </c>
      <c r="V23" s="130">
        <v>0</v>
      </c>
      <c r="W23" s="128">
        <v>0</v>
      </c>
      <c r="X23" s="131">
        <v>0</v>
      </c>
      <c r="Y23" s="132" t="s">
        <v>662</v>
      </c>
      <c r="Z23" s="133" t="s">
        <v>662</v>
      </c>
      <c r="AA23" s="133" t="s">
        <v>662</v>
      </c>
      <c r="AB23" s="132" t="s">
        <v>662</v>
      </c>
      <c r="AC23" s="127" t="s">
        <v>827</v>
      </c>
      <c r="AD23" s="128" t="s">
        <v>827</v>
      </c>
      <c r="AE23" s="128" t="s">
        <v>827</v>
      </c>
      <c r="AF23" s="129" t="s">
        <v>827</v>
      </c>
      <c r="AG23" s="245">
        <v>0</v>
      </c>
      <c r="AH23" s="134">
        <v>0</v>
      </c>
      <c r="AI23" s="134">
        <v>0</v>
      </c>
      <c r="AJ23" s="134">
        <v>0</v>
      </c>
      <c r="AK23" s="134">
        <v>0</v>
      </c>
      <c r="AL23" s="134">
        <v>0</v>
      </c>
      <c r="AM23" s="134">
        <v>0</v>
      </c>
      <c r="AN23" s="135">
        <v>0</v>
      </c>
      <c r="AO23" s="4"/>
      <c r="AP23" s="4"/>
      <c r="AQ23" s="4"/>
      <c r="AR23" s="4"/>
      <c r="AS23" s="4"/>
      <c r="AT23" s="193">
        <f t="shared" si="0"/>
        <v>1</v>
      </c>
      <c r="AU23" s="4"/>
    </row>
    <row r="24" spans="2:47" x14ac:dyDescent="0.2">
      <c r="B24" s="183" t="s">
        <v>841</v>
      </c>
      <c r="C24" s="136">
        <v>10.5</v>
      </c>
      <c r="D24" s="127">
        <v>0</v>
      </c>
      <c r="E24" s="128">
        <v>0</v>
      </c>
      <c r="F24" s="128">
        <v>0</v>
      </c>
      <c r="G24" s="129">
        <v>0</v>
      </c>
      <c r="H24" s="130">
        <v>0</v>
      </c>
      <c r="I24" s="128">
        <v>0</v>
      </c>
      <c r="J24" s="128">
        <v>0</v>
      </c>
      <c r="K24" s="129">
        <v>1</v>
      </c>
      <c r="L24" s="130">
        <v>0</v>
      </c>
      <c r="M24" s="128">
        <v>0</v>
      </c>
      <c r="N24" s="128">
        <v>0</v>
      </c>
      <c r="O24" s="129">
        <v>0</v>
      </c>
      <c r="P24" s="130" t="s">
        <v>827</v>
      </c>
      <c r="Q24" s="128" t="s">
        <v>827</v>
      </c>
      <c r="R24" s="129" t="s">
        <v>827</v>
      </c>
      <c r="S24" s="130">
        <v>0</v>
      </c>
      <c r="T24" s="128">
        <v>0</v>
      </c>
      <c r="U24" s="129">
        <v>1</v>
      </c>
      <c r="V24" s="130">
        <v>0</v>
      </c>
      <c r="W24" s="128">
        <v>0</v>
      </c>
      <c r="X24" s="131">
        <v>0</v>
      </c>
      <c r="Y24" s="132" t="s">
        <v>662</v>
      </c>
      <c r="Z24" s="133" t="s">
        <v>649</v>
      </c>
      <c r="AA24" s="133" t="s">
        <v>662</v>
      </c>
      <c r="AB24" s="132" t="s">
        <v>649</v>
      </c>
      <c r="AC24" s="127" t="s">
        <v>827</v>
      </c>
      <c r="AD24" s="128" t="s">
        <v>827</v>
      </c>
      <c r="AE24" s="128" t="s">
        <v>827</v>
      </c>
      <c r="AF24" s="129" t="s">
        <v>827</v>
      </c>
      <c r="AG24" s="245">
        <v>0</v>
      </c>
      <c r="AH24" s="134">
        <v>0</v>
      </c>
      <c r="AI24" s="134">
        <v>0</v>
      </c>
      <c r="AJ24" s="134">
        <v>0.03</v>
      </c>
      <c r="AK24" s="134">
        <v>0</v>
      </c>
      <c r="AL24" s="134">
        <v>0</v>
      </c>
      <c r="AM24" s="134">
        <v>0</v>
      </c>
      <c r="AN24" s="135">
        <v>0</v>
      </c>
      <c r="AO24" s="4"/>
      <c r="AP24" s="4"/>
      <c r="AQ24" s="4"/>
      <c r="AR24" s="4"/>
      <c r="AS24" s="4"/>
      <c r="AT24" s="193">
        <f t="shared" si="0"/>
        <v>2</v>
      </c>
      <c r="AU24" s="4"/>
    </row>
    <row r="25" spans="2:47" x14ac:dyDescent="0.2">
      <c r="B25" s="183" t="s">
        <v>842</v>
      </c>
      <c r="C25" s="136">
        <v>10.5</v>
      </c>
      <c r="D25" s="127">
        <v>0</v>
      </c>
      <c r="E25" s="128">
        <v>0</v>
      </c>
      <c r="F25" s="128">
        <v>0</v>
      </c>
      <c r="G25" s="129">
        <v>0</v>
      </c>
      <c r="H25" s="130">
        <v>0</v>
      </c>
      <c r="I25" s="128">
        <v>0</v>
      </c>
      <c r="J25" s="128">
        <v>0</v>
      </c>
      <c r="K25" s="129">
        <v>0</v>
      </c>
      <c r="L25" s="130">
        <v>0</v>
      </c>
      <c r="M25" s="128">
        <v>0</v>
      </c>
      <c r="N25" s="128">
        <v>0</v>
      </c>
      <c r="O25" s="129">
        <v>0</v>
      </c>
      <c r="P25" s="130" t="s">
        <v>827</v>
      </c>
      <c r="Q25" s="128" t="s">
        <v>827</v>
      </c>
      <c r="R25" s="129" t="s">
        <v>827</v>
      </c>
      <c r="S25" s="130">
        <v>0</v>
      </c>
      <c r="T25" s="128">
        <v>0</v>
      </c>
      <c r="U25" s="129">
        <v>0</v>
      </c>
      <c r="V25" s="130">
        <v>0</v>
      </c>
      <c r="W25" s="128">
        <v>0</v>
      </c>
      <c r="X25" s="131">
        <v>0</v>
      </c>
      <c r="Y25" s="132" t="s">
        <v>662</v>
      </c>
      <c r="Z25" s="133" t="s">
        <v>662</v>
      </c>
      <c r="AA25" s="133" t="s">
        <v>662</v>
      </c>
      <c r="AB25" s="132" t="s">
        <v>662</v>
      </c>
      <c r="AC25" s="127" t="s">
        <v>827</v>
      </c>
      <c r="AD25" s="128" t="s">
        <v>827</v>
      </c>
      <c r="AE25" s="128" t="s">
        <v>827</v>
      </c>
      <c r="AF25" s="129" t="s">
        <v>827</v>
      </c>
      <c r="AG25" s="245">
        <v>0</v>
      </c>
      <c r="AH25" s="134">
        <v>0</v>
      </c>
      <c r="AI25" s="134">
        <v>0</v>
      </c>
      <c r="AJ25" s="134">
        <v>0</v>
      </c>
      <c r="AK25" s="134">
        <v>0</v>
      </c>
      <c r="AL25" s="134">
        <v>0</v>
      </c>
      <c r="AM25" s="134">
        <v>0</v>
      </c>
      <c r="AN25" s="135">
        <v>0</v>
      </c>
      <c r="AO25" s="4"/>
      <c r="AP25" s="4"/>
      <c r="AQ25" s="4"/>
      <c r="AR25" s="4"/>
      <c r="AS25" s="4"/>
      <c r="AT25" s="193">
        <f t="shared" si="0"/>
        <v>1</v>
      </c>
      <c r="AU25" s="4"/>
    </row>
    <row r="26" spans="2:47" x14ac:dyDescent="0.2">
      <c r="B26" s="183" t="s">
        <v>843</v>
      </c>
      <c r="C26" s="136">
        <v>10.5</v>
      </c>
      <c r="D26" s="127">
        <v>0</v>
      </c>
      <c r="E26" s="128">
        <v>0</v>
      </c>
      <c r="F26" s="128">
        <v>0</v>
      </c>
      <c r="G26" s="129">
        <v>0</v>
      </c>
      <c r="H26" s="130">
        <v>0</v>
      </c>
      <c r="I26" s="128">
        <v>0</v>
      </c>
      <c r="J26" s="128">
        <v>0</v>
      </c>
      <c r="K26" s="129">
        <v>0</v>
      </c>
      <c r="L26" s="130">
        <v>0</v>
      </c>
      <c r="M26" s="128">
        <v>0</v>
      </c>
      <c r="N26" s="128">
        <v>0</v>
      </c>
      <c r="O26" s="129">
        <v>0</v>
      </c>
      <c r="P26" s="130" t="s">
        <v>827</v>
      </c>
      <c r="Q26" s="128" t="s">
        <v>827</v>
      </c>
      <c r="R26" s="129" t="s">
        <v>827</v>
      </c>
      <c r="S26" s="130">
        <v>0</v>
      </c>
      <c r="T26" s="128">
        <v>0</v>
      </c>
      <c r="U26" s="129">
        <v>0</v>
      </c>
      <c r="V26" s="130">
        <v>0</v>
      </c>
      <c r="W26" s="128">
        <v>0</v>
      </c>
      <c r="X26" s="131">
        <v>0</v>
      </c>
      <c r="Y26" s="132" t="s">
        <v>662</v>
      </c>
      <c r="Z26" s="133" t="s">
        <v>662</v>
      </c>
      <c r="AA26" s="133" t="s">
        <v>662</v>
      </c>
      <c r="AB26" s="132" t="s">
        <v>662</v>
      </c>
      <c r="AC26" s="127" t="s">
        <v>827</v>
      </c>
      <c r="AD26" s="128" t="s">
        <v>827</v>
      </c>
      <c r="AE26" s="128" t="s">
        <v>827</v>
      </c>
      <c r="AF26" s="129" t="s">
        <v>827</v>
      </c>
      <c r="AG26" s="245">
        <v>0</v>
      </c>
      <c r="AH26" s="134">
        <v>0</v>
      </c>
      <c r="AI26" s="134">
        <v>0</v>
      </c>
      <c r="AJ26" s="134">
        <v>0</v>
      </c>
      <c r="AK26" s="134">
        <v>0</v>
      </c>
      <c r="AL26" s="134">
        <v>0</v>
      </c>
      <c r="AM26" s="134">
        <v>0</v>
      </c>
      <c r="AN26" s="135">
        <v>0</v>
      </c>
      <c r="AO26" s="4"/>
      <c r="AP26" s="4"/>
      <c r="AQ26" s="4"/>
      <c r="AR26" s="4"/>
      <c r="AS26" s="4"/>
      <c r="AT26" s="193">
        <f t="shared" si="0"/>
        <v>1</v>
      </c>
      <c r="AU26" s="4"/>
    </row>
    <row r="27" spans="2:47" x14ac:dyDescent="0.2">
      <c r="B27" s="183" t="s">
        <v>844</v>
      </c>
      <c r="C27" s="136">
        <v>10.5</v>
      </c>
      <c r="D27" s="127">
        <v>0</v>
      </c>
      <c r="E27" s="128">
        <v>0</v>
      </c>
      <c r="F27" s="128">
        <v>0</v>
      </c>
      <c r="G27" s="129">
        <v>0</v>
      </c>
      <c r="H27" s="130">
        <v>0</v>
      </c>
      <c r="I27" s="128">
        <v>0</v>
      </c>
      <c r="J27" s="128">
        <v>0</v>
      </c>
      <c r="K27" s="129">
        <v>0</v>
      </c>
      <c r="L27" s="130">
        <v>0</v>
      </c>
      <c r="M27" s="128">
        <v>0</v>
      </c>
      <c r="N27" s="128">
        <v>0</v>
      </c>
      <c r="O27" s="129">
        <v>0</v>
      </c>
      <c r="P27" s="130" t="s">
        <v>827</v>
      </c>
      <c r="Q27" s="128" t="s">
        <v>827</v>
      </c>
      <c r="R27" s="129" t="s">
        <v>827</v>
      </c>
      <c r="S27" s="130">
        <v>0</v>
      </c>
      <c r="T27" s="128">
        <v>0</v>
      </c>
      <c r="U27" s="129">
        <v>0</v>
      </c>
      <c r="V27" s="130">
        <v>0</v>
      </c>
      <c r="W27" s="128">
        <v>0</v>
      </c>
      <c r="X27" s="131">
        <v>0</v>
      </c>
      <c r="Y27" s="132" t="s">
        <v>662</v>
      </c>
      <c r="Z27" s="133" t="s">
        <v>662</v>
      </c>
      <c r="AA27" s="133" t="s">
        <v>662</v>
      </c>
      <c r="AB27" s="132" t="s">
        <v>662</v>
      </c>
      <c r="AC27" s="127" t="s">
        <v>827</v>
      </c>
      <c r="AD27" s="128" t="s">
        <v>827</v>
      </c>
      <c r="AE27" s="128" t="s">
        <v>827</v>
      </c>
      <c r="AF27" s="129" t="s">
        <v>827</v>
      </c>
      <c r="AG27" s="245">
        <v>0</v>
      </c>
      <c r="AH27" s="134">
        <v>0</v>
      </c>
      <c r="AI27" s="134">
        <v>0</v>
      </c>
      <c r="AJ27" s="134">
        <v>0</v>
      </c>
      <c r="AK27" s="134">
        <v>0</v>
      </c>
      <c r="AL27" s="134">
        <v>0</v>
      </c>
      <c r="AM27" s="134">
        <v>0</v>
      </c>
      <c r="AN27" s="135">
        <v>0</v>
      </c>
      <c r="AO27" s="4"/>
      <c r="AP27" s="4"/>
      <c r="AQ27" s="4"/>
      <c r="AR27" s="4"/>
      <c r="AS27" s="4"/>
      <c r="AT27" s="193">
        <f t="shared" si="0"/>
        <v>1</v>
      </c>
      <c r="AU27" s="4"/>
    </row>
    <row r="28" spans="2:47" x14ac:dyDescent="0.2">
      <c r="B28" s="183" t="s">
        <v>845</v>
      </c>
      <c r="C28" s="136">
        <v>10.5</v>
      </c>
      <c r="D28" s="127">
        <v>0</v>
      </c>
      <c r="E28" s="128">
        <v>0</v>
      </c>
      <c r="F28" s="128">
        <v>0</v>
      </c>
      <c r="G28" s="129">
        <v>0</v>
      </c>
      <c r="H28" s="130">
        <v>0</v>
      </c>
      <c r="I28" s="128">
        <v>0</v>
      </c>
      <c r="J28" s="128">
        <v>0</v>
      </c>
      <c r="K28" s="129">
        <v>0</v>
      </c>
      <c r="L28" s="130">
        <v>0</v>
      </c>
      <c r="M28" s="128">
        <v>0</v>
      </c>
      <c r="N28" s="128">
        <v>0</v>
      </c>
      <c r="O28" s="129">
        <v>0</v>
      </c>
      <c r="P28" s="130" t="s">
        <v>827</v>
      </c>
      <c r="Q28" s="128" t="s">
        <v>827</v>
      </c>
      <c r="R28" s="129" t="s">
        <v>827</v>
      </c>
      <c r="S28" s="130">
        <v>0</v>
      </c>
      <c r="T28" s="128">
        <v>0</v>
      </c>
      <c r="U28" s="129">
        <v>0</v>
      </c>
      <c r="V28" s="130">
        <v>0</v>
      </c>
      <c r="W28" s="128">
        <v>0</v>
      </c>
      <c r="X28" s="131">
        <v>0</v>
      </c>
      <c r="Y28" s="132" t="s">
        <v>662</v>
      </c>
      <c r="Z28" s="133" t="s">
        <v>662</v>
      </c>
      <c r="AA28" s="133" t="s">
        <v>662</v>
      </c>
      <c r="AB28" s="132" t="s">
        <v>662</v>
      </c>
      <c r="AC28" s="127" t="s">
        <v>827</v>
      </c>
      <c r="AD28" s="128" t="s">
        <v>827</v>
      </c>
      <c r="AE28" s="128" t="s">
        <v>827</v>
      </c>
      <c r="AF28" s="129" t="s">
        <v>827</v>
      </c>
      <c r="AG28" s="245">
        <v>0</v>
      </c>
      <c r="AH28" s="134">
        <v>0</v>
      </c>
      <c r="AI28" s="134">
        <v>0</v>
      </c>
      <c r="AJ28" s="134">
        <v>0</v>
      </c>
      <c r="AK28" s="134">
        <v>0</v>
      </c>
      <c r="AL28" s="134">
        <v>0</v>
      </c>
      <c r="AM28" s="134">
        <v>0</v>
      </c>
      <c r="AN28" s="135">
        <v>0</v>
      </c>
      <c r="AO28" s="4"/>
      <c r="AP28" s="4"/>
      <c r="AQ28" s="4"/>
      <c r="AR28" s="4"/>
      <c r="AS28" s="4"/>
      <c r="AT28" s="193">
        <f t="shared" si="0"/>
        <v>1</v>
      </c>
      <c r="AU28" s="4"/>
    </row>
    <row r="29" spans="2:47" x14ac:dyDescent="0.2">
      <c r="B29" s="183" t="s">
        <v>846</v>
      </c>
      <c r="C29" s="136">
        <v>10.5</v>
      </c>
      <c r="D29" s="127">
        <v>0</v>
      </c>
      <c r="E29" s="128">
        <v>0</v>
      </c>
      <c r="F29" s="128">
        <v>0</v>
      </c>
      <c r="G29" s="129">
        <v>0</v>
      </c>
      <c r="H29" s="130">
        <v>0</v>
      </c>
      <c r="I29" s="128">
        <v>0</v>
      </c>
      <c r="J29" s="128">
        <v>0</v>
      </c>
      <c r="K29" s="129">
        <v>0</v>
      </c>
      <c r="L29" s="130">
        <v>0</v>
      </c>
      <c r="M29" s="128">
        <v>0</v>
      </c>
      <c r="N29" s="128">
        <v>0</v>
      </c>
      <c r="O29" s="129">
        <v>0</v>
      </c>
      <c r="P29" s="130" t="s">
        <v>827</v>
      </c>
      <c r="Q29" s="128" t="s">
        <v>827</v>
      </c>
      <c r="R29" s="129" t="s">
        <v>827</v>
      </c>
      <c r="S29" s="130">
        <v>0</v>
      </c>
      <c r="T29" s="128">
        <v>0</v>
      </c>
      <c r="U29" s="129">
        <v>0</v>
      </c>
      <c r="V29" s="130">
        <v>0</v>
      </c>
      <c r="W29" s="128">
        <v>0</v>
      </c>
      <c r="X29" s="131">
        <v>0</v>
      </c>
      <c r="Y29" s="132" t="s">
        <v>662</v>
      </c>
      <c r="Z29" s="133" t="s">
        <v>662</v>
      </c>
      <c r="AA29" s="133" t="s">
        <v>662</v>
      </c>
      <c r="AB29" s="132" t="s">
        <v>662</v>
      </c>
      <c r="AC29" s="127" t="s">
        <v>827</v>
      </c>
      <c r="AD29" s="128" t="s">
        <v>827</v>
      </c>
      <c r="AE29" s="128" t="s">
        <v>827</v>
      </c>
      <c r="AF29" s="129" t="s">
        <v>827</v>
      </c>
      <c r="AG29" s="245">
        <v>0</v>
      </c>
      <c r="AH29" s="134">
        <v>0</v>
      </c>
      <c r="AI29" s="134">
        <v>0</v>
      </c>
      <c r="AJ29" s="134">
        <v>0</v>
      </c>
      <c r="AK29" s="134">
        <v>0</v>
      </c>
      <c r="AL29" s="134">
        <v>0</v>
      </c>
      <c r="AM29" s="134">
        <v>0</v>
      </c>
      <c r="AN29" s="135">
        <v>0</v>
      </c>
      <c r="AO29" s="4"/>
      <c r="AP29" s="4"/>
      <c r="AQ29" s="4"/>
      <c r="AR29" s="4"/>
      <c r="AS29" s="4"/>
      <c r="AT29" s="193">
        <f t="shared" si="0"/>
        <v>1</v>
      </c>
      <c r="AU29" s="4"/>
    </row>
    <row r="30" spans="2:47" x14ac:dyDescent="0.2">
      <c r="B30" s="183" t="s">
        <v>812</v>
      </c>
      <c r="C30" s="136">
        <v>10.5</v>
      </c>
      <c r="D30" s="127">
        <v>0</v>
      </c>
      <c r="E30" s="128">
        <v>0</v>
      </c>
      <c r="F30" s="128">
        <v>0</v>
      </c>
      <c r="G30" s="129">
        <v>0</v>
      </c>
      <c r="H30" s="130">
        <v>0</v>
      </c>
      <c r="I30" s="128">
        <v>0</v>
      </c>
      <c r="J30" s="128">
        <v>0</v>
      </c>
      <c r="K30" s="129">
        <v>0</v>
      </c>
      <c r="L30" s="130">
        <v>0</v>
      </c>
      <c r="M30" s="128">
        <v>0</v>
      </c>
      <c r="N30" s="128">
        <v>0</v>
      </c>
      <c r="O30" s="129">
        <v>0</v>
      </c>
      <c r="P30" s="130" t="s">
        <v>827</v>
      </c>
      <c r="Q30" s="128" t="s">
        <v>827</v>
      </c>
      <c r="R30" s="129" t="s">
        <v>827</v>
      </c>
      <c r="S30" s="130">
        <v>0</v>
      </c>
      <c r="T30" s="128">
        <v>0</v>
      </c>
      <c r="U30" s="129">
        <v>0</v>
      </c>
      <c r="V30" s="130">
        <v>0</v>
      </c>
      <c r="W30" s="128">
        <v>0</v>
      </c>
      <c r="X30" s="131">
        <v>0</v>
      </c>
      <c r="Y30" s="132" t="s">
        <v>662</v>
      </c>
      <c r="Z30" s="133" t="s">
        <v>662</v>
      </c>
      <c r="AA30" s="133" t="s">
        <v>662</v>
      </c>
      <c r="AB30" s="132" t="s">
        <v>662</v>
      </c>
      <c r="AC30" s="127" t="s">
        <v>827</v>
      </c>
      <c r="AD30" s="128" t="s">
        <v>827</v>
      </c>
      <c r="AE30" s="128" t="s">
        <v>827</v>
      </c>
      <c r="AF30" s="129" t="s">
        <v>827</v>
      </c>
      <c r="AG30" s="245">
        <v>0</v>
      </c>
      <c r="AH30" s="134">
        <v>0</v>
      </c>
      <c r="AI30" s="134">
        <v>0</v>
      </c>
      <c r="AJ30" s="134">
        <v>0</v>
      </c>
      <c r="AK30" s="134">
        <v>0</v>
      </c>
      <c r="AL30" s="134">
        <v>0</v>
      </c>
      <c r="AM30" s="134">
        <v>0</v>
      </c>
      <c r="AN30" s="135">
        <v>0</v>
      </c>
      <c r="AO30" s="4"/>
      <c r="AP30" s="4"/>
      <c r="AQ30" s="4"/>
      <c r="AR30" s="4"/>
      <c r="AS30" s="4"/>
      <c r="AT30" s="193">
        <f t="shared" si="0"/>
        <v>1</v>
      </c>
      <c r="AU30" s="4"/>
    </row>
    <row r="31" spans="2:47" x14ac:dyDescent="0.2">
      <c r="B31" s="183" t="s">
        <v>814</v>
      </c>
      <c r="C31" s="136">
        <v>10.5</v>
      </c>
      <c r="D31" s="127">
        <v>0</v>
      </c>
      <c r="E31" s="128">
        <v>0</v>
      </c>
      <c r="F31" s="128">
        <v>0</v>
      </c>
      <c r="G31" s="129">
        <v>0</v>
      </c>
      <c r="H31" s="130">
        <v>0</v>
      </c>
      <c r="I31" s="128">
        <v>0</v>
      </c>
      <c r="J31" s="128">
        <v>0</v>
      </c>
      <c r="K31" s="129">
        <v>1</v>
      </c>
      <c r="L31" s="130">
        <v>0</v>
      </c>
      <c r="M31" s="128">
        <v>0</v>
      </c>
      <c r="N31" s="128">
        <v>0</v>
      </c>
      <c r="O31" s="129">
        <v>0</v>
      </c>
      <c r="P31" s="130" t="s">
        <v>827</v>
      </c>
      <c r="Q31" s="128" t="s">
        <v>827</v>
      </c>
      <c r="R31" s="129" t="s">
        <v>827</v>
      </c>
      <c r="S31" s="130">
        <v>0</v>
      </c>
      <c r="T31" s="128">
        <v>0</v>
      </c>
      <c r="U31" s="129">
        <v>1</v>
      </c>
      <c r="V31" s="130">
        <v>0</v>
      </c>
      <c r="W31" s="128">
        <v>0</v>
      </c>
      <c r="X31" s="131">
        <v>0</v>
      </c>
      <c r="Y31" s="132" t="s">
        <v>662</v>
      </c>
      <c r="Z31" s="133" t="s">
        <v>649</v>
      </c>
      <c r="AA31" s="133" t="s">
        <v>662</v>
      </c>
      <c r="AB31" s="132" t="s">
        <v>649</v>
      </c>
      <c r="AC31" s="127" t="s">
        <v>827</v>
      </c>
      <c r="AD31" s="128" t="s">
        <v>827</v>
      </c>
      <c r="AE31" s="128" t="s">
        <v>827</v>
      </c>
      <c r="AF31" s="129" t="s">
        <v>827</v>
      </c>
      <c r="AG31" s="245">
        <v>0</v>
      </c>
      <c r="AH31" s="134">
        <v>0</v>
      </c>
      <c r="AI31" s="134">
        <v>0</v>
      </c>
      <c r="AJ31" s="134">
        <v>0.02</v>
      </c>
      <c r="AK31" s="134">
        <v>0</v>
      </c>
      <c r="AL31" s="134">
        <v>0</v>
      </c>
      <c r="AM31" s="134">
        <v>0</v>
      </c>
      <c r="AN31" s="135">
        <v>0</v>
      </c>
      <c r="AO31" s="4"/>
      <c r="AP31" s="4"/>
      <c r="AQ31" s="4"/>
      <c r="AR31" s="4"/>
      <c r="AS31" s="4"/>
      <c r="AT31" s="193">
        <f t="shared" si="0"/>
        <v>2</v>
      </c>
      <c r="AU31" s="4"/>
    </row>
    <row r="32" spans="2:47" x14ac:dyDescent="0.2">
      <c r="B32" s="183" t="s">
        <v>816</v>
      </c>
      <c r="C32" s="136">
        <v>10.4</v>
      </c>
      <c r="D32" s="127">
        <v>0</v>
      </c>
      <c r="E32" s="128">
        <v>0</v>
      </c>
      <c r="F32" s="128">
        <v>0</v>
      </c>
      <c r="G32" s="129">
        <v>0</v>
      </c>
      <c r="H32" s="130">
        <v>0</v>
      </c>
      <c r="I32" s="128">
        <v>0</v>
      </c>
      <c r="J32" s="128">
        <v>0</v>
      </c>
      <c r="K32" s="129">
        <v>0</v>
      </c>
      <c r="L32" s="130">
        <v>0</v>
      </c>
      <c r="M32" s="128">
        <v>0</v>
      </c>
      <c r="N32" s="128">
        <v>0</v>
      </c>
      <c r="O32" s="129">
        <v>0</v>
      </c>
      <c r="P32" s="130" t="s">
        <v>827</v>
      </c>
      <c r="Q32" s="128" t="s">
        <v>827</v>
      </c>
      <c r="R32" s="129" t="s">
        <v>827</v>
      </c>
      <c r="S32" s="130">
        <v>0</v>
      </c>
      <c r="T32" s="128">
        <v>0</v>
      </c>
      <c r="U32" s="129">
        <v>0</v>
      </c>
      <c r="V32" s="130">
        <v>0</v>
      </c>
      <c r="W32" s="128">
        <v>0</v>
      </c>
      <c r="X32" s="131">
        <v>0</v>
      </c>
      <c r="Y32" s="132" t="s">
        <v>662</v>
      </c>
      <c r="Z32" s="133" t="s">
        <v>662</v>
      </c>
      <c r="AA32" s="133" t="s">
        <v>662</v>
      </c>
      <c r="AB32" s="132" t="s">
        <v>662</v>
      </c>
      <c r="AC32" s="127" t="s">
        <v>827</v>
      </c>
      <c r="AD32" s="128" t="s">
        <v>827</v>
      </c>
      <c r="AE32" s="128" t="s">
        <v>827</v>
      </c>
      <c r="AF32" s="129" t="s">
        <v>827</v>
      </c>
      <c r="AG32" s="245">
        <v>0</v>
      </c>
      <c r="AH32" s="134">
        <v>0</v>
      </c>
      <c r="AI32" s="134">
        <v>0</v>
      </c>
      <c r="AJ32" s="134">
        <v>0</v>
      </c>
      <c r="AK32" s="134">
        <v>0</v>
      </c>
      <c r="AL32" s="134">
        <v>0</v>
      </c>
      <c r="AM32" s="134">
        <v>0</v>
      </c>
      <c r="AN32" s="135">
        <v>0</v>
      </c>
      <c r="AO32" s="4"/>
      <c r="AP32" s="4"/>
      <c r="AQ32" s="4"/>
      <c r="AR32" s="4"/>
      <c r="AS32" s="4"/>
      <c r="AT32" s="193">
        <f t="shared" si="0"/>
        <v>1</v>
      </c>
      <c r="AU32" s="4"/>
    </row>
    <row r="33" spans="2:47" x14ac:dyDescent="0.2">
      <c r="B33" s="183" t="s">
        <v>817</v>
      </c>
      <c r="C33" s="136">
        <v>10.4</v>
      </c>
      <c r="D33" s="127">
        <v>0</v>
      </c>
      <c r="E33" s="128">
        <v>0</v>
      </c>
      <c r="F33" s="128">
        <v>0</v>
      </c>
      <c r="G33" s="129">
        <v>0</v>
      </c>
      <c r="H33" s="130">
        <v>0</v>
      </c>
      <c r="I33" s="128">
        <v>0</v>
      </c>
      <c r="J33" s="128">
        <v>0</v>
      </c>
      <c r="K33" s="129">
        <v>0</v>
      </c>
      <c r="L33" s="130">
        <v>0</v>
      </c>
      <c r="M33" s="128">
        <v>0</v>
      </c>
      <c r="N33" s="128">
        <v>0</v>
      </c>
      <c r="O33" s="129">
        <v>0</v>
      </c>
      <c r="P33" s="130" t="s">
        <v>827</v>
      </c>
      <c r="Q33" s="128" t="s">
        <v>827</v>
      </c>
      <c r="R33" s="129" t="s">
        <v>827</v>
      </c>
      <c r="S33" s="130">
        <v>0</v>
      </c>
      <c r="T33" s="128">
        <v>0</v>
      </c>
      <c r="U33" s="129">
        <v>0</v>
      </c>
      <c r="V33" s="130">
        <v>0</v>
      </c>
      <c r="W33" s="128">
        <v>0</v>
      </c>
      <c r="X33" s="131">
        <v>0</v>
      </c>
      <c r="Y33" s="132" t="s">
        <v>662</v>
      </c>
      <c r="Z33" s="133" t="s">
        <v>662</v>
      </c>
      <c r="AA33" s="133" t="s">
        <v>662</v>
      </c>
      <c r="AB33" s="132" t="s">
        <v>662</v>
      </c>
      <c r="AC33" s="127" t="s">
        <v>827</v>
      </c>
      <c r="AD33" s="128" t="s">
        <v>827</v>
      </c>
      <c r="AE33" s="128" t="s">
        <v>827</v>
      </c>
      <c r="AF33" s="129" t="s">
        <v>827</v>
      </c>
      <c r="AG33" s="245">
        <v>0</v>
      </c>
      <c r="AH33" s="134">
        <v>0</v>
      </c>
      <c r="AI33" s="134">
        <v>0</v>
      </c>
      <c r="AJ33" s="134">
        <v>0</v>
      </c>
      <c r="AK33" s="134">
        <v>0</v>
      </c>
      <c r="AL33" s="134">
        <v>0</v>
      </c>
      <c r="AM33" s="134">
        <v>0</v>
      </c>
      <c r="AN33" s="135">
        <v>0</v>
      </c>
      <c r="AO33" s="4"/>
      <c r="AP33" s="4"/>
      <c r="AQ33" s="4"/>
      <c r="AR33" s="4"/>
      <c r="AS33" s="4"/>
      <c r="AT33" s="193">
        <f t="shared" si="0"/>
        <v>1</v>
      </c>
      <c r="AU33" s="4"/>
    </row>
    <row r="34" spans="2:47" x14ac:dyDescent="0.2">
      <c r="B34" s="183" t="s">
        <v>818</v>
      </c>
      <c r="C34" s="136">
        <v>10.4</v>
      </c>
      <c r="D34" s="127">
        <v>0</v>
      </c>
      <c r="E34" s="128">
        <v>0</v>
      </c>
      <c r="F34" s="128">
        <v>0</v>
      </c>
      <c r="G34" s="129">
        <v>0</v>
      </c>
      <c r="H34" s="130">
        <v>0</v>
      </c>
      <c r="I34" s="128">
        <v>0</v>
      </c>
      <c r="J34" s="128">
        <v>0</v>
      </c>
      <c r="K34" s="129">
        <v>1</v>
      </c>
      <c r="L34" s="130">
        <v>0</v>
      </c>
      <c r="M34" s="128">
        <v>0</v>
      </c>
      <c r="N34" s="128">
        <v>0</v>
      </c>
      <c r="O34" s="129">
        <v>0</v>
      </c>
      <c r="P34" s="130" t="s">
        <v>827</v>
      </c>
      <c r="Q34" s="128" t="s">
        <v>827</v>
      </c>
      <c r="R34" s="129" t="s">
        <v>827</v>
      </c>
      <c r="S34" s="130">
        <v>0</v>
      </c>
      <c r="T34" s="128">
        <v>0</v>
      </c>
      <c r="U34" s="129">
        <v>1</v>
      </c>
      <c r="V34" s="130">
        <v>0</v>
      </c>
      <c r="W34" s="128">
        <v>0</v>
      </c>
      <c r="X34" s="131">
        <v>0</v>
      </c>
      <c r="Y34" s="132" t="s">
        <v>847</v>
      </c>
      <c r="Z34" s="133" t="s">
        <v>649</v>
      </c>
      <c r="AA34" s="133" t="s">
        <v>662</v>
      </c>
      <c r="AB34" s="132" t="s">
        <v>649</v>
      </c>
      <c r="AC34" s="127" t="s">
        <v>827</v>
      </c>
      <c r="AD34" s="128" t="s">
        <v>827</v>
      </c>
      <c r="AE34" s="128" t="s">
        <v>827</v>
      </c>
      <c r="AF34" s="129" t="s">
        <v>827</v>
      </c>
      <c r="AG34" s="245">
        <v>0</v>
      </c>
      <c r="AH34" s="134">
        <v>0</v>
      </c>
      <c r="AI34" s="134">
        <v>0</v>
      </c>
      <c r="AJ34" s="128">
        <v>4.4999999999999998E-2</v>
      </c>
      <c r="AK34" s="134">
        <v>0</v>
      </c>
      <c r="AL34" s="134">
        <v>0</v>
      </c>
      <c r="AM34" s="134">
        <v>0</v>
      </c>
      <c r="AN34" s="135">
        <v>0</v>
      </c>
      <c r="AO34" s="4"/>
      <c r="AP34" s="4"/>
      <c r="AQ34" s="4"/>
      <c r="AR34" s="4"/>
      <c r="AS34" s="4"/>
      <c r="AT34" s="193">
        <f t="shared" si="0"/>
        <v>2</v>
      </c>
      <c r="AU34" s="4"/>
    </row>
    <row r="35" spans="2:47" x14ac:dyDescent="0.2">
      <c r="B35" s="183" t="s">
        <v>820</v>
      </c>
      <c r="C35" s="136">
        <v>10.4</v>
      </c>
      <c r="D35" s="127">
        <v>0</v>
      </c>
      <c r="E35" s="128">
        <v>0</v>
      </c>
      <c r="F35" s="128">
        <v>0</v>
      </c>
      <c r="G35" s="129">
        <v>0</v>
      </c>
      <c r="H35" s="130">
        <v>0</v>
      </c>
      <c r="I35" s="128">
        <v>0</v>
      </c>
      <c r="J35" s="128">
        <v>0</v>
      </c>
      <c r="K35" s="129">
        <v>0</v>
      </c>
      <c r="L35" s="130">
        <v>0</v>
      </c>
      <c r="M35" s="128">
        <v>0</v>
      </c>
      <c r="N35" s="128">
        <v>0</v>
      </c>
      <c r="O35" s="129">
        <v>0</v>
      </c>
      <c r="P35" s="130" t="s">
        <v>827</v>
      </c>
      <c r="Q35" s="128" t="s">
        <v>827</v>
      </c>
      <c r="R35" s="129" t="s">
        <v>827</v>
      </c>
      <c r="S35" s="130">
        <v>0</v>
      </c>
      <c r="T35" s="128">
        <v>0</v>
      </c>
      <c r="U35" s="129">
        <v>0</v>
      </c>
      <c r="V35" s="130">
        <v>0</v>
      </c>
      <c r="W35" s="128">
        <v>0</v>
      </c>
      <c r="X35" s="131">
        <v>0</v>
      </c>
      <c r="Y35" s="132" t="s">
        <v>662</v>
      </c>
      <c r="Z35" s="133" t="s">
        <v>662</v>
      </c>
      <c r="AA35" s="133" t="s">
        <v>662</v>
      </c>
      <c r="AB35" s="132" t="s">
        <v>662</v>
      </c>
      <c r="AC35" s="127" t="s">
        <v>827</v>
      </c>
      <c r="AD35" s="128" t="s">
        <v>827</v>
      </c>
      <c r="AE35" s="128" t="s">
        <v>827</v>
      </c>
      <c r="AF35" s="129" t="s">
        <v>827</v>
      </c>
      <c r="AG35" s="245">
        <v>0</v>
      </c>
      <c r="AH35" s="134">
        <v>0</v>
      </c>
      <c r="AI35" s="134">
        <v>0</v>
      </c>
      <c r="AJ35" s="134">
        <v>0</v>
      </c>
      <c r="AK35" s="134">
        <v>0</v>
      </c>
      <c r="AL35" s="134">
        <v>0</v>
      </c>
      <c r="AM35" s="134">
        <v>0</v>
      </c>
      <c r="AN35" s="135">
        <v>0</v>
      </c>
      <c r="AO35" s="4"/>
      <c r="AP35" s="4"/>
      <c r="AQ35" s="4"/>
      <c r="AR35" s="4"/>
      <c r="AS35" s="4"/>
      <c r="AT35" s="193">
        <f t="shared" si="0"/>
        <v>1</v>
      </c>
      <c r="AU35" s="4"/>
    </row>
    <row r="36" spans="2:47" x14ac:dyDescent="0.2">
      <c r="B36" s="183" t="s">
        <v>821</v>
      </c>
      <c r="C36" s="136">
        <v>10.4</v>
      </c>
      <c r="D36" s="127">
        <v>0</v>
      </c>
      <c r="E36" s="128">
        <v>0</v>
      </c>
      <c r="F36" s="128">
        <v>0</v>
      </c>
      <c r="G36" s="129">
        <v>0</v>
      </c>
      <c r="H36" s="130">
        <v>0</v>
      </c>
      <c r="I36" s="128">
        <v>0</v>
      </c>
      <c r="J36" s="128">
        <v>0</v>
      </c>
      <c r="K36" s="129">
        <v>1</v>
      </c>
      <c r="L36" s="130">
        <v>0</v>
      </c>
      <c r="M36" s="128">
        <v>0</v>
      </c>
      <c r="N36" s="128">
        <v>0</v>
      </c>
      <c r="O36" s="129">
        <v>1</v>
      </c>
      <c r="P36" s="130" t="s">
        <v>827</v>
      </c>
      <c r="Q36" s="128" t="s">
        <v>827</v>
      </c>
      <c r="R36" s="129" t="s">
        <v>827</v>
      </c>
      <c r="S36" s="130">
        <v>0</v>
      </c>
      <c r="T36" s="128">
        <v>0</v>
      </c>
      <c r="U36" s="129">
        <v>1</v>
      </c>
      <c r="V36" s="130">
        <v>0</v>
      </c>
      <c r="W36" s="128">
        <v>0</v>
      </c>
      <c r="X36" s="131">
        <v>1</v>
      </c>
      <c r="Y36" s="132" t="s">
        <v>662</v>
      </c>
      <c r="Z36" s="133" t="s">
        <v>649</v>
      </c>
      <c r="AA36" s="133" t="s">
        <v>649</v>
      </c>
      <c r="AB36" s="132" t="s">
        <v>649</v>
      </c>
      <c r="AC36" s="127" t="s">
        <v>827</v>
      </c>
      <c r="AD36" s="128" t="s">
        <v>827</v>
      </c>
      <c r="AE36" s="128" t="s">
        <v>827</v>
      </c>
      <c r="AF36" s="129" t="s">
        <v>827</v>
      </c>
      <c r="AG36" s="245">
        <v>0</v>
      </c>
      <c r="AH36" s="134">
        <v>0</v>
      </c>
      <c r="AI36" s="134">
        <v>0</v>
      </c>
      <c r="AJ36" s="128">
        <v>0.12</v>
      </c>
      <c r="AK36" s="134">
        <v>0</v>
      </c>
      <c r="AL36" s="134">
        <v>0</v>
      </c>
      <c r="AM36" s="134">
        <v>0</v>
      </c>
      <c r="AN36" s="131">
        <v>0.54</v>
      </c>
      <c r="AO36" s="4"/>
      <c r="AP36" s="4"/>
      <c r="AQ36" s="4"/>
      <c r="AR36" s="4"/>
      <c r="AS36" s="4"/>
      <c r="AT36" s="193">
        <f t="shared" si="0"/>
        <v>2</v>
      </c>
      <c r="AU36" s="4"/>
    </row>
    <row r="37" spans="2:47" x14ac:dyDescent="0.2">
      <c r="B37" s="183" t="s">
        <v>822</v>
      </c>
      <c r="C37" s="136">
        <v>10.4</v>
      </c>
      <c r="D37" s="127">
        <v>0</v>
      </c>
      <c r="E37" s="128">
        <v>0</v>
      </c>
      <c r="F37" s="128">
        <v>0</v>
      </c>
      <c r="G37" s="129">
        <v>0</v>
      </c>
      <c r="H37" s="130">
        <v>0</v>
      </c>
      <c r="I37" s="128">
        <v>0</v>
      </c>
      <c r="J37" s="128">
        <v>1</v>
      </c>
      <c r="K37" s="129">
        <v>0</v>
      </c>
      <c r="L37" s="130">
        <v>0</v>
      </c>
      <c r="M37" s="128">
        <v>0</v>
      </c>
      <c r="N37" s="128">
        <v>0</v>
      </c>
      <c r="O37" s="129">
        <v>0</v>
      </c>
      <c r="P37" s="130" t="s">
        <v>827</v>
      </c>
      <c r="Q37" s="128" t="s">
        <v>827</v>
      </c>
      <c r="R37" s="129" t="s">
        <v>827</v>
      </c>
      <c r="S37" s="130">
        <v>0</v>
      </c>
      <c r="T37" s="128">
        <v>0</v>
      </c>
      <c r="U37" s="129">
        <v>1</v>
      </c>
      <c r="V37" s="130">
        <v>0</v>
      </c>
      <c r="W37" s="128">
        <v>0</v>
      </c>
      <c r="X37" s="131">
        <v>0</v>
      </c>
      <c r="Y37" s="132" t="s">
        <v>662</v>
      </c>
      <c r="Z37" s="133" t="s">
        <v>649</v>
      </c>
      <c r="AA37" s="133" t="s">
        <v>662</v>
      </c>
      <c r="AB37" s="132" t="s">
        <v>649</v>
      </c>
      <c r="AC37" s="127" t="s">
        <v>827</v>
      </c>
      <c r="AD37" s="128" t="s">
        <v>827</v>
      </c>
      <c r="AE37" s="128" t="s">
        <v>827</v>
      </c>
      <c r="AF37" s="129" t="s">
        <v>827</v>
      </c>
      <c r="AG37" s="245">
        <v>0</v>
      </c>
      <c r="AH37" s="134">
        <v>0</v>
      </c>
      <c r="AI37" s="134">
        <v>0.6</v>
      </c>
      <c r="AJ37" s="134">
        <v>0</v>
      </c>
      <c r="AK37" s="134">
        <v>0</v>
      </c>
      <c r="AL37" s="134">
        <v>0</v>
      </c>
      <c r="AM37" s="134">
        <v>0</v>
      </c>
      <c r="AN37" s="135">
        <v>0</v>
      </c>
      <c r="AO37" s="4"/>
      <c r="AP37" s="4"/>
      <c r="AQ37" s="4"/>
      <c r="AR37" s="4"/>
      <c r="AS37" s="4"/>
      <c r="AT37" s="193">
        <f t="shared" si="0"/>
        <v>2</v>
      </c>
      <c r="AU37" s="4"/>
    </row>
    <row r="38" spans="2:47" x14ac:dyDescent="0.2">
      <c r="B38" s="183" t="s">
        <v>823</v>
      </c>
      <c r="C38" s="136">
        <v>7.7</v>
      </c>
      <c r="D38" s="127">
        <v>0</v>
      </c>
      <c r="E38" s="128">
        <v>0</v>
      </c>
      <c r="F38" s="128">
        <v>0</v>
      </c>
      <c r="G38" s="129">
        <v>0</v>
      </c>
      <c r="H38" s="130">
        <v>0</v>
      </c>
      <c r="I38" s="128">
        <v>0</v>
      </c>
      <c r="J38" s="128">
        <v>0</v>
      </c>
      <c r="K38" s="129">
        <v>1</v>
      </c>
      <c r="L38" s="130">
        <v>0</v>
      </c>
      <c r="M38" s="128">
        <v>0</v>
      </c>
      <c r="N38" s="128">
        <v>0</v>
      </c>
      <c r="O38" s="129">
        <v>0</v>
      </c>
      <c r="P38" s="130" t="s">
        <v>827</v>
      </c>
      <c r="Q38" s="128" t="s">
        <v>827</v>
      </c>
      <c r="R38" s="129" t="s">
        <v>827</v>
      </c>
      <c r="S38" s="130">
        <v>0</v>
      </c>
      <c r="T38" s="128">
        <v>0</v>
      </c>
      <c r="U38" s="129">
        <v>1</v>
      </c>
      <c r="V38" s="130">
        <v>0</v>
      </c>
      <c r="W38" s="128">
        <v>0</v>
      </c>
      <c r="X38" s="131">
        <v>0</v>
      </c>
      <c r="Y38" s="132" t="s">
        <v>662</v>
      </c>
      <c r="Z38" s="133" t="s">
        <v>649</v>
      </c>
      <c r="AA38" s="133" t="s">
        <v>662</v>
      </c>
      <c r="AB38" s="132" t="s">
        <v>649</v>
      </c>
      <c r="AC38" s="127" t="s">
        <v>827</v>
      </c>
      <c r="AD38" s="128" t="s">
        <v>827</v>
      </c>
      <c r="AE38" s="128" t="s">
        <v>827</v>
      </c>
      <c r="AF38" s="129" t="s">
        <v>827</v>
      </c>
      <c r="AG38" s="245">
        <v>0</v>
      </c>
      <c r="AH38" s="134">
        <v>0</v>
      </c>
      <c r="AI38" s="134">
        <v>0</v>
      </c>
      <c r="AJ38" s="128">
        <v>0.03</v>
      </c>
      <c r="AK38" s="134">
        <v>0</v>
      </c>
      <c r="AL38" s="134">
        <v>0</v>
      </c>
      <c r="AM38" s="134">
        <v>0</v>
      </c>
      <c r="AN38" s="135">
        <v>0</v>
      </c>
      <c r="AO38" s="4"/>
      <c r="AP38" s="4"/>
      <c r="AQ38" s="4"/>
      <c r="AR38" s="4"/>
      <c r="AS38" s="4"/>
      <c r="AT38" s="193">
        <f t="shared" si="0"/>
        <v>2</v>
      </c>
      <c r="AU38" s="4"/>
    </row>
    <row r="39" spans="2:47" x14ac:dyDescent="0.2">
      <c r="B39" s="183" t="s">
        <v>824</v>
      </c>
      <c r="C39" s="136">
        <v>1.4</v>
      </c>
      <c r="D39" s="127">
        <v>0</v>
      </c>
      <c r="E39" s="128">
        <v>0</v>
      </c>
      <c r="F39" s="128">
        <v>0</v>
      </c>
      <c r="G39" s="129">
        <v>0</v>
      </c>
      <c r="H39" s="130">
        <v>0</v>
      </c>
      <c r="I39" s="128">
        <v>0</v>
      </c>
      <c r="J39" s="128">
        <v>0</v>
      </c>
      <c r="K39" s="129">
        <v>0</v>
      </c>
      <c r="L39" s="130">
        <v>0</v>
      </c>
      <c r="M39" s="128">
        <v>0</v>
      </c>
      <c r="N39" s="128">
        <v>0</v>
      </c>
      <c r="O39" s="129">
        <v>0</v>
      </c>
      <c r="P39" s="130" t="s">
        <v>827</v>
      </c>
      <c r="Q39" s="128" t="s">
        <v>827</v>
      </c>
      <c r="R39" s="129" t="s">
        <v>827</v>
      </c>
      <c r="S39" s="130">
        <v>0</v>
      </c>
      <c r="T39" s="128">
        <v>0</v>
      </c>
      <c r="U39" s="129">
        <v>0</v>
      </c>
      <c r="V39" s="130">
        <v>0</v>
      </c>
      <c r="W39" s="128">
        <v>0</v>
      </c>
      <c r="X39" s="131">
        <v>0</v>
      </c>
      <c r="Y39" s="132" t="s">
        <v>662</v>
      </c>
      <c r="Z39" s="133" t="s">
        <v>662</v>
      </c>
      <c r="AA39" s="133" t="s">
        <v>662</v>
      </c>
      <c r="AB39" s="132" t="s">
        <v>662</v>
      </c>
      <c r="AC39" s="127" t="s">
        <v>827</v>
      </c>
      <c r="AD39" s="128" t="s">
        <v>827</v>
      </c>
      <c r="AE39" s="128" t="s">
        <v>827</v>
      </c>
      <c r="AF39" s="129" t="s">
        <v>827</v>
      </c>
      <c r="AG39" s="245">
        <v>0</v>
      </c>
      <c r="AH39" s="134">
        <v>0</v>
      </c>
      <c r="AI39" s="134">
        <v>0</v>
      </c>
      <c r="AJ39" s="134">
        <v>0</v>
      </c>
      <c r="AK39" s="134">
        <v>0</v>
      </c>
      <c r="AL39" s="134">
        <v>0</v>
      </c>
      <c r="AM39" s="134">
        <v>0</v>
      </c>
      <c r="AN39" s="135">
        <v>0</v>
      </c>
      <c r="AO39" s="4"/>
      <c r="AP39" s="4"/>
      <c r="AQ39" s="4"/>
      <c r="AR39" s="4"/>
      <c r="AS39" s="4"/>
      <c r="AT39" s="193">
        <f t="shared" si="0"/>
        <v>1</v>
      </c>
      <c r="AU39" s="4"/>
    </row>
    <row r="40" spans="2:47" x14ac:dyDescent="0.2">
      <c r="B40" s="183" t="s">
        <v>825</v>
      </c>
      <c r="C40" s="136">
        <v>0</v>
      </c>
      <c r="D40" s="127">
        <v>0</v>
      </c>
      <c r="E40" s="128">
        <v>0</v>
      </c>
      <c r="F40" s="128">
        <v>0</v>
      </c>
      <c r="G40" s="129">
        <v>0</v>
      </c>
      <c r="H40" s="130">
        <v>0</v>
      </c>
      <c r="I40" s="128">
        <v>0</v>
      </c>
      <c r="J40" s="128">
        <v>0</v>
      </c>
      <c r="K40" s="129">
        <v>0</v>
      </c>
      <c r="L40" s="130">
        <v>0</v>
      </c>
      <c r="M40" s="128">
        <v>0</v>
      </c>
      <c r="N40" s="128">
        <v>0</v>
      </c>
      <c r="O40" s="129">
        <v>0</v>
      </c>
      <c r="P40" s="130" t="s">
        <v>827</v>
      </c>
      <c r="Q40" s="128" t="s">
        <v>827</v>
      </c>
      <c r="R40" s="129" t="s">
        <v>827</v>
      </c>
      <c r="S40" s="130">
        <v>0</v>
      </c>
      <c r="T40" s="128">
        <v>0</v>
      </c>
      <c r="U40" s="129">
        <v>0</v>
      </c>
      <c r="V40" s="130">
        <v>0</v>
      </c>
      <c r="W40" s="128">
        <v>0</v>
      </c>
      <c r="X40" s="131">
        <v>0</v>
      </c>
      <c r="Y40" s="132" t="s">
        <v>662</v>
      </c>
      <c r="Z40" s="133" t="s">
        <v>662</v>
      </c>
      <c r="AA40" s="133" t="s">
        <v>662</v>
      </c>
      <c r="AB40" s="132" t="s">
        <v>662</v>
      </c>
      <c r="AC40" s="127" t="s">
        <v>827</v>
      </c>
      <c r="AD40" s="128" t="s">
        <v>827</v>
      </c>
      <c r="AE40" s="128" t="s">
        <v>827</v>
      </c>
      <c r="AF40" s="129" t="s">
        <v>827</v>
      </c>
      <c r="AG40" s="245">
        <v>0</v>
      </c>
      <c r="AH40" s="134">
        <v>0</v>
      </c>
      <c r="AI40" s="134">
        <v>0</v>
      </c>
      <c r="AJ40" s="134">
        <v>0</v>
      </c>
      <c r="AK40" s="134">
        <v>0</v>
      </c>
      <c r="AL40" s="134">
        <v>0</v>
      </c>
      <c r="AM40" s="134">
        <v>0</v>
      </c>
      <c r="AN40" s="135">
        <v>0</v>
      </c>
      <c r="AO40" s="4"/>
      <c r="AP40" s="4"/>
      <c r="AQ40" s="4"/>
      <c r="AR40" s="4"/>
      <c r="AS40" s="4"/>
      <c r="AT40" s="193">
        <f t="shared" si="0"/>
        <v>1</v>
      </c>
      <c r="AU40" s="4"/>
    </row>
    <row r="41" spans="2:47" x14ac:dyDescent="0.2">
      <c r="B41" s="183"/>
      <c r="C41" s="136"/>
      <c r="D41" s="127"/>
      <c r="E41" s="128"/>
      <c r="F41" s="128"/>
      <c r="G41" s="129"/>
      <c r="H41" s="130"/>
      <c r="I41" s="128"/>
      <c r="J41" s="128"/>
      <c r="K41" s="129"/>
      <c r="L41" s="130"/>
      <c r="M41" s="128"/>
      <c r="N41" s="128"/>
      <c r="O41" s="129"/>
      <c r="P41" s="130"/>
      <c r="Q41" s="128"/>
      <c r="R41" s="129"/>
      <c r="S41" s="130"/>
      <c r="T41" s="128"/>
      <c r="U41" s="129"/>
      <c r="V41" s="130"/>
      <c r="W41" s="128"/>
      <c r="X41" s="131"/>
      <c r="Y41" s="132"/>
      <c r="Z41" s="133"/>
      <c r="AA41" s="133"/>
      <c r="AB41" s="132"/>
      <c r="AC41" s="127"/>
      <c r="AD41" s="128"/>
      <c r="AE41" s="128"/>
      <c r="AF41" s="129"/>
      <c r="AG41" s="139"/>
      <c r="AH41" s="128"/>
      <c r="AI41" s="128"/>
      <c r="AJ41" s="128"/>
      <c r="AK41" s="128"/>
      <c r="AL41" s="128"/>
      <c r="AM41" s="128"/>
      <c r="AN41" s="131"/>
      <c r="AO41" s="4"/>
      <c r="AP41" s="4"/>
      <c r="AQ41" s="4"/>
      <c r="AR41" s="4"/>
      <c r="AS41" s="4"/>
      <c r="AT41" s="193">
        <f t="shared" si="0"/>
        <v>1</v>
      </c>
      <c r="AU41" s="4"/>
    </row>
    <row r="42" spans="2:47" x14ac:dyDescent="0.2">
      <c r="B42" s="183"/>
      <c r="C42" s="126"/>
      <c r="D42" s="127"/>
      <c r="E42" s="128"/>
      <c r="F42" s="128"/>
      <c r="G42" s="129"/>
      <c r="H42" s="130"/>
      <c r="I42" s="128"/>
      <c r="J42" s="128"/>
      <c r="K42" s="129"/>
      <c r="L42" s="130"/>
      <c r="M42" s="128"/>
      <c r="N42" s="128"/>
      <c r="O42" s="129"/>
      <c r="P42" s="130"/>
      <c r="Q42" s="128"/>
      <c r="R42" s="129"/>
      <c r="S42" s="130"/>
      <c r="T42" s="128"/>
      <c r="U42" s="129"/>
      <c r="V42" s="130"/>
      <c r="W42" s="128"/>
      <c r="X42" s="131"/>
      <c r="Y42" s="132"/>
      <c r="Z42" s="133"/>
      <c r="AA42" s="133"/>
      <c r="AB42" s="132"/>
      <c r="AC42" s="127"/>
      <c r="AD42" s="128"/>
      <c r="AE42" s="128"/>
      <c r="AF42" s="129"/>
      <c r="AG42" s="139"/>
      <c r="AH42" s="128"/>
      <c r="AI42" s="128"/>
      <c r="AJ42" s="128"/>
      <c r="AK42" s="128"/>
      <c r="AL42" s="128"/>
      <c r="AM42" s="128"/>
      <c r="AN42" s="131"/>
      <c r="AO42" s="4"/>
      <c r="AP42" s="4"/>
      <c r="AQ42" s="4"/>
      <c r="AR42" s="4"/>
      <c r="AS42" s="4"/>
      <c r="AT42" s="193">
        <f t="shared" si="0"/>
        <v>1</v>
      </c>
      <c r="AU42" s="4"/>
    </row>
    <row r="43" spans="2:47" ht="12.6" thickBot="1" x14ac:dyDescent="0.25">
      <c r="B43" s="184"/>
      <c r="C43" s="140"/>
      <c r="D43" s="141"/>
      <c r="E43" s="142"/>
      <c r="F43" s="142"/>
      <c r="G43" s="143"/>
      <c r="H43" s="144"/>
      <c r="I43" s="142"/>
      <c r="J43" s="142"/>
      <c r="K43" s="143"/>
      <c r="L43" s="144"/>
      <c r="M43" s="142"/>
      <c r="N43" s="142"/>
      <c r="O43" s="143"/>
      <c r="P43" s="144"/>
      <c r="Q43" s="142"/>
      <c r="R43" s="143"/>
      <c r="S43" s="144"/>
      <c r="T43" s="142"/>
      <c r="U43" s="143"/>
      <c r="V43" s="144"/>
      <c r="W43" s="142"/>
      <c r="X43" s="145"/>
      <c r="Y43" s="146"/>
      <c r="Z43" s="147"/>
      <c r="AA43" s="147"/>
      <c r="AB43" s="146"/>
      <c r="AC43" s="141"/>
      <c r="AD43" s="142"/>
      <c r="AE43" s="142"/>
      <c r="AF43" s="143"/>
      <c r="AG43" s="148"/>
      <c r="AH43" s="142"/>
      <c r="AI43" s="142"/>
      <c r="AJ43" s="142"/>
      <c r="AK43" s="142"/>
      <c r="AL43" s="142"/>
      <c r="AM43" s="142"/>
      <c r="AN43" s="145"/>
      <c r="AO43" s="4"/>
      <c r="AP43" s="4"/>
      <c r="AQ43" s="4"/>
      <c r="AR43" s="4"/>
      <c r="AS43" s="4"/>
      <c r="AT43" s="193">
        <f t="shared" si="0"/>
        <v>1</v>
      </c>
      <c r="AU43" s="4"/>
    </row>
    <row r="44" spans="2:47" ht="15" customHeight="1" thickTop="1" thickBot="1" x14ac:dyDescent="0.25">
      <c r="B44" s="905" t="s">
        <v>56</v>
      </c>
      <c r="C44" s="906"/>
      <c r="D44" s="149">
        <f>SUM(D10:D43)</f>
        <v>0</v>
      </c>
      <c r="E44" s="150">
        <f t="shared" ref="E44:X44" si="1">SUM(E10:E43)</f>
        <v>0</v>
      </c>
      <c r="F44" s="150">
        <f t="shared" si="1"/>
        <v>0</v>
      </c>
      <c r="G44" s="151">
        <f t="shared" si="1"/>
        <v>0</v>
      </c>
      <c r="H44" s="152">
        <f t="shared" si="1"/>
        <v>0</v>
      </c>
      <c r="I44" s="150">
        <f t="shared" si="1"/>
        <v>0</v>
      </c>
      <c r="J44" s="150">
        <f t="shared" si="1"/>
        <v>2</v>
      </c>
      <c r="K44" s="151">
        <f t="shared" si="1"/>
        <v>10</v>
      </c>
      <c r="L44" s="152">
        <f t="shared" si="1"/>
        <v>0</v>
      </c>
      <c r="M44" s="150">
        <f t="shared" si="1"/>
        <v>0</v>
      </c>
      <c r="N44" s="150">
        <f t="shared" si="1"/>
        <v>0</v>
      </c>
      <c r="O44" s="151">
        <f t="shared" si="1"/>
        <v>3</v>
      </c>
      <c r="P44" s="152">
        <f t="shared" si="1"/>
        <v>0</v>
      </c>
      <c r="Q44" s="150">
        <f t="shared" si="1"/>
        <v>0</v>
      </c>
      <c r="R44" s="151">
        <f t="shared" si="1"/>
        <v>0</v>
      </c>
      <c r="S44" s="152">
        <f t="shared" si="1"/>
        <v>0</v>
      </c>
      <c r="T44" s="150">
        <f t="shared" si="1"/>
        <v>0</v>
      </c>
      <c r="U44" s="151">
        <f t="shared" si="1"/>
        <v>12</v>
      </c>
      <c r="V44" s="152">
        <f t="shared" si="1"/>
        <v>0</v>
      </c>
      <c r="W44" s="150">
        <f t="shared" si="1"/>
        <v>0</v>
      </c>
      <c r="X44" s="153">
        <f t="shared" si="1"/>
        <v>3</v>
      </c>
      <c r="Y44" s="154"/>
      <c r="Z44" s="155"/>
      <c r="AA44" s="155"/>
      <c r="AB44" s="154"/>
      <c r="AC44" s="156">
        <f>SUM(AC11:AC43)</f>
        <v>0</v>
      </c>
      <c r="AD44" s="157">
        <f>SUM(AD11:AD43)</f>
        <v>0</v>
      </c>
      <c r="AE44" s="157">
        <f>SUM(AE11:AE43)</f>
        <v>0</v>
      </c>
      <c r="AF44" s="158">
        <f>SUM(AF11:AF43)</f>
        <v>0</v>
      </c>
      <c r="AG44" s="159">
        <f t="shared" ref="AG44:AN44" si="2">SUM(AG10:AG43)</f>
        <v>0</v>
      </c>
      <c r="AH44" s="160">
        <f t="shared" si="2"/>
        <v>0</v>
      </c>
      <c r="AI44" s="160">
        <f t="shared" si="2"/>
        <v>0.63749999999999996</v>
      </c>
      <c r="AJ44" s="160">
        <f t="shared" si="2"/>
        <v>3.2649999999999992</v>
      </c>
      <c r="AK44" s="160">
        <f t="shared" si="2"/>
        <v>0</v>
      </c>
      <c r="AL44" s="160">
        <f t="shared" si="2"/>
        <v>0</v>
      </c>
      <c r="AM44" s="160">
        <f t="shared" si="2"/>
        <v>0</v>
      </c>
      <c r="AN44" s="161">
        <f t="shared" si="2"/>
        <v>1.21</v>
      </c>
      <c r="AO44" s="4"/>
      <c r="AP44" s="4"/>
      <c r="AQ44" s="4"/>
      <c r="AR44" s="4"/>
      <c r="AS44" s="4"/>
      <c r="AT44" s="167">
        <f>MAX(AT10:AT43)</f>
        <v>2</v>
      </c>
      <c r="AU44" s="4" t="s">
        <v>320</v>
      </c>
    </row>
    <row r="45" spans="2:47" x14ac:dyDescent="0.2">
      <c r="D45" s="119" t="s">
        <v>557</v>
      </c>
      <c r="E45" s="118"/>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119"/>
      <c r="AH45" s="119"/>
      <c r="AI45" s="119"/>
      <c r="AJ45" s="119"/>
      <c r="AK45" s="119"/>
      <c r="AL45" s="119"/>
      <c r="AM45" s="119"/>
      <c r="AN45" s="119"/>
    </row>
    <row r="46" spans="2:47" x14ac:dyDescent="0.2">
      <c r="D46" s="119" t="s">
        <v>558</v>
      </c>
      <c r="E46" s="118"/>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9"/>
      <c r="AI46" s="119"/>
      <c r="AJ46" s="119"/>
      <c r="AK46" s="119"/>
      <c r="AL46" s="119"/>
      <c r="AM46" s="119"/>
      <c r="AN46" s="119"/>
    </row>
    <row r="47" spans="2:47" x14ac:dyDescent="0.2">
      <c r="D47" s="119" t="s">
        <v>298</v>
      </c>
      <c r="E47" s="118"/>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row>
    <row r="48" spans="2:47" x14ac:dyDescent="0.2">
      <c r="D48" s="119" t="s">
        <v>562</v>
      </c>
      <c r="E48" s="118"/>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19"/>
      <c r="AL48" s="119"/>
      <c r="AM48" s="119"/>
      <c r="AN48" s="119"/>
    </row>
    <row r="49" spans="4:40" x14ac:dyDescent="0.2">
      <c r="D49" s="119" t="s">
        <v>299</v>
      </c>
      <c r="E49" s="118"/>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19"/>
      <c r="AL49" s="119"/>
      <c r="AM49" s="119"/>
      <c r="AN49" s="119"/>
    </row>
    <row r="50" spans="4:40" x14ac:dyDescent="0.2">
      <c r="D50" s="119" t="s">
        <v>563</v>
      </c>
      <c r="E50" s="118"/>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19"/>
      <c r="AL50" s="119"/>
      <c r="AM50" s="119"/>
      <c r="AN50" s="119"/>
    </row>
  </sheetData>
  <mergeCells count="42">
    <mergeCell ref="AG2:AI3"/>
    <mergeCell ref="AJ2:AN3"/>
    <mergeCell ref="S8:U8"/>
    <mergeCell ref="Y3:AF3"/>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T6:AT9"/>
    <mergeCell ref="C6:C9"/>
    <mergeCell ref="B6:B9"/>
    <mergeCell ref="B44:C44"/>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M80"/>
  <sheetViews>
    <sheetView view="pageBreakPreview" zoomScale="80" zoomScaleNormal="85" zoomScaleSheetLayoutView="80" workbookViewId="0">
      <selection activeCell="L23" sqref="L23"/>
    </sheetView>
  </sheetViews>
  <sheetFormatPr defaultRowHeight="13.2" x14ac:dyDescent="0.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2.77734375" customWidth="1"/>
  </cols>
  <sheetData>
    <row r="3" spans="2:13" ht="13.8" thickBot="1" x14ac:dyDescent="0.25"/>
    <row r="4" spans="2:13" ht="13.8" thickBot="1" x14ac:dyDescent="0.25">
      <c r="B4" s="957" t="s">
        <v>539</v>
      </c>
      <c r="C4" s="958"/>
      <c r="D4" s="958"/>
      <c r="E4" s="959"/>
    </row>
    <row r="5" spans="2:13" ht="13.8" thickBot="1" x14ac:dyDescent="0.25">
      <c r="B5" s="175" t="s">
        <v>522</v>
      </c>
      <c r="C5" s="175" t="s">
        <v>523</v>
      </c>
      <c r="D5" s="175" t="s">
        <v>536</v>
      </c>
      <c r="E5" s="175" t="s">
        <v>537</v>
      </c>
    </row>
    <row r="6" spans="2:13" ht="13.8" thickTop="1" x14ac:dyDescent="0.2">
      <c r="B6" s="215" t="s">
        <v>524</v>
      </c>
      <c r="C6" s="215" t="s">
        <v>531</v>
      </c>
      <c r="D6" s="215" t="s">
        <v>353</v>
      </c>
      <c r="E6" s="215" t="s">
        <v>353</v>
      </c>
    </row>
    <row r="7" spans="2:13" x14ac:dyDescent="0.2">
      <c r="B7" s="216" t="s">
        <v>525</v>
      </c>
      <c r="C7" s="216" t="s">
        <v>532</v>
      </c>
      <c r="D7" s="216" t="s">
        <v>538</v>
      </c>
      <c r="E7" s="216" t="s">
        <v>538</v>
      </c>
    </row>
    <row r="8" spans="2:13" x14ac:dyDescent="0.2">
      <c r="B8" s="217" t="s">
        <v>526</v>
      </c>
      <c r="C8" s="217" t="s">
        <v>533</v>
      </c>
      <c r="D8" s="218"/>
      <c r="E8" s="218"/>
    </row>
    <row r="9" spans="2:13" x14ac:dyDescent="0.2">
      <c r="B9" s="217" t="s">
        <v>527</v>
      </c>
      <c r="C9" s="217" t="s">
        <v>534</v>
      </c>
      <c r="D9" s="218"/>
      <c r="E9" s="218"/>
    </row>
    <row r="10" spans="2:13" x14ac:dyDescent="0.2">
      <c r="B10" s="217" t="s">
        <v>529</v>
      </c>
      <c r="C10" s="217" t="s">
        <v>357</v>
      </c>
      <c r="D10" s="218"/>
      <c r="E10" s="218"/>
    </row>
    <row r="11" spans="2:13" x14ac:dyDescent="0.2">
      <c r="B11" s="218" t="s">
        <v>528</v>
      </c>
      <c r="C11" s="218"/>
      <c r="D11" s="218"/>
      <c r="E11" s="218"/>
    </row>
    <row r="12" spans="2:13" x14ac:dyDescent="0.2">
      <c r="B12" s="218" t="s">
        <v>530</v>
      </c>
      <c r="C12" s="56"/>
    </row>
    <row r="13" spans="2:13" ht="13.8" thickBot="1" x14ac:dyDescent="0.25"/>
    <row r="14" spans="2:13" ht="13.8" thickBot="1" x14ac:dyDescent="0.25">
      <c r="B14" s="953" t="s">
        <v>555</v>
      </c>
      <c r="C14" s="954"/>
      <c r="D14" s="954"/>
      <c r="E14" s="954"/>
      <c r="F14" s="954"/>
      <c r="G14" s="954"/>
      <c r="H14" s="954"/>
      <c r="I14" s="954"/>
      <c r="J14" s="955"/>
      <c r="L14" t="s">
        <v>417</v>
      </c>
    </row>
    <row r="15" spans="2:13" ht="13.8" thickBot="1" x14ac:dyDescent="0.25">
      <c r="B15" s="175" t="s">
        <v>347</v>
      </c>
      <c r="C15" t="s">
        <v>460</v>
      </c>
      <c r="D15" s="175" t="s">
        <v>461</v>
      </c>
      <c r="E15" s="175" t="s">
        <v>462</v>
      </c>
      <c r="F15" s="175" t="s">
        <v>463</v>
      </c>
      <c r="G15" s="175" t="s">
        <v>464</v>
      </c>
      <c r="H15" s="175" t="s">
        <v>465</v>
      </c>
      <c r="I15" s="175" t="s">
        <v>466</v>
      </c>
      <c r="J15" s="175" t="s">
        <v>467</v>
      </c>
      <c r="L15" t="s">
        <v>418</v>
      </c>
      <c r="M15" t="s">
        <v>425</v>
      </c>
    </row>
    <row r="16" spans="2:13" ht="13.8" thickTop="1" x14ac:dyDescent="0.2">
      <c r="B16" s="174" t="s">
        <v>561</v>
      </c>
      <c r="C16" s="212" t="s">
        <v>511</v>
      </c>
      <c r="D16" s="188" t="s">
        <v>361</v>
      </c>
      <c r="E16" s="188" t="s">
        <v>354</v>
      </c>
      <c r="F16" s="188" t="s">
        <v>362</v>
      </c>
      <c r="G16" s="188" t="s">
        <v>362</v>
      </c>
      <c r="H16" s="188" t="s">
        <v>378</v>
      </c>
      <c r="I16" s="177" t="s">
        <v>383</v>
      </c>
      <c r="J16" s="177" t="s">
        <v>381</v>
      </c>
      <c r="L16" t="s">
        <v>419</v>
      </c>
      <c r="M16" t="s">
        <v>419</v>
      </c>
    </row>
    <row r="17" spans="2:13" x14ac:dyDescent="0.2">
      <c r="B17" s="176" t="s">
        <v>348</v>
      </c>
      <c r="C17" s="213" t="s">
        <v>512</v>
      </c>
      <c r="D17" s="178" t="s">
        <v>351</v>
      </c>
      <c r="E17" s="178" t="s">
        <v>355</v>
      </c>
      <c r="F17" s="178" t="s">
        <v>363</v>
      </c>
      <c r="G17" s="178" t="s">
        <v>367</v>
      </c>
      <c r="H17" s="178" t="s">
        <v>379</v>
      </c>
      <c r="I17" s="178" t="s">
        <v>384</v>
      </c>
      <c r="J17" s="178" t="s">
        <v>380</v>
      </c>
      <c r="L17" t="s">
        <v>421</v>
      </c>
      <c r="M17" t="s">
        <v>420</v>
      </c>
    </row>
    <row r="18" spans="2:13" x14ac:dyDescent="0.2">
      <c r="B18" s="176" t="s">
        <v>349</v>
      </c>
      <c r="C18" s="213" t="s">
        <v>513</v>
      </c>
      <c r="D18" s="178" t="s">
        <v>352</v>
      </c>
      <c r="E18" s="178" t="s">
        <v>559</v>
      </c>
      <c r="F18" s="178" t="s">
        <v>364</v>
      </c>
      <c r="G18" s="178" t="s">
        <v>365</v>
      </c>
      <c r="H18" s="178"/>
      <c r="I18" s="178" t="s">
        <v>379</v>
      </c>
      <c r="J18" s="178" t="s">
        <v>382</v>
      </c>
      <c r="L18" t="s">
        <v>422</v>
      </c>
      <c r="M18" t="s">
        <v>423</v>
      </c>
    </row>
    <row r="19" spans="2:13" x14ac:dyDescent="0.2">
      <c r="B19" s="176" t="s">
        <v>350</v>
      </c>
      <c r="C19" s="213" t="s">
        <v>514</v>
      </c>
      <c r="D19" s="178"/>
      <c r="E19" s="178" t="s">
        <v>572</v>
      </c>
      <c r="F19" s="178" t="s">
        <v>365</v>
      </c>
      <c r="G19" s="178" t="s">
        <v>366</v>
      </c>
      <c r="H19" s="178"/>
      <c r="I19" s="178"/>
      <c r="J19" s="178"/>
      <c r="L19" t="s">
        <v>423</v>
      </c>
      <c r="M19" t="s">
        <v>424</v>
      </c>
    </row>
    <row r="20" spans="2:13" x14ac:dyDescent="0.2">
      <c r="B20" s="179" t="s">
        <v>357</v>
      </c>
      <c r="C20" s="213" t="s">
        <v>509</v>
      </c>
      <c r="D20" s="178"/>
      <c r="E20" s="178" t="s">
        <v>356</v>
      </c>
      <c r="F20" s="178" t="s">
        <v>366</v>
      </c>
      <c r="G20" s="178" t="s">
        <v>542</v>
      </c>
      <c r="H20" s="178"/>
      <c r="I20" s="178"/>
      <c r="J20" s="178"/>
      <c r="L20" t="s">
        <v>424</v>
      </c>
    </row>
    <row r="21" spans="2:13" x14ac:dyDescent="0.2">
      <c r="B21" s="179"/>
      <c r="C21" s="213" t="s">
        <v>510</v>
      </c>
      <c r="D21" s="178"/>
      <c r="E21" s="178" t="s">
        <v>541</v>
      </c>
      <c r="F21" s="178" t="s">
        <v>542</v>
      </c>
      <c r="G21" s="178"/>
      <c r="H21" s="178"/>
      <c r="I21" s="178"/>
      <c r="J21" s="178"/>
    </row>
    <row r="22" spans="2:13" x14ac:dyDescent="0.2">
      <c r="C22" s="213" t="s">
        <v>515</v>
      </c>
      <c r="D22" s="178"/>
      <c r="E22" s="178" t="s">
        <v>357</v>
      </c>
      <c r="F22" s="178"/>
      <c r="G22" s="178"/>
      <c r="H22" s="178"/>
      <c r="I22" s="178"/>
      <c r="J22" s="178"/>
      <c r="L22" t="s">
        <v>426</v>
      </c>
    </row>
    <row r="23" spans="2:13" x14ac:dyDescent="0.2">
      <c r="C23" s="213" t="s">
        <v>516</v>
      </c>
      <c r="D23" s="178"/>
      <c r="E23" s="178"/>
      <c r="F23" s="178"/>
      <c r="G23" s="178"/>
      <c r="H23" s="178"/>
      <c r="I23" s="178"/>
      <c r="J23" s="178"/>
    </row>
    <row r="24" spans="2:13" x14ac:dyDescent="0.2">
      <c r="C24" s="213" t="s">
        <v>517</v>
      </c>
      <c r="D24" s="178"/>
      <c r="E24" s="178"/>
      <c r="F24" s="178"/>
      <c r="G24" s="178"/>
      <c r="H24" s="178"/>
      <c r="I24" s="178"/>
      <c r="J24" s="178"/>
    </row>
    <row r="25" spans="2:13" x14ac:dyDescent="0.2">
      <c r="C25" s="213" t="s">
        <v>518</v>
      </c>
      <c r="D25" s="178"/>
      <c r="E25" s="178" t="s">
        <v>355</v>
      </c>
      <c r="F25" s="178"/>
      <c r="G25" s="178"/>
      <c r="H25" s="178"/>
      <c r="I25" s="178"/>
      <c r="J25" s="178"/>
    </row>
    <row r="26" spans="2:13" x14ac:dyDescent="0.2">
      <c r="C26" s="213" t="s">
        <v>519</v>
      </c>
      <c r="D26" s="178"/>
      <c r="E26" s="235" t="s">
        <v>559</v>
      </c>
      <c r="F26" s="178"/>
      <c r="G26" s="178"/>
      <c r="H26" s="178"/>
      <c r="I26" s="178"/>
      <c r="J26" s="178"/>
    </row>
    <row r="27" spans="2:13" x14ac:dyDescent="0.2">
      <c r="C27" s="213" t="s">
        <v>520</v>
      </c>
      <c r="D27" s="178"/>
      <c r="E27" s="178" t="s">
        <v>368</v>
      </c>
      <c r="F27" s="178"/>
      <c r="G27" s="178"/>
      <c r="H27" s="178"/>
      <c r="I27" s="178"/>
      <c r="J27" s="178"/>
    </row>
    <row r="28" spans="2:13" x14ac:dyDescent="0.2">
      <c r="C28" s="211" t="s">
        <v>521</v>
      </c>
      <c r="D28" s="178"/>
      <c r="E28" s="235" t="s">
        <v>576</v>
      </c>
      <c r="F28" s="178"/>
      <c r="G28" s="178"/>
      <c r="H28" s="178"/>
      <c r="I28" s="178"/>
      <c r="J28" s="178"/>
    </row>
    <row r="29" spans="2:13" x14ac:dyDescent="0.2">
      <c r="C29" s="214" t="s">
        <v>357</v>
      </c>
      <c r="D29" s="178"/>
      <c r="E29" s="178" t="s">
        <v>540</v>
      </c>
      <c r="F29" s="178"/>
      <c r="G29" s="178"/>
      <c r="H29" s="178"/>
      <c r="I29" s="178"/>
      <c r="J29" s="178"/>
    </row>
    <row r="30" spans="2:13" x14ac:dyDescent="0.2">
      <c r="C30" s="178"/>
      <c r="D30" s="178"/>
      <c r="E30" s="178" t="s">
        <v>357</v>
      </c>
      <c r="F30" s="178"/>
      <c r="G30" s="178"/>
      <c r="H30" s="178"/>
      <c r="I30" s="178"/>
      <c r="J30" s="178"/>
    </row>
    <row r="31" spans="2:13" x14ac:dyDescent="0.2">
      <c r="C31" s="178" t="s">
        <v>370</v>
      </c>
      <c r="D31" s="178"/>
      <c r="E31" s="178"/>
      <c r="F31" s="178"/>
      <c r="G31" s="178"/>
      <c r="H31" s="178"/>
      <c r="I31" s="178"/>
      <c r="J31" s="178"/>
    </row>
    <row r="32" spans="2:13" x14ac:dyDescent="0.2">
      <c r="C32" s="178" t="s">
        <v>357</v>
      </c>
      <c r="D32" s="178"/>
      <c r="E32" s="178" t="s">
        <v>358</v>
      </c>
      <c r="F32" s="178"/>
      <c r="G32" s="178"/>
      <c r="H32" s="178"/>
      <c r="I32" s="178"/>
      <c r="J32" s="178"/>
    </row>
    <row r="33" spans="3:10" x14ac:dyDescent="0.2">
      <c r="C33" s="178"/>
      <c r="D33" s="178"/>
      <c r="E33" s="178" t="s">
        <v>468</v>
      </c>
      <c r="F33" s="178"/>
      <c r="G33" s="178"/>
      <c r="H33" s="178"/>
      <c r="I33" s="178"/>
      <c r="J33" s="178"/>
    </row>
    <row r="34" spans="3:10" x14ac:dyDescent="0.2">
      <c r="C34" s="178" t="s">
        <v>371</v>
      </c>
      <c r="D34" s="178"/>
      <c r="E34" s="178" t="s">
        <v>369</v>
      </c>
      <c r="F34" s="178"/>
      <c r="G34" s="178"/>
      <c r="H34" s="178"/>
      <c r="I34" s="178"/>
      <c r="J34" s="178"/>
    </row>
    <row r="35" spans="3:10" x14ac:dyDescent="0.2">
      <c r="C35" s="178" t="s">
        <v>372</v>
      </c>
      <c r="D35" s="178"/>
      <c r="E35" s="178" t="s">
        <v>359</v>
      </c>
      <c r="F35" s="178"/>
      <c r="G35" s="178"/>
      <c r="H35" s="178"/>
      <c r="I35" s="178"/>
      <c r="J35" s="178"/>
    </row>
    <row r="36" spans="3:10" x14ac:dyDescent="0.2">
      <c r="C36" s="178" t="s">
        <v>357</v>
      </c>
      <c r="D36" s="178"/>
      <c r="E36" s="178" t="s">
        <v>360</v>
      </c>
      <c r="F36" s="178"/>
      <c r="G36" s="178"/>
      <c r="H36" s="178"/>
      <c r="I36" s="178"/>
      <c r="J36" s="178"/>
    </row>
    <row r="37" spans="3:10" x14ac:dyDescent="0.2">
      <c r="C37" s="178"/>
      <c r="D37" s="178"/>
      <c r="E37" s="178" t="s">
        <v>540</v>
      </c>
      <c r="F37" s="178"/>
      <c r="G37" s="178"/>
      <c r="H37" s="178"/>
      <c r="I37" s="178"/>
      <c r="J37" s="178"/>
    </row>
    <row r="38" spans="3:10" x14ac:dyDescent="0.2">
      <c r="C38" s="178" t="s">
        <v>373</v>
      </c>
      <c r="D38" s="178"/>
      <c r="E38" s="178" t="s">
        <v>357</v>
      </c>
      <c r="F38" s="178"/>
      <c r="G38" s="178"/>
      <c r="H38" s="178"/>
      <c r="I38" s="178"/>
      <c r="J38" s="178"/>
    </row>
    <row r="39" spans="3:10" x14ac:dyDescent="0.2">
      <c r="C39" s="178" t="s">
        <v>374</v>
      </c>
      <c r="D39" s="178"/>
      <c r="E39" s="178"/>
      <c r="F39" s="178"/>
      <c r="G39" s="178"/>
      <c r="H39" s="178"/>
      <c r="I39" s="178"/>
      <c r="J39" s="178"/>
    </row>
    <row r="40" spans="3:10" x14ac:dyDescent="0.2">
      <c r="C40" s="178" t="s">
        <v>375</v>
      </c>
      <c r="D40" s="178"/>
      <c r="E40" s="178"/>
      <c r="F40" s="178"/>
      <c r="G40" s="178"/>
      <c r="H40" s="178"/>
      <c r="I40" s="178"/>
      <c r="J40" s="178"/>
    </row>
    <row r="41" spans="3:10" x14ac:dyDescent="0.2">
      <c r="C41" s="178" t="s">
        <v>377</v>
      </c>
      <c r="D41" s="178"/>
      <c r="E41" s="178"/>
      <c r="F41" s="178"/>
      <c r="G41" s="178"/>
      <c r="H41" s="178"/>
      <c r="I41" s="178"/>
      <c r="J41" s="178"/>
    </row>
    <row r="42" spans="3:10" x14ac:dyDescent="0.2">
      <c r="C42" s="178" t="s">
        <v>376</v>
      </c>
      <c r="D42" s="178"/>
      <c r="E42" s="178"/>
      <c r="F42" s="178"/>
      <c r="G42" s="178"/>
      <c r="H42" s="178"/>
      <c r="I42" s="178"/>
      <c r="J42" s="178"/>
    </row>
    <row r="43" spans="3:10" x14ac:dyDescent="0.2">
      <c r="C43" s="178" t="s">
        <v>357</v>
      </c>
      <c r="D43" s="178"/>
      <c r="E43" s="178"/>
      <c r="F43" s="178"/>
      <c r="G43" s="178"/>
      <c r="H43" s="178"/>
      <c r="I43" s="178"/>
      <c r="J43" s="178"/>
    </row>
    <row r="44" spans="3:10" x14ac:dyDescent="0.2">
      <c r="C44" s="178"/>
      <c r="D44" s="178"/>
      <c r="E44" s="178"/>
      <c r="F44" s="178"/>
      <c r="G44" s="178"/>
      <c r="H44" s="178"/>
      <c r="I44" s="178"/>
      <c r="J44" s="178"/>
    </row>
    <row r="45" spans="3:10" x14ac:dyDescent="0.2">
      <c r="C45" s="178" t="s">
        <v>357</v>
      </c>
      <c r="D45" s="178"/>
      <c r="E45" s="178"/>
      <c r="F45" s="178"/>
      <c r="G45" s="178"/>
      <c r="H45" s="178"/>
      <c r="I45" s="178"/>
      <c r="J45" s="178"/>
    </row>
    <row r="46" spans="3:10" x14ac:dyDescent="0.2">
      <c r="C46" s="178"/>
      <c r="D46" s="178"/>
      <c r="E46" s="178"/>
      <c r="F46" s="178"/>
      <c r="G46" s="178"/>
      <c r="H46" s="178"/>
      <c r="I46" s="178"/>
      <c r="J46" s="178"/>
    </row>
    <row r="48" spans="3:10" x14ac:dyDescent="0.2">
      <c r="C48" s="179"/>
      <c r="D48" s="179"/>
      <c r="E48" s="179"/>
      <c r="F48" s="179"/>
      <c r="G48" s="179"/>
    </row>
    <row r="49" spans="2:7" x14ac:dyDescent="0.2">
      <c r="B49" s="956" t="s">
        <v>560</v>
      </c>
      <c r="C49" s="877"/>
      <c r="D49" s="877"/>
      <c r="E49" s="877"/>
      <c r="F49" s="877"/>
      <c r="G49" s="878"/>
    </row>
    <row r="50" spans="2:7" ht="13.8" thickBot="1" x14ac:dyDescent="0.25">
      <c r="B50" s="185" t="s">
        <v>385</v>
      </c>
      <c r="C50" s="185" t="s">
        <v>347</v>
      </c>
      <c r="D50" s="185" t="s">
        <v>386</v>
      </c>
      <c r="E50" s="185" t="s">
        <v>387</v>
      </c>
      <c r="F50" s="186" t="s">
        <v>410</v>
      </c>
      <c r="G50" s="186" t="s">
        <v>413</v>
      </c>
    </row>
    <row r="51" spans="2:7" ht="13.8" thickTop="1" x14ac:dyDescent="0.2">
      <c r="B51" t="s">
        <v>388</v>
      </c>
      <c r="C51" t="s">
        <v>390</v>
      </c>
      <c r="D51" t="s">
        <v>403</v>
      </c>
      <c r="E51" t="s">
        <v>405</v>
      </c>
      <c r="F51" t="s">
        <v>411</v>
      </c>
      <c r="G51" t="s">
        <v>414</v>
      </c>
    </row>
    <row r="52" spans="2:7" x14ac:dyDescent="0.2">
      <c r="B52" t="s">
        <v>389</v>
      </c>
      <c r="C52" t="s">
        <v>391</v>
      </c>
      <c r="D52" t="s">
        <v>508</v>
      </c>
      <c r="E52" t="s">
        <v>406</v>
      </c>
      <c r="F52" t="s">
        <v>412</v>
      </c>
      <c r="G52" t="s">
        <v>415</v>
      </c>
    </row>
    <row r="53" spans="2:7" x14ac:dyDescent="0.2">
      <c r="B53" t="s">
        <v>506</v>
      </c>
      <c r="C53" t="s">
        <v>545</v>
      </c>
      <c r="D53" t="s">
        <v>404</v>
      </c>
      <c r="E53" t="s">
        <v>407</v>
      </c>
      <c r="G53" t="s">
        <v>416</v>
      </c>
    </row>
    <row r="54" spans="2:7" x14ac:dyDescent="0.2">
      <c r="B54" t="s">
        <v>546</v>
      </c>
      <c r="E54" t="s">
        <v>408</v>
      </c>
    </row>
    <row r="55" spans="2:7" x14ac:dyDescent="0.2">
      <c r="C55" t="s">
        <v>392</v>
      </c>
      <c r="E55" t="s">
        <v>507</v>
      </c>
    </row>
    <row r="56" spans="2:7" x14ac:dyDescent="0.2">
      <c r="C56" t="s">
        <v>393</v>
      </c>
      <c r="E56" t="s">
        <v>409</v>
      </c>
    </row>
    <row r="57" spans="2:7" x14ac:dyDescent="0.2">
      <c r="C57" t="s">
        <v>394</v>
      </c>
    </row>
    <row r="58" spans="2:7" x14ac:dyDescent="0.2">
      <c r="C58" t="s">
        <v>395</v>
      </c>
    </row>
    <row r="59" spans="2:7" x14ac:dyDescent="0.2">
      <c r="C59" t="s">
        <v>357</v>
      </c>
    </row>
    <row r="61" spans="2:7" x14ac:dyDescent="0.2">
      <c r="C61" t="s">
        <v>430</v>
      </c>
    </row>
    <row r="62" spans="2:7" x14ac:dyDescent="0.2">
      <c r="C62" t="s">
        <v>431</v>
      </c>
    </row>
    <row r="63" spans="2:7" x14ac:dyDescent="0.2">
      <c r="C63" t="s">
        <v>432</v>
      </c>
    </row>
    <row r="64" spans="2:7" x14ac:dyDescent="0.2">
      <c r="C64" t="s">
        <v>396</v>
      </c>
    </row>
    <row r="65" spans="3:3" x14ac:dyDescent="0.2">
      <c r="C65" t="s">
        <v>397</v>
      </c>
    </row>
    <row r="66" spans="3:3" x14ac:dyDescent="0.2">
      <c r="C66" t="s">
        <v>398</v>
      </c>
    </row>
    <row r="67" spans="3:3" x14ac:dyDescent="0.2">
      <c r="C67" t="s">
        <v>399</v>
      </c>
    </row>
    <row r="68" spans="3:3" x14ac:dyDescent="0.2">
      <c r="C68" t="s">
        <v>435</v>
      </c>
    </row>
    <row r="69" spans="3:3" x14ac:dyDescent="0.2">
      <c r="C69" t="s">
        <v>436</v>
      </c>
    </row>
    <row r="70" spans="3:3" x14ac:dyDescent="0.2">
      <c r="C70" t="s">
        <v>434</v>
      </c>
    </row>
    <row r="71" spans="3:3" x14ac:dyDescent="0.2">
      <c r="C71" t="s">
        <v>400</v>
      </c>
    </row>
    <row r="72" spans="3:3" x14ac:dyDescent="0.2">
      <c r="C72" t="s">
        <v>437</v>
      </c>
    </row>
    <row r="73" spans="3:3" x14ac:dyDescent="0.2">
      <c r="C73" t="s">
        <v>433</v>
      </c>
    </row>
    <row r="74" spans="3:3" x14ac:dyDescent="0.2">
      <c r="C74" t="s">
        <v>357</v>
      </c>
    </row>
    <row r="76" spans="3:3" x14ac:dyDescent="0.2">
      <c r="C76" t="s">
        <v>401</v>
      </c>
    </row>
    <row r="77" spans="3:3" x14ac:dyDescent="0.2">
      <c r="C77" t="s">
        <v>547</v>
      </c>
    </row>
    <row r="78" spans="3:3" x14ac:dyDescent="0.2">
      <c r="C78" t="s">
        <v>548</v>
      </c>
    </row>
    <row r="79" spans="3:3" x14ac:dyDescent="0.2">
      <c r="C79" t="s">
        <v>402</v>
      </c>
    </row>
    <row r="80" spans="3:3" x14ac:dyDescent="0.2">
      <c r="C80" t="s">
        <v>357</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82</vt:i4>
      </vt:variant>
      <vt:variant>
        <vt:lpstr>名前付き一覧</vt:lpstr>
      </vt:variant>
      <vt:variant>
        <vt:i4>228</vt:i4>
      </vt:variant>
    </vt:vector>
  </HeadingPairs>
  <TitlesOfParts>
    <vt:vector size="310" baseType="lpstr">
      <vt:lpstr>点検様式作成フロー</vt:lpstr>
      <vt:lpstr>変状面積算出方法</vt:lpstr>
      <vt:lpstr>様式A-1</vt:lpstr>
      <vt:lpstr>様式A-2</vt:lpstr>
      <vt:lpstr>様式A-3</vt:lpstr>
      <vt:lpstr>様式B</vt:lpstr>
      <vt:lpstr>様式B (2)</vt:lpstr>
      <vt:lpstr>様式B (3)</vt:lpstr>
      <vt:lpstr>様式C-1-1</vt:lpstr>
      <vt:lpstr>様式C-1-2</vt:lpstr>
      <vt:lpstr>様式C-2</vt:lpstr>
      <vt:lpstr>様式D-1-1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様式D-1-2</vt:lpstr>
      <vt:lpstr>様式D-2-1</vt:lpstr>
      <vt:lpstr>様式D-2-1 (2)</vt:lpstr>
      <vt:lpstr>様式D-2-1 (3)</vt:lpstr>
      <vt:lpstr>様式D-2-1 (4)</vt:lpstr>
      <vt:lpstr>様式D-2-1 (5)</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'様式B (2)'!Print_Area</vt:lpstr>
      <vt:lpstr>'様式B (3)'!Print_Area</vt:lpstr>
      <vt:lpstr>'様式C-1-1'!Print_Area</vt:lpstr>
      <vt:lpstr>'様式C-1-2'!Print_Area</vt:lpstr>
      <vt:lpstr>'様式C-2'!Print_Area</vt:lpstr>
      <vt:lpstr>'様式D-1-1'!Print_Area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(4)'!Print_Area</vt:lpstr>
      <vt:lpstr>'様式D-1-1 (5)'!Print_Area</vt:lpstr>
      <vt:lpstr>'様式D-1-1 (6)'!Print_Area</vt:lpstr>
      <vt:lpstr>'様式D-1-1 (7)'!Print_Area</vt:lpstr>
      <vt:lpstr>'様式D-1-1 (8)'!Print_Area</vt:lpstr>
      <vt:lpstr>'様式D-1-1 (9)'!Print_Area</vt:lpstr>
      <vt:lpstr>'様式D-1-2'!Print_Area</vt:lpstr>
      <vt:lpstr>'様式D-2-1'!Print_Area</vt:lpstr>
      <vt:lpstr>'様式D-2-1 (2)'!Print_Area</vt:lpstr>
      <vt:lpstr>'様式D-2-1 (3)'!Print_Area</vt:lpstr>
      <vt:lpstr>'様式D-2-1 (4)'!Print_Area</vt:lpstr>
      <vt:lpstr>'様式D-2-1 (5)'!Print_Area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様式F!Print_Area</vt:lpstr>
      <vt:lpstr>'様式A-2'!Print_Titles</vt:lpstr>
      <vt:lpstr>'様式C-1-1'!Print_Titles</vt:lpstr>
      <vt:lpstr>'様式D-1-1'!Print_Titles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(4)'!Print_Titles</vt:lpstr>
      <vt:lpstr>'様式D-1-1 (5)'!Print_Titles</vt:lpstr>
      <vt:lpstr>'様式D-1-1 (6)'!Print_Titles</vt:lpstr>
      <vt:lpstr>'様式D-1-1 (7)'!Print_Titles</vt:lpstr>
      <vt:lpstr>'様式D-1-1 (8)'!Print_Titles</vt:lpstr>
      <vt:lpstr>'様式D-1-1 (9)'!Print_Titles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その他</vt:lpstr>
      <vt:lpstr>その他施設</vt:lpstr>
      <vt:lpstr>外力</vt:lpstr>
      <vt:lpstr>換気施設</vt:lpstr>
      <vt:lpstr>坑門</vt:lpstr>
      <vt:lpstr>材質劣化</vt:lpstr>
      <vt:lpstr>照明施設</vt:lpstr>
      <vt:lpstr>変状面積算出方法!対象箇所</vt:lpstr>
      <vt:lpstr>'様式B (2)'!対象箇所</vt:lpstr>
      <vt:lpstr>'様式B (3)'!対象箇所</vt:lpstr>
      <vt:lpstr>'様式D-1-1 (10)'!対象箇所</vt:lpstr>
      <vt:lpstr>'様式D-1-1 (11)'!対象箇所</vt:lpstr>
      <vt:lpstr>'様式D-1-1 (12)'!対象箇所</vt:lpstr>
      <vt:lpstr>'様式D-1-1 (13)'!対象箇所</vt:lpstr>
      <vt:lpstr>'様式D-1-1 (14)'!対象箇所</vt:lpstr>
      <vt:lpstr>'様式D-1-1 (15)'!対象箇所</vt:lpstr>
      <vt:lpstr>'様式D-1-1 (16)'!対象箇所</vt:lpstr>
      <vt:lpstr>'様式D-1-1 (17)'!対象箇所</vt:lpstr>
      <vt:lpstr>'様式D-1-1 (18)'!対象箇所</vt:lpstr>
      <vt:lpstr>'様式D-1-1 (19)'!対象箇所</vt:lpstr>
      <vt:lpstr>'様式D-1-1 (2)'!対象箇所</vt:lpstr>
      <vt:lpstr>'様式D-1-1 (20)'!対象箇所</vt:lpstr>
      <vt:lpstr>'様式D-1-1 (21)'!対象箇所</vt:lpstr>
      <vt:lpstr>'様式D-1-1 (22)'!対象箇所</vt:lpstr>
      <vt:lpstr>'様式D-1-1 (23)'!対象箇所</vt:lpstr>
      <vt:lpstr>'様式D-1-1 (24)'!対象箇所</vt:lpstr>
      <vt:lpstr>'様式D-1-1 (25)'!対象箇所</vt:lpstr>
      <vt:lpstr>'様式D-1-1 (26)'!対象箇所</vt:lpstr>
      <vt:lpstr>'様式D-1-1 (27)'!対象箇所</vt:lpstr>
      <vt:lpstr>'様式D-1-1 (28)'!対象箇所</vt:lpstr>
      <vt:lpstr>'様式D-1-1 (29)'!対象箇所</vt:lpstr>
      <vt:lpstr>'様式D-1-1 (3)'!対象箇所</vt:lpstr>
      <vt:lpstr>'様式D-1-1 (30)'!対象箇所</vt:lpstr>
      <vt:lpstr>'様式D-1-1 (31)'!対象箇所</vt:lpstr>
      <vt:lpstr>'様式D-1-1 (4)'!対象箇所</vt:lpstr>
      <vt:lpstr>'様式D-1-1 (5)'!対象箇所</vt:lpstr>
      <vt:lpstr>'様式D-1-1 (6)'!対象箇所</vt:lpstr>
      <vt:lpstr>'様式D-1-1 (7)'!対象箇所</vt:lpstr>
      <vt:lpstr>'様式D-1-1 (8)'!対象箇所</vt:lpstr>
      <vt:lpstr>'様式D-1-1 (9)'!対象箇所</vt:lpstr>
      <vt:lpstr>'様式D-2-1 (2)'!対象箇所</vt:lpstr>
      <vt:lpstr>'様式D-2-1 (3)'!対象箇所</vt:lpstr>
      <vt:lpstr>'様式D-2-1 (4)'!対象箇所</vt:lpstr>
      <vt:lpstr>'様式D-2-1 (5)'!対象箇所</vt:lpstr>
      <vt:lpstr>'様式D-3_PE'!対象箇所</vt:lpstr>
      <vt:lpstr>'様式D-3_S001'!対象箇所</vt:lpstr>
      <vt:lpstr>'様式D-3_S002'!対象箇所</vt:lpstr>
      <vt:lpstr>'様式D-3_S003'!対象箇所</vt:lpstr>
      <vt:lpstr>'様式D-3_S004'!対象箇所</vt:lpstr>
      <vt:lpstr>'様式D-3_S005'!対象箇所</vt:lpstr>
      <vt:lpstr>'様式D-3_S006'!対象箇所</vt:lpstr>
      <vt:lpstr>'様式D-3_S007'!対象箇所</vt:lpstr>
      <vt:lpstr>'様式D-3_S008'!対象箇所</vt:lpstr>
      <vt:lpstr>'様式D-3_S009'!対象箇所</vt:lpstr>
      <vt:lpstr>'様式D-3_S010'!対象箇所</vt:lpstr>
      <vt:lpstr>'様式D-3_S011'!対象箇所</vt:lpstr>
      <vt:lpstr>'様式D-3_S012'!対象箇所</vt:lpstr>
      <vt:lpstr>'様式D-3_S013'!対象箇所</vt:lpstr>
      <vt:lpstr>'様式D-3_S014'!対象箇所</vt:lpstr>
      <vt:lpstr>'様式D-3_S015'!対象箇所</vt:lpstr>
      <vt:lpstr>'様式D-3_S016'!対象箇所</vt:lpstr>
      <vt:lpstr>'様式D-3_S017'!対象箇所</vt:lpstr>
      <vt:lpstr>'様式D-3_S018'!対象箇所</vt:lpstr>
      <vt:lpstr>'様式D-3_S019'!対象箇所</vt:lpstr>
      <vt:lpstr>'様式D-3_S020'!対象箇所</vt:lpstr>
      <vt:lpstr>'様式D-3_S021'!対象箇所</vt:lpstr>
      <vt:lpstr>'様式D-3_S022'!対象箇所</vt:lpstr>
      <vt:lpstr>'様式D-3_S023'!対象箇所</vt:lpstr>
      <vt:lpstr>'様式D-3_S024'!対象箇所</vt:lpstr>
      <vt:lpstr>'様式D-3_S025'!対象箇所</vt:lpstr>
      <vt:lpstr>'様式D-3_S026'!対象箇所</vt:lpstr>
      <vt:lpstr>'様式D-3_S027'!対象箇所</vt:lpstr>
      <vt:lpstr>'様式D-3_S028'!対象箇所</vt:lpstr>
      <vt:lpstr>'様式D-3_S029'!対象箇所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太一 村上</cp:lastModifiedBy>
  <cp:lastPrinted>2024-04-17T07:20:28Z</cp:lastPrinted>
  <dcterms:created xsi:type="dcterms:W3CDTF">2012-04-09T00:49:26Z</dcterms:created>
  <dcterms:modified xsi:type="dcterms:W3CDTF">2024-04-17T08:42:01Z</dcterms:modified>
</cp:coreProperties>
</file>