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updateLinks="never" codeName="ThisWorkbook" defaultThemeVersion="124226"/>
  <mc:AlternateContent xmlns:mc="http://schemas.openxmlformats.org/markup-compatibility/2006">
    <mc:Choice Requires="x15">
      <x15ac:absPath xmlns:x15ac="http://schemas.microsoft.com/office/spreadsheetml/2010/11/ac" url="N:\KS22\no3000\22-3022-05 一般国道490号（大田トンネル）外\97 作業フォルダ\tsukamoto\05_調書\04_油田\"/>
    </mc:Choice>
  </mc:AlternateContent>
  <xr:revisionPtr revIDLastSave="0" documentId="13_ncr:1_{43A486F8-5442-48D6-90A6-A81E68F7F5AA}" xr6:coauthVersionLast="47" xr6:coauthVersionMax="47" xr10:uidLastSave="{00000000-0000-0000-0000-000000000000}"/>
  <bookViews>
    <workbookView xWindow="-24165" yWindow="1425" windowWidth="22305" windowHeight="13845" tabRatio="930" firstSheet="2" activeTab="10"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トンネル様式1P001) " sheetId="237" r:id="rId6"/>
    <sheet name="様式B(トンネル様式1P002)" sheetId="217" r:id="rId7"/>
    <sheet name="様式C-1-1" sheetId="60" r:id="rId8"/>
    <sheet name="様式C-1-2" sheetId="61" r:id="rId9"/>
    <sheet name="様式C-2" sheetId="63" r:id="rId10"/>
    <sheet name="様式D-1-1(トンネル様式2P001)" sheetId="144" r:id="rId11"/>
    <sheet name="様式D-1-1(トンネル様式2P002)" sheetId="234" r:id="rId12"/>
    <sheet name="様式D-1-1(トンネル様式2P003)" sheetId="235" r:id="rId13"/>
    <sheet name="様式D-1-2" sheetId="65" r:id="rId14"/>
    <sheet name="様式D-2-1" sheetId="42" r:id="rId15"/>
    <sheet name="様式D-2-1´" sheetId="55" r:id="rId16"/>
    <sheet name="様式D-3_PS" sheetId="236" r:id="rId17"/>
    <sheet name="様式D-3_S01" sheetId="224" r:id="rId18"/>
    <sheet name="様式D-3_S02" sheetId="225" r:id="rId19"/>
    <sheet name="様式D-3_S03" sheetId="229" r:id="rId20"/>
    <sheet name="様式D-3_S04" sheetId="230" r:id="rId21"/>
    <sheet name="様式D-3_S05" sheetId="231" r:id="rId22"/>
    <sheet name="様式D-3_S06" sheetId="232" r:id="rId23"/>
    <sheet name="様式D-3_S07" sheetId="233" r:id="rId24"/>
    <sheet name="様式D-3_PE" sheetId="227" r:id="rId25"/>
    <sheet name="様式E" sheetId="64" r:id="rId26"/>
    <sheet name="様式F" sheetId="56" r:id="rId27"/>
    <sheet name="(参考)リスト" sheetId="74" r:id="rId28"/>
  </sheets>
  <externalReferences>
    <externalReference r:id="rId29"/>
    <externalReference r:id="rId30"/>
  </externalReferences>
  <definedNames>
    <definedName name="_xlnm._FilterDatabase" localSheetId="7" hidden="1">'様式C-1-1'!$A$9:$Z$45</definedName>
    <definedName name="_xlnm._FilterDatabase" localSheetId="26" hidden="1">様式F!$A$9:$AU$53</definedName>
    <definedName name="_xlnm.Print_Area" localSheetId="27">'(参考)リスト'!$A$3:$J$80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'様式A-2'!$B$3:$AN$45</definedName>
    <definedName name="_xlnm.Print_Area" localSheetId="4">'様式A-3'!$B$3:$AI$70</definedName>
    <definedName name="_xlnm.Print_Area" localSheetId="5">'様式B(トンネル様式1P001) '!$A$2:$Z$32</definedName>
    <definedName name="_xlnm.Print_Area" localSheetId="6">'様式B(トンネル様式1P002)'!$A$2:$Z$32</definedName>
    <definedName name="_xlnm.Print_Area" localSheetId="7">'様式C-1-1'!$B$2:$Z$45</definedName>
    <definedName name="_xlnm.Print_Area" localSheetId="8">'様式C-1-2'!$B$1:$Z$43</definedName>
    <definedName name="_xlnm.Print_Area" localSheetId="9">'様式C-2'!$B$2:$Z$23</definedName>
    <definedName name="_xlnm.Print_Area" localSheetId="10">'様式D-1-1(トンネル様式2P001)'!$B$2:$W$45</definedName>
    <definedName name="_xlnm.Print_Area" localSheetId="11">'様式D-1-1(トンネル様式2P002)'!$B$2:$W$45</definedName>
    <definedName name="_xlnm.Print_Area" localSheetId="12">'様式D-1-1(トンネル様式2P003)'!$B$2:$W$45</definedName>
    <definedName name="_xlnm.Print_Area" localSheetId="14">'様式D-2-1'!$B$3:$AI$47</definedName>
    <definedName name="_xlnm.Print_Area" localSheetId="15">'様式D-2-1´'!$B$3:$AI$19</definedName>
    <definedName name="_xlnm.Print_Area" localSheetId="24">'様式D-3_PE'!$A$1:$AO$52</definedName>
    <definedName name="_xlnm.Print_Area" localSheetId="16">'様式D-3_PS'!$A$1:$AO$52</definedName>
    <definedName name="_xlnm.Print_Area" localSheetId="17">'様式D-3_S01'!$A$1:$AO$52</definedName>
    <definedName name="_xlnm.Print_Area" localSheetId="18">'様式D-3_S02'!$A$1:$AO$52</definedName>
    <definedName name="_xlnm.Print_Area" localSheetId="19">'様式D-3_S03'!$A$1:$AO$52</definedName>
    <definedName name="_xlnm.Print_Area" localSheetId="20">'様式D-3_S04'!$A$1:$AO$52</definedName>
    <definedName name="_xlnm.Print_Area" localSheetId="21">'様式D-3_S05'!$A$1:$AO$52</definedName>
    <definedName name="_xlnm.Print_Area" localSheetId="22">'様式D-3_S06'!$A$1:$AO$52</definedName>
    <definedName name="_xlnm.Print_Area" localSheetId="23">'様式D-3_S07'!$A$1:$AO$52</definedName>
    <definedName name="_xlnm.Print_Area" localSheetId="26">様式F!$B$1:$AN$53</definedName>
    <definedName name="_xlnm.Print_Titles" localSheetId="3">'様式A-2'!$3:$9</definedName>
    <definedName name="_xlnm.Print_Titles" localSheetId="13">'様式D-1-2'!$B:$Y,'様式D-1-2'!$2:$4</definedName>
    <definedName name="_xlnm.Print_Titles" localSheetId="14">'様式D-2-1'!$3:$5</definedName>
    <definedName name="_xlnm.Print_Titles" localSheetId="24">'様式D-3_PE'!$B:$AO,'様式D-3_PE'!$3:$5</definedName>
    <definedName name="_xlnm.Print_Titles" localSheetId="16">'様式D-3_PS'!$B:$AO,'様式D-3_PS'!$3:$5</definedName>
    <definedName name="_xlnm.Print_Titles" localSheetId="17">'様式D-3_S01'!$B:$AO,'様式D-3_S01'!$3:$5</definedName>
    <definedName name="_xlnm.Print_Titles" localSheetId="18">'様式D-3_S02'!$B:$AO,'様式D-3_S02'!$3:$5</definedName>
    <definedName name="_xlnm.Print_Titles" localSheetId="19">'様式D-3_S03'!$B:$AO,'様式D-3_S03'!$3:$5</definedName>
    <definedName name="_xlnm.Print_Titles" localSheetId="20">'様式D-3_S04'!$B:$AO,'様式D-3_S04'!$3:$5</definedName>
    <definedName name="_xlnm.Print_Titles" localSheetId="21">'様式D-3_S05'!$B:$AO,'様式D-3_S05'!$3:$5</definedName>
    <definedName name="_xlnm.Print_Titles" localSheetId="22">'様式D-3_S06'!$B:$AO,'様式D-3_S06'!$3:$5</definedName>
    <definedName name="_xlnm.Print_Titles" localSheetId="23">'様式D-3_S07'!$B:$AO,'様式D-3_S07'!$3:$5</definedName>
    <definedName name="Z_D77EBD73_782E_4A63_AC37_29D349B4D009_.wvu.Cols" localSheetId="7" hidden="1">'様式C-1-1'!#REF!</definedName>
    <definedName name="Z_D77EBD73_782E_4A63_AC37_29D349B4D009_.wvu.Cols" localSheetId="8" hidden="1">'様式C-1-2'!#REF!</definedName>
    <definedName name="Z_D77EBD73_782E_4A63_AC37_29D349B4D009_.wvu.Cols" localSheetId="9"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'様式B(トンネル様式1P001) '!$B$2:$Y$27</definedName>
    <definedName name="Z_D77EBD73_782E_4A63_AC37_29D349B4D009_.wvu.PrintArea" localSheetId="6" hidden="1">'様式B(トンネル様式1P002)'!$B$2:$Y$27</definedName>
    <definedName name="Z_D77EBD73_782E_4A63_AC37_29D349B4D009_.wvu.PrintArea" localSheetId="7" hidden="1">'様式C-1-1'!$B$2:$Y$43</definedName>
    <definedName name="Z_D77EBD73_782E_4A63_AC37_29D349B4D009_.wvu.PrintArea" localSheetId="8" hidden="1">'様式C-1-2'!#REF!</definedName>
    <definedName name="Z_D77EBD73_782E_4A63_AC37_29D349B4D009_.wvu.PrintArea" localSheetId="9" hidden="1">'様式C-2'!$B$2:$Z$21</definedName>
    <definedName name="Z_D77EBD73_782E_4A63_AC37_29D349B4D009_.wvu.PrintArea" localSheetId="10" hidden="1">'様式D-1-1(トンネル様式2P001)'!$B$2:$W$40</definedName>
    <definedName name="Z_D77EBD73_782E_4A63_AC37_29D349B4D009_.wvu.PrintArea" localSheetId="11" hidden="1">'様式D-1-1(トンネル様式2P002)'!$B$2:$W$40</definedName>
    <definedName name="Z_D77EBD73_782E_4A63_AC37_29D349B4D009_.wvu.PrintArea" localSheetId="12" hidden="1">'様式D-1-1(トンネル様式2P003)'!$B$2:$W$40</definedName>
    <definedName name="Z_D77EBD73_782E_4A63_AC37_29D349B4D009_.wvu.PrintArea" localSheetId="14" hidden="1">'様式D-2-1'!$B$3:$AI$18</definedName>
    <definedName name="Z_D77EBD73_782E_4A63_AC37_29D349B4D009_.wvu.PrintArea" localSheetId="15" hidden="1">'様式D-2-1´'!$B$3:$AI$18</definedName>
    <definedName name="Z_D77EBD73_782E_4A63_AC37_29D349B4D009_.wvu.PrintArea" localSheetId="24" hidden="1">'様式D-3_PE'!$B$3:$AO$46</definedName>
    <definedName name="Z_D77EBD73_782E_4A63_AC37_29D349B4D009_.wvu.PrintArea" localSheetId="16" hidden="1">'様式D-3_PS'!$B$3:$AO$46</definedName>
    <definedName name="Z_D77EBD73_782E_4A63_AC37_29D349B4D009_.wvu.PrintArea" localSheetId="17" hidden="1">'様式D-3_S01'!$B$3:$AO$46</definedName>
    <definedName name="Z_D77EBD73_782E_4A63_AC37_29D349B4D009_.wvu.PrintArea" localSheetId="18" hidden="1">'様式D-3_S02'!$B$3:$AO$46</definedName>
    <definedName name="Z_D77EBD73_782E_4A63_AC37_29D349B4D009_.wvu.PrintArea" localSheetId="19" hidden="1">'様式D-3_S03'!$B$3:$AO$46</definedName>
    <definedName name="Z_D77EBD73_782E_4A63_AC37_29D349B4D009_.wvu.PrintArea" localSheetId="20" hidden="1">'様式D-3_S04'!$B$3:$AO$46</definedName>
    <definedName name="Z_D77EBD73_782E_4A63_AC37_29D349B4D009_.wvu.PrintArea" localSheetId="21" hidden="1">'様式D-3_S05'!$B$3:$AO$46</definedName>
    <definedName name="Z_D77EBD73_782E_4A63_AC37_29D349B4D009_.wvu.PrintArea" localSheetId="22" hidden="1">'様式D-3_S06'!$B$3:$AO$46</definedName>
    <definedName name="Z_D77EBD73_782E_4A63_AC37_29D349B4D009_.wvu.PrintArea" localSheetId="23" hidden="1">'様式D-3_S07'!$B$3:$AO$46</definedName>
    <definedName name="コード" localSheetId="2">[1]ﾘｽﾄ!$A$3:$A$8</definedName>
    <definedName name="その他">'(参考)リスト'!$C$45</definedName>
    <definedName name="その他施設">'(参考)リスト'!$C$76:$C$80</definedName>
    <definedName name="トンネル分類" localSheetId="2">[1]ﾘｽﾄ!$D$3:$D$10</definedName>
    <definedName name="一般有料区分" localSheetId="2">[1]ﾘｽﾄ!$C$3:$C$4</definedName>
    <definedName name="外力">'(参考)リスト'!$E$16:$E$23</definedName>
    <definedName name="換気施設">'(参考)リスト'!$C$55:$C$59</definedName>
    <definedName name="区分" localSheetId="2">[1]ﾘｽﾄ!$B$3:$B$8</definedName>
    <definedName name="形式" localSheetId="2">[2]ﾘｽﾄ!$K$3:$K$5</definedName>
    <definedName name="坑門">'(参考)リスト'!$C$16:$C$29</definedName>
    <definedName name="更新年次">[2]ﾘｽﾄ!$S$3:$S$180</definedName>
    <definedName name="材質劣化">'(参考)リスト'!$E$25:$E$30</definedName>
    <definedName name="縦断勾配" localSheetId="2">[2]ﾘｽﾄ!$P$3:$P$105</definedName>
    <definedName name="照明施設">'(参考)リスト'!$C$51:$C$53</definedName>
    <definedName name="対象箇所" localSheetId="1">テーブル1[対象箇所]</definedName>
    <definedName name="対象箇所" localSheetId="5">テーブル1[対象箇所]</definedName>
    <definedName name="対象箇所" localSheetId="6">テーブル1[対象箇所]</definedName>
    <definedName name="対象箇所" localSheetId="10">テーブル1[対象箇所]</definedName>
    <definedName name="対象箇所" localSheetId="11">テーブル1[対象箇所]</definedName>
    <definedName name="対象箇所" localSheetId="12">テーブル1[対象箇所]</definedName>
    <definedName name="対象箇所" localSheetId="24">テーブル1[対象箇所]</definedName>
    <definedName name="対象箇所" localSheetId="16">テーブル1[対象箇所]</definedName>
    <definedName name="対象箇所" localSheetId="17">テーブル1[対象箇所]</definedName>
    <definedName name="対象箇所" localSheetId="18">テーブル1[対象箇所]</definedName>
    <definedName name="対象箇所" localSheetId="19">テーブル1[対象箇所]</definedName>
    <definedName name="対象箇所" localSheetId="20">テーブル1[対象箇所]</definedName>
    <definedName name="対象箇所" localSheetId="21">テーブル1[対象箇所]</definedName>
    <definedName name="対象箇所" localSheetId="22">テーブル1[対象箇所]</definedName>
    <definedName name="対象箇所" localSheetId="23">テーブル1[対象箇所]</definedName>
    <definedName name="対象箇所">テーブル1[対象箇所]</definedName>
    <definedName name="天井板">'(参考)リスト'!$C$34:$C$36</definedName>
    <definedName name="天井板種類" localSheetId="2">[2]ﾘｽﾄ!$X$3:$X$5</definedName>
    <definedName name="内装" localSheetId="2">[1]ﾘｽﾄ!$W$3:$W$9</definedName>
    <definedName name="内装板">'(参考)リスト'!$C$31:$C$32</definedName>
    <definedName name="排水種別" localSheetId="2">[1]ﾘｽﾄ!$V$3:$V$9</definedName>
    <definedName name="非常用施設">'(参考)リスト'!$C$61:$C$74</definedName>
    <definedName name="覆工">'(参考)リスト'!$C$16:$C$29</definedName>
    <definedName name="覆工・坑門">'(参考)リスト'!$C$16:$C$29</definedName>
    <definedName name="舗装種別" localSheetId="2">[1]ﾘｽﾄ!$N$3:$N$11</definedName>
    <definedName name="路面">'(参考)リスト'!$C$38:$C$43</definedName>
    <definedName name="漏水">'(参考)リスト'!$E$32:$E$38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47" i="56" l="1"/>
  <c r="AJ47" i="56"/>
  <c r="AF55" i="59"/>
  <c r="D16" i="237" l="1"/>
  <c r="D13" i="237"/>
  <c r="D10" i="237"/>
  <c r="D7" i="237"/>
  <c r="E6" i="237"/>
  <c r="E5" i="237"/>
  <c r="D4" i="237"/>
  <c r="P3" i="237"/>
  <c r="J3" i="237"/>
  <c r="D3" i="237"/>
  <c r="AE35" i="236"/>
  <c r="BO5" i="236" s="1"/>
  <c r="AD35" i="236"/>
  <c r="BN5" i="236" s="1"/>
  <c r="AJ32" i="236"/>
  <c r="BI5" i="236" s="1"/>
  <c r="AI32" i="236"/>
  <c r="AH32" i="236"/>
  <c r="AH35" i="236" s="1"/>
  <c r="BQ5" i="236" s="1"/>
  <c r="AG32" i="236"/>
  <c r="AG35" i="236" s="1"/>
  <c r="BP5" i="236" s="1"/>
  <c r="AF32" i="236"/>
  <c r="AE32" i="236"/>
  <c r="AD32" i="236"/>
  <c r="AC32" i="236"/>
  <c r="AC36" i="236" s="1"/>
  <c r="BT5" i="236" s="1"/>
  <c r="AB32" i="236"/>
  <c r="BA5" i="236" s="1"/>
  <c r="AA32" i="236"/>
  <c r="AZ5" i="236" s="1"/>
  <c r="Z32" i="236"/>
  <c r="Z35" i="236" s="1"/>
  <c r="BK5" i="236" s="1"/>
  <c r="Y32" i="236"/>
  <c r="AJ31" i="236"/>
  <c r="AI31" i="236"/>
  <c r="AH31" i="236"/>
  <c r="AG31" i="236"/>
  <c r="AF31" i="236"/>
  <c r="CD5" i="236" s="1"/>
  <c r="AE31" i="236"/>
  <c r="CC5" i="236" s="1"/>
  <c r="AD31" i="236"/>
  <c r="CB5" i="236" s="1"/>
  <c r="AC31" i="236"/>
  <c r="CA5" i="236" s="1"/>
  <c r="AQ30" i="236"/>
  <c r="AQ29" i="236"/>
  <c r="AQ28" i="236"/>
  <c r="AQ27" i="236"/>
  <c r="AQ26" i="236"/>
  <c r="AQ25" i="236"/>
  <c r="AQ24" i="236"/>
  <c r="AQ23" i="236"/>
  <c r="AQ22" i="236"/>
  <c r="AQ21" i="236"/>
  <c r="AQ20" i="236"/>
  <c r="AQ19" i="236"/>
  <c r="AQ18" i="236"/>
  <c r="AQ17" i="236"/>
  <c r="AQ16" i="236"/>
  <c r="AQ15" i="236"/>
  <c r="AQ14" i="236"/>
  <c r="AQ13" i="236"/>
  <c r="AQ12" i="236"/>
  <c r="AQ11" i="236"/>
  <c r="CH5" i="236"/>
  <c r="CG5" i="236"/>
  <c r="CF5" i="236"/>
  <c r="CE5" i="236"/>
  <c r="BG5" i="236"/>
  <c r="BF5" i="236"/>
  <c r="BE5" i="236"/>
  <c r="BD5" i="236"/>
  <c r="BC5" i="236"/>
  <c r="BB5" i="236"/>
  <c r="AW5" i="236"/>
  <c r="AV5" i="236"/>
  <c r="Y5" i="236"/>
  <c r="N5" i="236"/>
  <c r="E5" i="236"/>
  <c r="AK4" i="236"/>
  <c r="Y4" i="236"/>
  <c r="N4" i="236"/>
  <c r="E4" i="236"/>
  <c r="Y37" i="236" l="1"/>
  <c r="BV5" i="236" s="1"/>
  <c r="BX5" i="236"/>
  <c r="AC35" i="236"/>
  <c r="BM5" i="236" s="1"/>
  <c r="BZ5" i="236"/>
  <c r="AQ34" i="236"/>
  <c r="AA35" i="236" s="1"/>
  <c r="BL5" i="236" s="1"/>
  <c r="Y33" i="236"/>
  <c r="AS34" i="236"/>
  <c r="BY5" i="236"/>
  <c r="AG36" i="236"/>
  <c r="BU5" i="236" s="1"/>
  <c r="AC33" i="236"/>
  <c r="Y35" i="236"/>
  <c r="BJ5" i="236" s="1"/>
  <c r="BH5" i="236"/>
  <c r="AG33" i="236"/>
  <c r="AI35" i="236"/>
  <c r="BR5" i="236" s="1"/>
  <c r="AQ35" i="236"/>
  <c r="AY5" i="236"/>
  <c r="BW5" i="236"/>
  <c r="AR35" i="236"/>
  <c r="Y36" i="236"/>
  <c r="BS5" i="236" s="1"/>
  <c r="AX5" i="236"/>
  <c r="AS35" i="236" l="1"/>
  <c r="AQ36" i="236" s="1"/>
  <c r="P4" i="235" l="1"/>
  <c r="J4" i="235"/>
  <c r="D4" i="235"/>
  <c r="U3" i="235"/>
  <c r="P3" i="235"/>
  <c r="J3" i="235"/>
  <c r="D3" i="235"/>
  <c r="P4" i="234"/>
  <c r="J4" i="234"/>
  <c r="D4" i="234"/>
  <c r="U3" i="234"/>
  <c r="P3" i="234"/>
  <c r="J3" i="234"/>
  <c r="D3" i="234"/>
  <c r="E10" i="58" l="1"/>
  <c r="D11" i="58" s="1"/>
  <c r="E11" i="58" s="1"/>
  <c r="D12" i="58" s="1"/>
  <c r="E12" i="58" s="1"/>
  <c r="D13" i="58" s="1"/>
  <c r="E13" i="58" s="1"/>
  <c r="D14" i="58" s="1"/>
  <c r="E14" i="58" s="1"/>
  <c r="D15" i="58" s="1"/>
  <c r="E15" i="58" s="1"/>
  <c r="D16" i="58" s="1"/>
  <c r="E16" i="58" s="1"/>
  <c r="AJ32" i="233" l="1"/>
  <c r="BI5" i="233" s="1"/>
  <c r="AI32" i="233"/>
  <c r="AI35" i="233" s="1"/>
  <c r="BR5" i="233" s="1"/>
  <c r="AH32" i="233"/>
  <c r="AH35" i="233" s="1"/>
  <c r="BQ5" i="233" s="1"/>
  <c r="AG32" i="233"/>
  <c r="AG36" i="233" s="1"/>
  <c r="BU5" i="233" s="1"/>
  <c r="AF32" i="233"/>
  <c r="BE5" i="233" s="1"/>
  <c r="AE32" i="233"/>
  <c r="BD5" i="233" s="1"/>
  <c r="AD32" i="233"/>
  <c r="AD35" i="233" s="1"/>
  <c r="BN5" i="233" s="1"/>
  <c r="AC32" i="233"/>
  <c r="AB32" i="233"/>
  <c r="BA5" i="233" s="1"/>
  <c r="AA32" i="233"/>
  <c r="AS34" i="233" s="1"/>
  <c r="Z32" i="233"/>
  <c r="BX5" i="233" s="1"/>
  <c r="Y32" i="233"/>
  <c r="AJ31" i="233"/>
  <c r="CH5" i="233" s="1"/>
  <c r="AI31" i="233"/>
  <c r="CG5" i="233" s="1"/>
  <c r="AH31" i="233"/>
  <c r="AG31" i="233"/>
  <c r="AF31" i="233"/>
  <c r="CD5" i="233" s="1"/>
  <c r="AE31" i="233"/>
  <c r="CC5" i="233" s="1"/>
  <c r="AD31" i="233"/>
  <c r="CB5" i="233" s="1"/>
  <c r="AC31" i="233"/>
  <c r="AQ30" i="233"/>
  <c r="AQ29" i="233"/>
  <c r="AQ28" i="233"/>
  <c r="AQ27" i="233"/>
  <c r="AQ26" i="233"/>
  <c r="AQ25" i="233"/>
  <c r="AQ24" i="233"/>
  <c r="AQ23" i="233"/>
  <c r="AQ22" i="233"/>
  <c r="AQ21" i="233"/>
  <c r="AQ20" i="233"/>
  <c r="AQ19" i="233"/>
  <c r="AQ18" i="233"/>
  <c r="AQ17" i="233"/>
  <c r="AQ16" i="233"/>
  <c r="AQ15" i="233"/>
  <c r="AQ14" i="233"/>
  <c r="AQ13" i="233"/>
  <c r="AQ12" i="233"/>
  <c r="AQ11" i="233"/>
  <c r="CF5" i="233"/>
  <c r="CE5" i="233"/>
  <c r="CA5" i="233"/>
  <c r="BH5" i="233"/>
  <c r="BF5" i="233"/>
  <c r="BC5" i="233"/>
  <c r="BB5" i="233"/>
  <c r="AW5" i="233"/>
  <c r="AV5" i="233"/>
  <c r="Y5" i="233"/>
  <c r="N5" i="233"/>
  <c r="E5" i="233"/>
  <c r="AK4" i="233"/>
  <c r="Y4" i="233"/>
  <c r="N4" i="233"/>
  <c r="E4" i="233"/>
  <c r="AI35" i="232"/>
  <c r="BR5" i="232" s="1"/>
  <c r="AH35" i="232"/>
  <c r="AJ32" i="232"/>
  <c r="AI32" i="232"/>
  <c r="AH32" i="232"/>
  <c r="AG32" i="232"/>
  <c r="AG36" i="232" s="1"/>
  <c r="BU5" i="232" s="1"/>
  <c r="AF32" i="232"/>
  <c r="AE32" i="232"/>
  <c r="AE35" i="232" s="1"/>
  <c r="BO5" i="232" s="1"/>
  <c r="AD32" i="232"/>
  <c r="AD35" i="232" s="1"/>
  <c r="BN5" i="232" s="1"/>
  <c r="AC32" i="232"/>
  <c r="AB32" i="232"/>
  <c r="BA5" i="232" s="1"/>
  <c r="AA32" i="232"/>
  <c r="Z32" i="232"/>
  <c r="Y32" i="232"/>
  <c r="AJ31" i="232"/>
  <c r="AI31" i="232"/>
  <c r="CG5" i="232" s="1"/>
  <c r="AH31" i="232"/>
  <c r="CF5" i="232" s="1"/>
  <c r="AG31" i="232"/>
  <c r="AF31" i="232"/>
  <c r="CD5" i="232" s="1"/>
  <c r="AE31" i="232"/>
  <c r="CC5" i="232" s="1"/>
  <c r="AD31" i="232"/>
  <c r="CB5" i="232" s="1"/>
  <c r="AC31" i="232"/>
  <c r="CA5" i="232" s="1"/>
  <c r="AQ30" i="232"/>
  <c r="AQ29" i="232"/>
  <c r="AQ28" i="232"/>
  <c r="AQ27" i="232"/>
  <c r="AQ26" i="232"/>
  <c r="AQ25" i="232"/>
  <c r="AQ24" i="232"/>
  <c r="AQ23" i="232"/>
  <c r="AQ22" i="232"/>
  <c r="AQ21" i="232"/>
  <c r="AQ20" i="232"/>
  <c r="AQ19" i="232"/>
  <c r="AQ18" i="232"/>
  <c r="AQ17" i="232"/>
  <c r="AQ16" i="232"/>
  <c r="AQ15" i="232"/>
  <c r="AQ14" i="232"/>
  <c r="AQ13" i="232"/>
  <c r="AQ12" i="232"/>
  <c r="AQ11" i="232"/>
  <c r="CH5" i="232"/>
  <c r="CE5" i="232"/>
  <c r="BQ5" i="232"/>
  <c r="BI5" i="232"/>
  <c r="BH5" i="232"/>
  <c r="BG5" i="232"/>
  <c r="BF5" i="232"/>
  <c r="BE5" i="232"/>
  <c r="BC5" i="232"/>
  <c r="BB5" i="232"/>
  <c r="AW5" i="232"/>
  <c r="AV5" i="232"/>
  <c r="Y5" i="232"/>
  <c r="N5" i="232"/>
  <c r="E5" i="232"/>
  <c r="AK4" i="232"/>
  <c r="Y4" i="232"/>
  <c r="N4" i="232"/>
  <c r="E4" i="232"/>
  <c r="AJ32" i="231"/>
  <c r="BI5" i="231" s="1"/>
  <c r="AI32" i="231"/>
  <c r="AH32" i="231"/>
  <c r="AH35" i="231" s="1"/>
  <c r="BQ5" i="231" s="1"/>
  <c r="AG32" i="231"/>
  <c r="AF32" i="231"/>
  <c r="BE5" i="231" s="1"/>
  <c r="AE32" i="231"/>
  <c r="BD5" i="231" s="1"/>
  <c r="AD32" i="231"/>
  <c r="AC32" i="231"/>
  <c r="AB32" i="231"/>
  <c r="BA5" i="231" s="1"/>
  <c r="AA32" i="231"/>
  <c r="Z32" i="231"/>
  <c r="AY5" i="231" s="1"/>
  <c r="Y32" i="231"/>
  <c r="AJ31" i="231"/>
  <c r="CH5" i="231" s="1"/>
  <c r="AI31" i="231"/>
  <c r="CG5" i="231" s="1"/>
  <c r="AH31" i="231"/>
  <c r="AG31" i="231"/>
  <c r="AF31" i="231"/>
  <c r="CD5" i="231" s="1"/>
  <c r="AE31" i="231"/>
  <c r="AD31" i="231"/>
  <c r="CB5" i="231" s="1"/>
  <c r="AC31" i="231"/>
  <c r="AQ30" i="231"/>
  <c r="AQ29" i="231"/>
  <c r="AQ28" i="231"/>
  <c r="AQ27" i="231"/>
  <c r="AQ26" i="231"/>
  <c r="AQ25" i="231"/>
  <c r="AQ24" i="231"/>
  <c r="AQ23" i="231"/>
  <c r="AQ22" i="231"/>
  <c r="AQ21" i="231"/>
  <c r="AQ20" i="231"/>
  <c r="AQ19" i="231"/>
  <c r="AQ18" i="231"/>
  <c r="AQ17" i="231"/>
  <c r="AQ16" i="231"/>
  <c r="AQ15" i="231"/>
  <c r="AQ14" i="231"/>
  <c r="AQ13" i="231"/>
  <c r="AQ12" i="231"/>
  <c r="AQ11" i="231"/>
  <c r="CF5" i="231"/>
  <c r="CE5" i="231"/>
  <c r="CC5" i="231"/>
  <c r="CA5" i="231"/>
  <c r="BH5" i="231"/>
  <c r="BG5" i="231"/>
  <c r="BF5" i="231"/>
  <c r="BB5" i="231"/>
  <c r="AW5" i="231"/>
  <c r="AV5" i="231"/>
  <c r="Y5" i="231"/>
  <c r="N5" i="231"/>
  <c r="E5" i="231"/>
  <c r="AK4" i="231"/>
  <c r="Y4" i="231"/>
  <c r="N4" i="231"/>
  <c r="E4" i="231"/>
  <c r="AG36" i="230"/>
  <c r="BU5" i="230" s="1"/>
  <c r="AJ32" i="230"/>
  <c r="AI32" i="230"/>
  <c r="AH32" i="230"/>
  <c r="AH35" i="230" s="1"/>
  <c r="BQ5" i="230" s="1"/>
  <c r="AG32" i="230"/>
  <c r="AG35" i="230" s="1"/>
  <c r="BP5" i="230" s="1"/>
  <c r="AF32" i="230"/>
  <c r="BE5" i="230" s="1"/>
  <c r="AE32" i="230"/>
  <c r="BD5" i="230" s="1"/>
  <c r="AD32" i="230"/>
  <c r="AD35" i="230" s="1"/>
  <c r="BN5" i="230" s="1"/>
  <c r="AC32" i="230"/>
  <c r="BB5" i="230" s="1"/>
  <c r="AB32" i="230"/>
  <c r="BA5" i="230" s="1"/>
  <c r="AA32" i="230"/>
  <c r="Z32" i="230"/>
  <c r="Y32" i="230"/>
  <c r="AJ31" i="230"/>
  <c r="CH5" i="230" s="1"/>
  <c r="AI31" i="230"/>
  <c r="CG5" i="230" s="1"/>
  <c r="AH31" i="230"/>
  <c r="AG31" i="230"/>
  <c r="AF31" i="230"/>
  <c r="AE31" i="230"/>
  <c r="AD31" i="230"/>
  <c r="CB5" i="230" s="1"/>
  <c r="AC31" i="230"/>
  <c r="CA5" i="230" s="1"/>
  <c r="AQ30" i="230"/>
  <c r="AQ29" i="230"/>
  <c r="AQ28" i="230"/>
  <c r="AQ27" i="230"/>
  <c r="AQ26" i="230"/>
  <c r="AQ25" i="230"/>
  <c r="AQ24" i="230"/>
  <c r="AQ23" i="230"/>
  <c r="AQ22" i="230"/>
  <c r="AQ21" i="230"/>
  <c r="AQ20" i="230"/>
  <c r="AQ19" i="230"/>
  <c r="AQ18" i="230"/>
  <c r="AQ17" i="230"/>
  <c r="AQ16" i="230"/>
  <c r="AQ15" i="230"/>
  <c r="AQ14" i="230"/>
  <c r="AQ13" i="230"/>
  <c r="AQ12" i="230"/>
  <c r="AQ11" i="230"/>
  <c r="CF5" i="230"/>
  <c r="CE5" i="230"/>
  <c r="CD5" i="230"/>
  <c r="CC5" i="230"/>
  <c r="BH5" i="230"/>
  <c r="BG5" i="230"/>
  <c r="BF5" i="230"/>
  <c r="BC5" i="230"/>
  <c r="AW5" i="230"/>
  <c r="AV5" i="230"/>
  <c r="Y5" i="230"/>
  <c r="N5" i="230"/>
  <c r="E5" i="230"/>
  <c r="AK4" i="230"/>
  <c r="Y4" i="230"/>
  <c r="N4" i="230"/>
  <c r="E4" i="230"/>
  <c r="AH35" i="229"/>
  <c r="AJ32" i="229"/>
  <c r="BI5" i="229" s="1"/>
  <c r="AI32" i="229"/>
  <c r="AI35" i="229" s="1"/>
  <c r="BR5" i="229" s="1"/>
  <c r="AH32" i="229"/>
  <c r="AG32" i="229"/>
  <c r="AG35" i="229" s="1"/>
  <c r="BP5" i="229" s="1"/>
  <c r="AF32" i="229"/>
  <c r="AE32" i="229"/>
  <c r="AD32" i="229"/>
  <c r="AD35" i="229" s="1"/>
  <c r="BN5" i="229" s="1"/>
  <c r="AC32" i="229"/>
  <c r="AC35" i="229" s="1"/>
  <c r="BM5" i="229" s="1"/>
  <c r="AB32" i="229"/>
  <c r="BA5" i="229" s="1"/>
  <c r="AA32" i="229"/>
  <c r="AZ5" i="229" s="1"/>
  <c r="Z32" i="229"/>
  <c r="Y32" i="229"/>
  <c r="AJ31" i="229"/>
  <c r="CH5" i="229" s="1"/>
  <c r="AI31" i="229"/>
  <c r="CG5" i="229" s="1"/>
  <c r="AH31" i="229"/>
  <c r="CF5" i="229" s="1"/>
  <c r="AG31" i="229"/>
  <c r="CE5" i="229" s="1"/>
  <c r="AF31" i="229"/>
  <c r="CD5" i="229" s="1"/>
  <c r="AE31" i="229"/>
  <c r="CC5" i="229" s="1"/>
  <c r="AD31" i="229"/>
  <c r="AC31" i="229"/>
  <c r="CA5" i="229" s="1"/>
  <c r="AQ30" i="229"/>
  <c r="AQ29" i="229"/>
  <c r="AQ28" i="229"/>
  <c r="AQ27" i="229"/>
  <c r="AQ26" i="229"/>
  <c r="AQ25" i="229"/>
  <c r="AQ24" i="229"/>
  <c r="AQ23" i="229"/>
  <c r="AQ22" i="229"/>
  <c r="AQ21" i="229"/>
  <c r="AQ20" i="229"/>
  <c r="AQ19" i="229"/>
  <c r="AQ18" i="229"/>
  <c r="AQ17" i="229"/>
  <c r="AQ16" i="229"/>
  <c r="AQ15" i="229"/>
  <c r="AQ14" i="229"/>
  <c r="AQ13" i="229"/>
  <c r="AQ12" i="229"/>
  <c r="AQ11" i="229"/>
  <c r="CB5" i="229"/>
  <c r="BQ5" i="229"/>
  <c r="BG5" i="229"/>
  <c r="BC5" i="229"/>
  <c r="BB5" i="229"/>
  <c r="AW5" i="229"/>
  <c r="AV5" i="229"/>
  <c r="Y5" i="229"/>
  <c r="N5" i="229"/>
  <c r="E5" i="229"/>
  <c r="AK4" i="229"/>
  <c r="Y4" i="229"/>
  <c r="N4" i="229"/>
  <c r="E4" i="229"/>
  <c r="AJ32" i="227"/>
  <c r="AI32" i="227"/>
  <c r="AH32" i="227"/>
  <c r="AH35" i="227" s="1"/>
  <c r="BQ5" i="227" s="1"/>
  <c r="AG32" i="227"/>
  <c r="AG35" i="227" s="1"/>
  <c r="BP5" i="227" s="1"/>
  <c r="AF32" i="227"/>
  <c r="BE5" i="227" s="1"/>
  <c r="AE32" i="227"/>
  <c r="AE35" i="227" s="1"/>
  <c r="BO5" i="227" s="1"/>
  <c r="AD32" i="227"/>
  <c r="AC32" i="227"/>
  <c r="AC35" i="227" s="1"/>
  <c r="BM5" i="227" s="1"/>
  <c r="AB32" i="227"/>
  <c r="BA5" i="227" s="1"/>
  <c r="AA32" i="227"/>
  <c r="Z32" i="227"/>
  <c r="Z35" i="227" s="1"/>
  <c r="BK5" i="227" s="1"/>
  <c r="Y32" i="227"/>
  <c r="AJ31" i="227"/>
  <c r="CH5" i="227" s="1"/>
  <c r="AI31" i="227"/>
  <c r="CG5" i="227" s="1"/>
  <c r="AH31" i="227"/>
  <c r="CF5" i="227" s="1"/>
  <c r="AG31" i="227"/>
  <c r="AF31" i="227"/>
  <c r="AE31" i="227"/>
  <c r="AD31" i="227"/>
  <c r="AC31" i="227"/>
  <c r="CA5" i="227" s="1"/>
  <c r="AQ30" i="227"/>
  <c r="AQ29" i="227"/>
  <c r="AQ28" i="227"/>
  <c r="AQ27" i="227"/>
  <c r="AQ26" i="227"/>
  <c r="AQ25" i="227"/>
  <c r="AQ24" i="227"/>
  <c r="AQ23" i="227"/>
  <c r="AQ22" i="227"/>
  <c r="AQ21" i="227"/>
  <c r="AQ20" i="227"/>
  <c r="AQ19" i="227"/>
  <c r="AQ18" i="227"/>
  <c r="AQ17" i="227"/>
  <c r="AQ16" i="227"/>
  <c r="AQ15" i="227"/>
  <c r="AQ14" i="227"/>
  <c r="AQ13" i="227"/>
  <c r="AQ12" i="227"/>
  <c r="AQ11" i="227"/>
  <c r="CE5" i="227"/>
  <c r="CD5" i="227"/>
  <c r="CC5" i="227"/>
  <c r="CB5" i="227"/>
  <c r="BI5" i="227"/>
  <c r="BG5" i="227"/>
  <c r="BF5" i="227"/>
  <c r="BB5" i="227"/>
  <c r="AW5" i="227"/>
  <c r="AV5" i="227"/>
  <c r="Y5" i="227"/>
  <c r="N5" i="227"/>
  <c r="E5" i="227"/>
  <c r="AK4" i="227"/>
  <c r="Y4" i="227"/>
  <c r="N4" i="227"/>
  <c r="E4" i="227"/>
  <c r="AJ32" i="225"/>
  <c r="BI5" i="225" s="1"/>
  <c r="AI32" i="225"/>
  <c r="AI35" i="225" s="1"/>
  <c r="BR5" i="225" s="1"/>
  <c r="AH32" i="225"/>
  <c r="AH35" i="225" s="1"/>
  <c r="BQ5" i="225" s="1"/>
  <c r="AG32" i="225"/>
  <c r="AG35" i="225" s="1"/>
  <c r="BP5" i="225" s="1"/>
  <c r="AF32" i="225"/>
  <c r="BE5" i="225" s="1"/>
  <c r="AE32" i="225"/>
  <c r="AD32" i="225"/>
  <c r="AD35" i="225" s="1"/>
  <c r="BN5" i="225" s="1"/>
  <c r="AC32" i="225"/>
  <c r="AC33" i="225" s="1"/>
  <c r="AB32" i="225"/>
  <c r="BA5" i="225" s="1"/>
  <c r="AA32" i="225"/>
  <c r="AS34" i="225" s="1"/>
  <c r="Z32" i="225"/>
  <c r="AR35" i="225" s="1"/>
  <c r="Y32" i="225"/>
  <c r="AJ31" i="225"/>
  <c r="CH5" i="225" s="1"/>
  <c r="AI31" i="225"/>
  <c r="CG5" i="225" s="1"/>
  <c r="AH31" i="225"/>
  <c r="AG31" i="225"/>
  <c r="CE5" i="225" s="1"/>
  <c r="AF31" i="225"/>
  <c r="AE31" i="225"/>
  <c r="AD31" i="225"/>
  <c r="CB5" i="225" s="1"/>
  <c r="AC31" i="225"/>
  <c r="AQ30" i="225"/>
  <c r="AQ29" i="225"/>
  <c r="AQ28" i="225"/>
  <c r="AQ27" i="225"/>
  <c r="AQ26" i="225"/>
  <c r="AQ25" i="225"/>
  <c r="AQ24" i="225"/>
  <c r="AQ23" i="225"/>
  <c r="AQ22" i="225"/>
  <c r="AQ21" i="225"/>
  <c r="AQ20" i="225"/>
  <c r="AQ19" i="225"/>
  <c r="AQ18" i="225"/>
  <c r="AQ17" i="225"/>
  <c r="AQ16" i="225"/>
  <c r="AQ15" i="225"/>
  <c r="AQ14" i="225"/>
  <c r="AQ13" i="225"/>
  <c r="AQ12" i="225"/>
  <c r="AQ11" i="225"/>
  <c r="CF5" i="225"/>
  <c r="CD5" i="225"/>
  <c r="CC5" i="225"/>
  <c r="CA5" i="225"/>
  <c r="BF5" i="225"/>
  <c r="BC5" i="225"/>
  <c r="BB5" i="225"/>
  <c r="AW5" i="225"/>
  <c r="AV5" i="225"/>
  <c r="Y5" i="225"/>
  <c r="N5" i="225"/>
  <c r="E5" i="225"/>
  <c r="AK4" i="225"/>
  <c r="Y4" i="225"/>
  <c r="N4" i="225"/>
  <c r="E4" i="225"/>
  <c r="W55" i="59"/>
  <c r="M56" i="59"/>
  <c r="M55" i="59"/>
  <c r="E56" i="59"/>
  <c r="E55" i="59"/>
  <c r="Y37" i="225" l="1"/>
  <c r="BV5" i="225" s="1"/>
  <c r="AG36" i="225"/>
  <c r="BU5" i="225" s="1"/>
  <c r="AC36" i="227"/>
  <c r="BT5" i="227" s="1"/>
  <c r="AG33" i="227"/>
  <c r="AR35" i="229"/>
  <c r="AC36" i="231"/>
  <c r="BT5" i="231" s="1"/>
  <c r="AC36" i="232"/>
  <c r="BT5" i="232" s="1"/>
  <c r="AG35" i="232"/>
  <c r="BP5" i="232" s="1"/>
  <c r="BD5" i="227"/>
  <c r="Y37" i="227"/>
  <c r="BV5" i="227" s="1"/>
  <c r="AG33" i="229"/>
  <c r="Y37" i="230"/>
  <c r="BV5" i="230" s="1"/>
  <c r="Y37" i="231"/>
  <c r="BV5" i="231" s="1"/>
  <c r="AG36" i="231"/>
  <c r="BU5" i="231" s="1"/>
  <c r="BD5" i="232"/>
  <c r="Y37" i="233"/>
  <c r="BV5" i="233" s="1"/>
  <c r="AG33" i="225"/>
  <c r="AR35" i="230"/>
  <c r="Y37" i="232"/>
  <c r="BV5" i="232" s="1"/>
  <c r="BH5" i="225"/>
  <c r="AS34" i="227"/>
  <c r="AG36" i="227"/>
  <c r="BU5" i="227" s="1"/>
  <c r="BH5" i="229"/>
  <c r="AC36" i="229"/>
  <c r="BT5" i="229" s="1"/>
  <c r="AS34" i="230"/>
  <c r="AS34" i="231"/>
  <c r="AI35" i="231"/>
  <c r="BR5" i="231" s="1"/>
  <c r="AR35" i="232"/>
  <c r="AC33" i="229"/>
  <c r="AG36" i="229"/>
  <c r="BU5" i="229" s="1"/>
  <c r="AG33" i="230"/>
  <c r="AS34" i="232"/>
  <c r="AS35" i="232" s="1"/>
  <c r="AC36" i="225"/>
  <c r="BT5" i="225" s="1"/>
  <c r="AC33" i="227"/>
  <c r="BZ5" i="229"/>
  <c r="AC33" i="231"/>
  <c r="AG33" i="231"/>
  <c r="AC36" i="233"/>
  <c r="BT5" i="233" s="1"/>
  <c r="AE35" i="233"/>
  <c r="BO5" i="233" s="1"/>
  <c r="AE35" i="231"/>
  <c r="BO5" i="231" s="1"/>
  <c r="BI5" i="230"/>
  <c r="AI35" i="230"/>
  <c r="BR5" i="230" s="1"/>
  <c r="AC36" i="230"/>
  <c r="BT5" i="230" s="1"/>
  <c r="AE35" i="230"/>
  <c r="BO5" i="230" s="1"/>
  <c r="AE35" i="229"/>
  <c r="BO5" i="229" s="1"/>
  <c r="BE5" i="229"/>
  <c r="AE35" i="225"/>
  <c r="BO5" i="225" s="1"/>
  <c r="AC35" i="233"/>
  <c r="BM5" i="233" s="1"/>
  <c r="AG35" i="233"/>
  <c r="BP5" i="233" s="1"/>
  <c r="Z35" i="233"/>
  <c r="BK5" i="233" s="1"/>
  <c r="BG5" i="233"/>
  <c r="BW5" i="233"/>
  <c r="BY5" i="233"/>
  <c r="AQ35" i="233"/>
  <c r="BZ5" i="233"/>
  <c r="AR35" i="233"/>
  <c r="Y33" i="233"/>
  <c r="AY5" i="233"/>
  <c r="AZ5" i="233"/>
  <c r="AC33" i="233"/>
  <c r="Y36" i="233"/>
  <c r="BS5" i="233" s="1"/>
  <c r="AG33" i="233"/>
  <c r="AX5" i="233"/>
  <c r="AQ34" i="233"/>
  <c r="AA35" i="233" s="1"/>
  <c r="BL5" i="233" s="1"/>
  <c r="Y35" i="233"/>
  <c r="BJ5" i="233" s="1"/>
  <c r="AY5" i="232"/>
  <c r="AC35" i="232"/>
  <c r="BM5" i="232" s="1"/>
  <c r="BW5" i="232"/>
  <c r="Z35" i="232"/>
  <c r="BK5" i="232" s="1"/>
  <c r="BX5" i="232"/>
  <c r="BY5" i="232"/>
  <c r="AQ35" i="232"/>
  <c r="AQ36" i="232" s="1"/>
  <c r="BZ5" i="232"/>
  <c r="Y33" i="232"/>
  <c r="AC33" i="232"/>
  <c r="Y36" i="232"/>
  <c r="BS5" i="232" s="1"/>
  <c r="AG33" i="232"/>
  <c r="AZ5" i="232"/>
  <c r="AX5" i="232"/>
  <c r="AQ34" i="232"/>
  <c r="AA35" i="232" s="1"/>
  <c r="BL5" i="232" s="1"/>
  <c r="Y35" i="232"/>
  <c r="BJ5" i="232" s="1"/>
  <c r="BC5" i="231"/>
  <c r="AC35" i="231"/>
  <c r="BM5" i="231" s="1"/>
  <c r="AD35" i="231"/>
  <c r="BN5" i="231" s="1"/>
  <c r="AZ5" i="231"/>
  <c r="AG35" i="231"/>
  <c r="BP5" i="231" s="1"/>
  <c r="BW5" i="231"/>
  <c r="BX5" i="231"/>
  <c r="BY5" i="231"/>
  <c r="BZ5" i="231"/>
  <c r="Y33" i="231"/>
  <c r="Z35" i="231"/>
  <c r="BK5" i="231" s="1"/>
  <c r="Y36" i="231"/>
  <c r="BS5" i="231" s="1"/>
  <c r="AX5" i="231"/>
  <c r="AQ34" i="231"/>
  <c r="AA35" i="231" s="1"/>
  <c r="BL5" i="231" s="1"/>
  <c r="Y35" i="231"/>
  <c r="BJ5" i="231" s="1"/>
  <c r="AC35" i="230"/>
  <c r="BM5" i="230" s="1"/>
  <c r="Z35" i="230"/>
  <c r="BK5" i="230" s="1"/>
  <c r="BW5" i="230"/>
  <c r="BX5" i="230"/>
  <c r="AY5" i="230"/>
  <c r="BY5" i="230"/>
  <c r="AQ35" i="230"/>
  <c r="BZ5" i="230"/>
  <c r="Y33" i="230"/>
  <c r="AC33" i="230"/>
  <c r="Y36" i="230"/>
  <c r="BS5" i="230" s="1"/>
  <c r="AZ5" i="230"/>
  <c r="AX5" i="230"/>
  <c r="AQ34" i="230"/>
  <c r="AA35" i="230" s="1"/>
  <c r="BL5" i="230" s="1"/>
  <c r="Y35" i="230"/>
  <c r="BJ5" i="230" s="1"/>
  <c r="Z35" i="229"/>
  <c r="BK5" i="229" s="1"/>
  <c r="BD5" i="229"/>
  <c r="Y36" i="229"/>
  <c r="BS5" i="229" s="1"/>
  <c r="AX5" i="229"/>
  <c r="AQ34" i="229"/>
  <c r="BF5" i="229"/>
  <c r="Y33" i="229"/>
  <c r="AY5" i="229"/>
  <c r="AS34" i="229"/>
  <c r="BX5" i="229"/>
  <c r="Y37" i="229"/>
  <c r="BV5" i="229" s="1"/>
  <c r="BW5" i="229"/>
  <c r="BY5" i="229"/>
  <c r="AQ35" i="229"/>
  <c r="Y35" i="229"/>
  <c r="BJ5" i="229" s="1"/>
  <c r="BC5" i="227"/>
  <c r="AY5" i="227"/>
  <c r="AZ5" i="227"/>
  <c r="AD35" i="227"/>
  <c r="BN5" i="227" s="1"/>
  <c r="BW5" i="227"/>
  <c r="BH5" i="227"/>
  <c r="BX5" i="227"/>
  <c r="AI35" i="227"/>
  <c r="BR5" i="227" s="1"/>
  <c r="BY5" i="227"/>
  <c r="AQ35" i="227"/>
  <c r="BZ5" i="227"/>
  <c r="Y33" i="227"/>
  <c r="Y36" i="227"/>
  <c r="BS5" i="227" s="1"/>
  <c r="AX5" i="227"/>
  <c r="AQ34" i="227"/>
  <c r="AA35" i="227" s="1"/>
  <c r="BL5" i="227" s="1"/>
  <c r="Y35" i="227"/>
  <c r="BJ5" i="227" s="1"/>
  <c r="AC35" i="225"/>
  <c r="BM5" i="225" s="1"/>
  <c r="BD5" i="225"/>
  <c r="Y33" i="225"/>
  <c r="AY5" i="225"/>
  <c r="AZ5" i="225"/>
  <c r="Z35" i="225"/>
  <c r="BK5" i="225" s="1"/>
  <c r="BG5" i="225"/>
  <c r="BW5" i="225"/>
  <c r="BY5" i="225"/>
  <c r="AX5" i="225"/>
  <c r="AQ34" i="225"/>
  <c r="AA35" i="225" s="1"/>
  <c r="BL5" i="225" s="1"/>
  <c r="BX5" i="225"/>
  <c r="BZ5" i="225"/>
  <c r="Y36" i="225"/>
  <c r="BS5" i="225" s="1"/>
  <c r="Y35" i="225"/>
  <c r="BJ5" i="225" s="1"/>
  <c r="AS35" i="233" l="1"/>
  <c r="AR35" i="227"/>
  <c r="AR35" i="231"/>
  <c r="AS35" i="229"/>
  <c r="AQ36" i="229" s="1"/>
  <c r="AQ35" i="231"/>
  <c r="AQ36" i="231" s="1"/>
  <c r="AS35" i="231"/>
  <c r="AS35" i="230"/>
  <c r="AQ36" i="230" s="1"/>
  <c r="AS35" i="225"/>
  <c r="AQ36" i="233"/>
  <c r="AA35" i="229"/>
  <c r="BL5" i="229" s="1"/>
  <c r="AS35" i="227"/>
  <c r="AQ36" i="227" s="1"/>
  <c r="AQ35" i="225"/>
  <c r="AQ36" i="225" s="1"/>
  <c r="AE47" i="56" l="1"/>
  <c r="AF47" i="56"/>
  <c r="AJ2" i="56" l="1"/>
  <c r="BC3" i="64"/>
  <c r="AK4" i="224"/>
  <c r="AF4" i="55"/>
  <c r="AF4" i="42"/>
  <c r="W3" i="65"/>
  <c r="U3" i="144"/>
  <c r="X3" i="63"/>
  <c r="Y3" i="61"/>
  <c r="Y3" i="60"/>
  <c r="Y3" i="56"/>
  <c r="AO4" i="64"/>
  <c r="Y5" i="224"/>
  <c r="W5" i="55"/>
  <c r="W5" i="42"/>
  <c r="R4" i="65"/>
  <c r="P4" i="144"/>
  <c r="R4" i="63"/>
  <c r="Q4" i="61"/>
  <c r="Q4" i="60"/>
  <c r="Y2" i="56"/>
  <c r="AO3" i="64"/>
  <c r="Y4" i="224"/>
  <c r="W4" i="55"/>
  <c r="W4" i="42"/>
  <c r="R3" i="65"/>
  <c r="P3" i="144"/>
  <c r="R3" i="63"/>
  <c r="Q3" i="61"/>
  <c r="Q3" i="60"/>
  <c r="AJ32" i="224" l="1"/>
  <c r="AI32" i="224"/>
  <c r="AI35" i="224" s="1"/>
  <c r="BR5" i="224" s="1"/>
  <c r="AH32" i="224"/>
  <c r="AH35" i="224" s="1"/>
  <c r="BQ5" i="224" s="1"/>
  <c r="AG32" i="224"/>
  <c r="AF32" i="224"/>
  <c r="BE5" i="224" s="1"/>
  <c r="AE32" i="224"/>
  <c r="BD5" i="224" s="1"/>
  <c r="AD32" i="224"/>
  <c r="AD35" i="224" s="1"/>
  <c r="BN5" i="224" s="1"/>
  <c r="AC32" i="224"/>
  <c r="AB32" i="224"/>
  <c r="BA5" i="224" s="1"/>
  <c r="AA32" i="224"/>
  <c r="Z32" i="224"/>
  <c r="Y32" i="224"/>
  <c r="BZ5" i="224" s="1"/>
  <c r="AJ31" i="224"/>
  <c r="AI31" i="224"/>
  <c r="CG5" i="224" s="1"/>
  <c r="AH31" i="224"/>
  <c r="CF5" i="224" s="1"/>
  <c r="AG31" i="224"/>
  <c r="CE5" i="224" s="1"/>
  <c r="AF31" i="224"/>
  <c r="CD5" i="224" s="1"/>
  <c r="AE31" i="224"/>
  <c r="CC5" i="224" s="1"/>
  <c r="AD31" i="224"/>
  <c r="CB5" i="224" s="1"/>
  <c r="AC31" i="224"/>
  <c r="CA5" i="224" s="1"/>
  <c r="AQ30" i="224"/>
  <c r="AQ29" i="224"/>
  <c r="AQ28" i="224"/>
  <c r="AQ27" i="224"/>
  <c r="AQ26" i="224"/>
  <c r="AQ25" i="224"/>
  <c r="AQ24" i="224"/>
  <c r="AQ23" i="224"/>
  <c r="AQ22" i="224"/>
  <c r="AQ21" i="224"/>
  <c r="AQ20" i="224"/>
  <c r="AQ19" i="224"/>
  <c r="AQ18" i="224"/>
  <c r="AQ17" i="224"/>
  <c r="AQ16" i="224"/>
  <c r="AQ15" i="224"/>
  <c r="AQ14" i="224"/>
  <c r="AQ13" i="224"/>
  <c r="AQ12" i="224"/>
  <c r="AQ11" i="224"/>
  <c r="CH5" i="224"/>
  <c r="BI5" i="224"/>
  <c r="BF5" i="224"/>
  <c r="BC5" i="224"/>
  <c r="BB5" i="224"/>
  <c r="AW5" i="224"/>
  <c r="AV5" i="224"/>
  <c r="N5" i="224"/>
  <c r="E5" i="224"/>
  <c r="N4" i="224"/>
  <c r="E4" i="224"/>
  <c r="D16" i="217"/>
  <c r="D13" i="217"/>
  <c r="D10" i="217"/>
  <c r="D7" i="217"/>
  <c r="E6" i="217"/>
  <c r="E5" i="217"/>
  <c r="D4" i="217"/>
  <c r="P3" i="217"/>
  <c r="J3" i="217"/>
  <c r="D3" i="217"/>
  <c r="AT45" i="56"/>
  <c r="AT46" i="56"/>
  <c r="AT44" i="56"/>
  <c r="AT43" i="56"/>
  <c r="AT34" i="56"/>
  <c r="AT35" i="56"/>
  <c r="AT36" i="56"/>
  <c r="AT37" i="56"/>
  <c r="AT38" i="56"/>
  <c r="AT39" i="56"/>
  <c r="AT40" i="56"/>
  <c r="AT42" i="56"/>
  <c r="AT33" i="56"/>
  <c r="AT22" i="56"/>
  <c r="AT15" i="56"/>
  <c r="AT16" i="56"/>
  <c r="AT13" i="56"/>
  <c r="AT12" i="56"/>
  <c r="AR35" i="224" l="1"/>
  <c r="AS34" i="224"/>
  <c r="BW5" i="224"/>
  <c r="AX5" i="224"/>
  <c r="BX5" i="224"/>
  <c r="BY5" i="224"/>
  <c r="AY5" i="224"/>
  <c r="BG5" i="224"/>
  <c r="AZ5" i="224"/>
  <c r="BH5" i="224"/>
  <c r="Y35" i="224"/>
  <c r="BJ5" i="224" s="1"/>
  <c r="Y37" i="224"/>
  <c r="BV5" i="224" s="1"/>
  <c r="Y36" i="224"/>
  <c r="BS5" i="224" s="1"/>
  <c r="AG35" i="224"/>
  <c r="BP5" i="224" s="1"/>
  <c r="AG36" i="224"/>
  <c r="BU5" i="224" s="1"/>
  <c r="AC33" i="224"/>
  <c r="AC36" i="224"/>
  <c r="BT5" i="224" s="1"/>
  <c r="AE35" i="224"/>
  <c r="BO5" i="224" s="1"/>
  <c r="AG33" i="224"/>
  <c r="Z35" i="224"/>
  <c r="BK5" i="224" s="1"/>
  <c r="AQ34" i="224"/>
  <c r="AA35" i="224" s="1"/>
  <c r="BL5" i="224" s="1"/>
  <c r="Y33" i="224"/>
  <c r="AC35" i="224"/>
  <c r="BM5" i="224" s="1"/>
  <c r="AM47" i="56"/>
  <c r="AL47" i="56"/>
  <c r="AK47" i="56"/>
  <c r="AI47" i="56"/>
  <c r="AH47" i="56"/>
  <c r="AG47" i="56"/>
  <c r="AD47" i="56"/>
  <c r="AC47" i="56"/>
  <c r="X47" i="56"/>
  <c r="W47" i="56"/>
  <c r="V47" i="56"/>
  <c r="U47" i="56"/>
  <c r="T47" i="56"/>
  <c r="S47" i="56"/>
  <c r="R47" i="56"/>
  <c r="Q47" i="56"/>
  <c r="P47" i="56"/>
  <c r="O47" i="56"/>
  <c r="N47" i="56"/>
  <c r="M47" i="56"/>
  <c r="L47" i="56"/>
  <c r="K47" i="56"/>
  <c r="J47" i="56"/>
  <c r="I47" i="56"/>
  <c r="H47" i="56"/>
  <c r="G47" i="56"/>
  <c r="F47" i="56"/>
  <c r="E47" i="56"/>
  <c r="D47" i="56"/>
  <c r="AS35" i="224" l="1"/>
  <c r="AQ35" i="224"/>
  <c r="J4" i="144"/>
  <c r="D4" i="144"/>
  <c r="J3" i="144"/>
  <c r="D3" i="144"/>
  <c r="N3" i="56"/>
  <c r="Z4" i="64"/>
  <c r="M5" i="55"/>
  <c r="M5" i="42"/>
  <c r="L4" i="65"/>
  <c r="J4" i="63"/>
  <c r="L4" i="61"/>
  <c r="K4" i="60"/>
  <c r="N2" i="56"/>
  <c r="Z3" i="64"/>
  <c r="M4" i="55"/>
  <c r="M4" i="42"/>
  <c r="L3" i="65"/>
  <c r="J3" i="63"/>
  <c r="L3" i="61"/>
  <c r="K3" i="60"/>
  <c r="E3" i="56"/>
  <c r="F4" i="64"/>
  <c r="E5" i="55"/>
  <c r="E5" i="42"/>
  <c r="E4" i="65"/>
  <c r="E4" i="63"/>
  <c r="F4" i="61"/>
  <c r="F4" i="60"/>
  <c r="E2" i="56"/>
  <c r="F3" i="64"/>
  <c r="E4" i="55"/>
  <c r="E4" i="42"/>
  <c r="E3" i="65"/>
  <c r="E3" i="63"/>
  <c r="F3" i="61"/>
  <c r="F3" i="60"/>
  <c r="AF38" i="59"/>
  <c r="AF21" i="59"/>
  <c r="W38" i="59"/>
  <c r="M39" i="59"/>
  <c r="M38" i="59"/>
  <c r="W21" i="59"/>
  <c r="M22" i="59"/>
  <c r="M21" i="59"/>
  <c r="E39" i="59"/>
  <c r="E22" i="59"/>
  <c r="E38" i="59"/>
  <c r="E21" i="59"/>
  <c r="AQ36" i="224" l="1"/>
  <c r="AT14" i="56"/>
  <c r="E5" i="59" l="1"/>
  <c r="AH8" i="57" l="1"/>
  <c r="AI8" i="57" s="1"/>
  <c r="V8" i="58"/>
  <c r="O7" i="58"/>
  <c r="S7" i="58"/>
  <c r="U7" i="58"/>
  <c r="Y7" i="58"/>
  <c r="AB8" i="58"/>
  <c r="AA8" i="58"/>
  <c r="Z8" i="58"/>
  <c r="Y8" i="58"/>
  <c r="X8" i="58"/>
  <c r="R7" i="58"/>
  <c r="W8" i="58"/>
  <c r="U8" i="58"/>
  <c r="T8" i="58"/>
  <c r="S8" i="58"/>
  <c r="R8" i="58"/>
  <c r="Q8" i="58"/>
  <c r="P8" i="58"/>
  <c r="O8" i="58"/>
  <c r="AH7" i="57" l="1"/>
  <c r="AI7" i="57" l="1"/>
  <c r="AT41" i="56" l="1"/>
  <c r="AT32" i="56"/>
  <c r="AT31" i="56"/>
  <c r="AT30" i="56"/>
  <c r="AT29" i="56"/>
  <c r="AT28" i="56"/>
  <c r="AT27" i="56"/>
  <c r="AT26" i="56"/>
  <c r="AT25" i="56"/>
  <c r="AT24" i="56"/>
  <c r="AT23" i="56"/>
  <c r="AT21" i="56"/>
  <c r="AT20" i="56"/>
  <c r="AT19" i="56"/>
  <c r="AT18" i="56"/>
  <c r="AT17" i="56"/>
  <c r="AT11" i="56"/>
  <c r="M5" i="59" l="1"/>
  <c r="AF4" i="59"/>
  <c r="W4" i="59"/>
  <c r="M4" i="59"/>
  <c r="E4" i="59"/>
  <c r="M5" i="58"/>
  <c r="E5" i="58"/>
  <c r="AI4" i="58"/>
  <c r="Y4" i="58"/>
  <c r="M4" i="58"/>
  <c r="E4" i="58"/>
  <c r="AT10" i="56" l="1"/>
  <c r="AT47" i="56" s="1"/>
  <c r="AJ4" i="56" s="1"/>
</calcChain>
</file>

<file path=xl/sharedStrings.xml><?xml version="1.0" encoding="utf-8"?>
<sst xmlns="http://schemas.openxmlformats.org/spreadsheetml/2006/main" count="2837" uniqueCount="699">
  <si>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</si>
  <si>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</si>
  <si>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</si>
  <si>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</si>
  <si>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</si>
  <si>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</si>
  <si>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</si>
  <si>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</si>
  <si>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</si>
  <si>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</si>
  <si>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</si>
  <si>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</si>
  <si>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</si>
  <si>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</si>
  <si>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</si>
  <si>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</si>
  <si>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</si>
  <si>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</si>
  <si>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</si>
  <si>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</si>
  <si>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</si>
  <si>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</si>
  <si>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</si>
  <si>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</si>
  <si>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</si>
  <si>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</si>
  <si>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</si>
  <si>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</si>
  <si>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</si>
  <si>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</si>
  <si>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</si>
  <si>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</si>
  <si>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</si>
  <si>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</si>
  <si>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</si>
  <si>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</si>
  <si>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</si>
  <si>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</si>
  <si>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</si>
  <si>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</si>
  <si>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0"/>
  </si>
  <si>
    <t>名　称</t>
    <rPh sb="0" eb="1">
      <t>ナ</t>
    </rPh>
    <rPh sb="2" eb="3">
      <t>ショウ</t>
    </rPh>
    <phoneticPr fontId="7"/>
  </si>
  <si>
    <t>覆工
スパン
番号</t>
    <rPh sb="0" eb="2">
      <t>フッコウ</t>
    </rPh>
    <rPh sb="7" eb="9">
      <t>バンゴウ</t>
    </rPh>
    <phoneticPr fontId="3"/>
  </si>
  <si>
    <t>変状種類</t>
    <rPh sb="0" eb="2">
      <t>ヘンジョウ</t>
    </rPh>
    <rPh sb="2" eb="4">
      <t>シュルイ</t>
    </rPh>
    <phoneticPr fontId="3"/>
  </si>
  <si>
    <t>管理者名</t>
    <phoneticPr fontId="20"/>
  </si>
  <si>
    <t>フリガナ</t>
    <phoneticPr fontId="20"/>
  </si>
  <si>
    <t>前回定期点検時の状態</t>
  </si>
  <si>
    <t>トンネルID</t>
    <phoneticPr fontId="3"/>
  </si>
  <si>
    <t>計</t>
    <rPh sb="0" eb="1">
      <t>ケイ</t>
    </rPh>
    <phoneticPr fontId="23"/>
  </si>
  <si>
    <t>Ⅱ</t>
    <phoneticPr fontId="23"/>
  </si>
  <si>
    <t>Ⅲ</t>
    <phoneticPr fontId="23"/>
  </si>
  <si>
    <t>Ⅳ</t>
    <phoneticPr fontId="23"/>
  </si>
  <si>
    <t>Ⅱb</t>
    <phoneticPr fontId="23"/>
  </si>
  <si>
    <t>Ⅱa</t>
    <phoneticPr fontId="23"/>
  </si>
  <si>
    <t>Ⅲ</t>
  </si>
  <si>
    <t>Ⅳ</t>
  </si>
  <si>
    <t>漏水</t>
    <rPh sb="0" eb="2">
      <t>ロウスイ</t>
    </rPh>
    <phoneticPr fontId="23"/>
  </si>
  <si>
    <t>材質劣化</t>
    <rPh sb="0" eb="2">
      <t>ザイシツ</t>
    </rPh>
    <rPh sb="2" eb="4">
      <t>レッカ</t>
    </rPh>
    <phoneticPr fontId="23"/>
  </si>
  <si>
    <t>健全性</t>
    <rPh sb="0" eb="2">
      <t>ケンゼン</t>
    </rPh>
    <rPh sb="2" eb="3">
      <t>セイ</t>
    </rPh>
    <phoneticPr fontId="23"/>
  </si>
  <si>
    <t>外力</t>
    <rPh sb="0" eb="2">
      <t>ガイリョク</t>
    </rPh>
    <phoneticPr fontId="23"/>
  </si>
  <si>
    <t xml:space="preserve">外力 </t>
    <rPh sb="0" eb="2">
      <t>ガイリョク</t>
    </rPh>
    <phoneticPr fontId="23"/>
  </si>
  <si>
    <t>変状の発生範囲の規模（㎡）</t>
    <rPh sb="0" eb="2">
      <t>ヘンジョウ</t>
    </rPh>
    <rPh sb="3" eb="5">
      <t>ハッセイ</t>
    </rPh>
    <rPh sb="5" eb="7">
      <t>ハンイ</t>
    </rPh>
    <rPh sb="8" eb="10">
      <t>キボ</t>
    </rPh>
    <phoneticPr fontId="23"/>
  </si>
  <si>
    <t>覆工スパン長（ｍ）</t>
    <rPh sb="0" eb="2">
      <t>フッコウ</t>
    </rPh>
    <rPh sb="5" eb="6">
      <t>ナガ</t>
    </rPh>
    <phoneticPr fontId="23"/>
  </si>
  <si>
    <t>対策区分の判定</t>
    <rPh sb="0" eb="2">
      <t>タイサク</t>
    </rPh>
    <rPh sb="2" eb="4">
      <t>クブン</t>
    </rPh>
    <rPh sb="5" eb="7">
      <t>ハンテイ</t>
    </rPh>
    <phoneticPr fontId="23"/>
  </si>
  <si>
    <t>変    状    規    模</t>
    <rPh sb="0" eb="1">
      <t>ヘン</t>
    </rPh>
    <rPh sb="5" eb="6">
      <t>ジョウ</t>
    </rPh>
    <rPh sb="10" eb="11">
      <t>キ</t>
    </rPh>
    <rPh sb="15" eb="16">
      <t>ボ</t>
    </rPh>
    <phoneticPr fontId="23"/>
  </si>
  <si>
    <t>覆工スパン毎の
健全性の診断</t>
    <rPh sb="0" eb="2">
      <t>フッコウ</t>
    </rPh>
    <rPh sb="5" eb="6">
      <t>ゴト</t>
    </rPh>
    <rPh sb="8" eb="10">
      <t>ケンゼン</t>
    </rPh>
    <rPh sb="10" eb="11">
      <t>セイ</t>
    </rPh>
    <rPh sb="12" eb="14">
      <t>シンダン</t>
    </rPh>
    <phoneticPr fontId="23"/>
  </si>
  <si>
    <t>変    状    数</t>
    <rPh sb="0" eb="1">
      <t>ヘン</t>
    </rPh>
    <rPh sb="5" eb="6">
      <t>ジョウ</t>
    </rPh>
    <rPh sb="10" eb="11">
      <t>スウ</t>
    </rPh>
    <phoneticPr fontId="23"/>
  </si>
  <si>
    <t>覆工ｽﾊﾟﾝ番号</t>
    <rPh sb="0" eb="2">
      <t>フッコウ</t>
    </rPh>
    <rPh sb="6" eb="8">
      <t>バンゴウ</t>
    </rPh>
    <phoneticPr fontId="23"/>
  </si>
  <si>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3"/>
  </si>
  <si>
    <t>トンネル毎の
健全性</t>
    <rPh sb="4" eb="5">
      <t>ゴト</t>
    </rPh>
    <rPh sb="7" eb="10">
      <t>ケンゼンセイ</t>
    </rPh>
    <phoneticPr fontId="23"/>
  </si>
  <si>
    <t>管理者名</t>
    <rPh sb="0" eb="3">
      <t>カンリシャ</t>
    </rPh>
    <rPh sb="3" eb="4">
      <t>メイ</t>
    </rPh>
    <phoneticPr fontId="23"/>
  </si>
  <si>
    <t>名  称</t>
    <rPh sb="0" eb="1">
      <t>ナ</t>
    </rPh>
    <rPh sb="3" eb="4">
      <t>ショウ</t>
    </rPh>
    <phoneticPr fontId="23"/>
  </si>
  <si>
    <t xml:space="preserve"> </t>
    <phoneticPr fontId="23"/>
  </si>
  <si>
    <t>路線名</t>
    <rPh sb="0" eb="2">
      <t>ロセン</t>
    </rPh>
    <rPh sb="2" eb="3">
      <t>メイ</t>
    </rPh>
    <phoneticPr fontId="23"/>
  </si>
  <si>
    <t>フリガナ</t>
    <phoneticPr fontId="23"/>
  </si>
  <si>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</si>
  <si>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</si>
  <si>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</si>
  <si>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</si>
  <si>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</si>
  <si>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</si>
  <si>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</si>
  <si>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</si>
  <si>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</si>
  <si>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</si>
  <si>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</si>
  <si>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</si>
  <si>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</si>
  <si>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</si>
  <si>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</si>
  <si>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</si>
  <si>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</si>
  <si>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</si>
  <si>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</si>
  <si>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</si>
  <si>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</si>
  <si>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</si>
  <si>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</si>
  <si>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</si>
  <si>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</si>
  <si>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</si>
  <si>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</si>
  <si>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</si>
  <si>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</si>
  <si>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</si>
  <si>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</si>
  <si>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</si>
  <si>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</si>
  <si>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</si>
  <si>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</si>
  <si>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</si>
  <si>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</si>
  <si>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</si>
  <si>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</si>
  <si>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</si>
  <si>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</si>
  <si>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</si>
  <si>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</si>
  <si>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</si>
  <si>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</si>
  <si>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</si>
  <si>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</si>
  <si>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</si>
  <si>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</si>
  <si>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</si>
  <si>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</si>
  <si>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</si>
  <si>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</si>
  <si>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</si>
  <si>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</si>
  <si>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</si>
  <si>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</si>
  <si>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</si>
  <si>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</si>
  <si>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</si>
  <si>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</si>
  <si>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</si>
  <si>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</si>
  <si>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</si>
  <si>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</si>
  <si>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</si>
  <si>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</si>
  <si>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</si>
  <si>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</si>
  <si>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</si>
  <si>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</si>
  <si>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</si>
  <si>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</si>
  <si>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</si>
  <si>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</si>
  <si>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</si>
  <si>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</si>
  <si>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</si>
  <si>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</si>
  <si>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</si>
  <si>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</si>
  <si>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</si>
  <si>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</si>
  <si>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</si>
  <si>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</si>
  <si>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</si>
  <si>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</si>
  <si>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</si>
  <si>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</si>
  <si>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</si>
  <si>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</si>
  <si>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</si>
  <si>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</si>
  <si>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</si>
  <si>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</si>
  <si>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</si>
  <si>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</si>
  <si>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</si>
  <si>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</si>
  <si>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</si>
  <si>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</si>
  <si>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</si>
  <si>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</si>
  <si>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</si>
  <si>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</si>
  <si>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</si>
  <si>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</si>
  <si>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</si>
  <si>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</si>
  <si>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</si>
  <si>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</si>
  <si>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</si>
  <si>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</si>
  <si>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</si>
  <si>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</si>
  <si>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</si>
  <si>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</si>
  <si>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</si>
  <si>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</si>
  <si>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</si>
  <si>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</si>
  <si>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</si>
  <si>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</si>
  <si>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</si>
  <si>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</si>
  <si>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</si>
  <si>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</si>
  <si>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</si>
  <si>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</si>
  <si>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</si>
  <si>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</si>
  <si>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</si>
  <si>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</si>
  <si>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</si>
  <si>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</si>
  <si>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</si>
  <si>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</si>
  <si>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</si>
  <si>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</si>
  <si>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</si>
  <si>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</si>
  <si>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</si>
  <si>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</si>
  <si>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</si>
  <si>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</si>
  <si>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</si>
  <si>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</si>
  <si>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</si>
  <si>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</si>
  <si>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</si>
  <si>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</si>
  <si>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</si>
  <si>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</si>
  <si>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</si>
  <si>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3"/>
  </si>
  <si>
    <t>メモ</t>
    <phoneticPr fontId="23"/>
  </si>
  <si>
    <t>異常の種類</t>
    <rPh sb="0" eb="2">
      <t>イジョウ</t>
    </rPh>
    <rPh sb="3" eb="5">
      <t>シュルイ</t>
    </rPh>
    <phoneticPr fontId="23"/>
  </si>
  <si>
    <t>部位区分</t>
    <rPh sb="0" eb="2">
      <t>ブイ</t>
    </rPh>
    <rPh sb="2" eb="4">
      <t>クブン</t>
    </rPh>
    <phoneticPr fontId="23"/>
  </si>
  <si>
    <t>対象箇所</t>
    <rPh sb="0" eb="2">
      <t>タイショウ</t>
    </rPh>
    <rPh sb="2" eb="4">
      <t>カショ</t>
    </rPh>
    <phoneticPr fontId="23"/>
  </si>
  <si>
    <t>異常番号</t>
    <rPh sb="0" eb="2">
      <t>イジョウ</t>
    </rPh>
    <rPh sb="2" eb="4">
      <t>バンゴウ</t>
    </rPh>
    <phoneticPr fontId="23"/>
  </si>
  <si>
    <t>覆工スパン番号</t>
    <rPh sb="0" eb="2">
      <t>フッコウ</t>
    </rPh>
    <rPh sb="5" eb="7">
      <t>バンゴウ</t>
    </rPh>
    <phoneticPr fontId="23"/>
  </si>
  <si>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</si>
  <si>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</si>
  <si>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</si>
  <si>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</si>
  <si>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</si>
  <si>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</si>
  <si>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</si>
  <si>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3"/>
  </si>
  <si>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</si>
  <si>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</si>
  <si>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</si>
  <si>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</si>
  <si>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</si>
  <si>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</si>
  <si>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</si>
  <si>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</si>
  <si>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</si>
  <si>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3"/>
  </si>
  <si>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</si>
  <si>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</si>
  <si>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</si>
  <si>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</si>
  <si>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</si>
  <si>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</si>
  <si>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0"/>
  </si>
  <si>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</si>
  <si>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</si>
  <si>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3"/>
  </si>
  <si>
    <t>定期点検者名</t>
    <rPh sb="0" eb="2">
      <t>テイキ</t>
    </rPh>
    <rPh sb="2" eb="4">
      <t>テンケン</t>
    </rPh>
    <rPh sb="4" eb="5">
      <t>シャ</t>
    </rPh>
    <rPh sb="5" eb="6">
      <t>メイ</t>
    </rPh>
    <phoneticPr fontId="23"/>
  </si>
  <si>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</si>
  <si>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</si>
  <si>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</si>
  <si>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</si>
  <si>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応急措置後</t>
    <rPh sb="0" eb="2">
      <t>オウキュウ</t>
    </rPh>
    <rPh sb="2" eb="4">
      <t>ソチ</t>
    </rPh>
    <rPh sb="4" eb="5">
      <t>ゴ</t>
    </rPh>
    <phoneticPr fontId="3"/>
  </si>
  <si>
    <t>✕</t>
    <phoneticPr fontId="8"/>
  </si>
  <si>
    <t>調査方針</t>
    <rPh sb="2" eb="4">
      <t>ホウシン</t>
    </rPh>
    <phoneticPr fontId="3"/>
  </si>
  <si>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</si>
  <si>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</si>
  <si>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</si>
  <si>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</si>
  <si>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</si>
  <si>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</si>
  <si>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</si>
  <si>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</si>
  <si>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</si>
  <si>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</si>
  <si>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</si>
  <si>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</si>
  <si>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</si>
  <si>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3"/>
  </si>
  <si>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3"/>
  </si>
  <si>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</si>
  <si>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</si>
  <si>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</si>
  <si>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</si>
  <si>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3"/>
  </si>
  <si>
    <r>
      <t xml:space="preserve">外力 </t>
    </r>
    <r>
      <rPr>
        <vertAlign val="superscript"/>
        <sz val="9"/>
        <rFont val="HGSｺﾞｼｯｸM"/>
        <family val="3"/>
        <charset val="128"/>
      </rPr>
      <t>注2</t>
    </r>
    <rPh sb="0" eb="2">
      <t>ガイリョク</t>
    </rPh>
    <rPh sb="3" eb="4">
      <t>チュウ</t>
    </rPh>
    <phoneticPr fontId="23"/>
  </si>
  <si>
    <t>年月日</t>
    <rPh sb="0" eb="2">
      <t>ネンゲツ</t>
    </rPh>
    <rPh sb="2" eb="3">
      <t>ニチ</t>
    </rPh>
    <phoneticPr fontId="7"/>
  </si>
  <si>
    <t>ｽﾊﾟﾝ長（ｍ）</t>
    <phoneticPr fontId="23"/>
  </si>
  <si>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</si>
  <si>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</si>
  <si>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</si>
  <si>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</si>
  <si>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</si>
  <si>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</si>
  <si>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</si>
  <si>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</si>
  <si>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</si>
  <si>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</si>
  <si>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</si>
  <si>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</si>
  <si>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</si>
  <si>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</si>
  <si>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</si>
  <si>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</si>
  <si>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</si>
  <si>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</si>
  <si>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</si>
  <si>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</si>
  <si>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</si>
  <si>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</si>
  <si>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</si>
  <si>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</si>
  <si>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</si>
  <si>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3"/>
  </si>
  <si>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</si>
  <si>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</si>
  <si>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</si>
  <si>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</si>
  <si>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</si>
  <si>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</si>
  <si>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</si>
  <si>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</si>
  <si>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</si>
  <si>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</si>
  <si>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</si>
  <si>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</si>
  <si>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</si>
  <si>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</si>
  <si>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</si>
  <si>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</si>
  <si>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</si>
  <si>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</si>
  <si>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</si>
  <si>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漏水</t>
    <rPh sb="0" eb="2">
      <t>ロウスイ</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</si>
  <si>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</si>
  <si>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</si>
  <si>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</si>
  <si>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</si>
  <si>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</si>
  <si>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</si>
  <si>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</si>
  <si>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</si>
  <si>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</si>
  <si>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</si>
  <si>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</si>
  <si>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</si>
  <si>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</si>
  <si>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</si>
  <si>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</si>
  <si>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</si>
  <si>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</si>
  <si>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</si>
  <si>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</si>
  <si>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</si>
  <si>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</si>
  <si>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</si>
  <si>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</si>
  <si>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</si>
  <si>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</si>
  <si>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</si>
  <si>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</si>
  <si>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</si>
  <si>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</si>
  <si>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</si>
  <si>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</si>
  <si>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</si>
  <si>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</si>
  <si>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</si>
  <si>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</si>
  <si>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</si>
  <si>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</si>
  <si>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</si>
  <si>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</si>
  <si>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</si>
  <si>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</si>
  <si>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</si>
  <si>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</si>
  <si>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</si>
  <si>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</si>
  <si>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</si>
  <si>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</si>
  <si>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</si>
  <si>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</si>
  <si>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</si>
  <si>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</si>
  <si>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</si>
  <si>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</si>
  <si>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</si>
  <si>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</si>
  <si>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</si>
  <si>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</si>
  <si>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</si>
  <si>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</si>
  <si>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</si>
  <si>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</si>
  <si>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</si>
  <si>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</si>
  <si>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</si>
  <si>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</si>
  <si>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</si>
  <si>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</si>
  <si>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</si>
  <si>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</si>
  <si>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</si>
  <si>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</si>
  <si>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</si>
  <si>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</si>
  <si>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</si>
  <si>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</si>
  <si>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</si>
  <si>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</si>
  <si>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</si>
  <si>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</si>
  <si>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</si>
  <si>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</si>
  <si>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</si>
  <si>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</si>
  <si>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</si>
  <si>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</si>
  <si>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</si>
  <si>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</si>
  <si>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</si>
  <si>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</si>
  <si>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</si>
  <si>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</si>
  <si>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</si>
  <si>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</si>
  <si>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</si>
  <si>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</si>
  <si>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</si>
  <si>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</si>
  <si>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</si>
  <si>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</si>
  <si>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</si>
  <si>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</si>
  <si>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</si>
  <si>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</si>
  <si>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</si>
  <si>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</si>
  <si>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</si>
  <si>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</si>
  <si>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</si>
  <si>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</si>
  <si>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</si>
  <si>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</si>
  <si>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</si>
  <si>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</si>
  <si>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</si>
  <si>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</si>
  <si>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</si>
  <si>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</si>
  <si>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</si>
  <si>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</si>
  <si>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</si>
  <si>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</si>
  <si>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</si>
  <si>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</si>
  <si>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</si>
  <si>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</si>
  <si>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</si>
  <si>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</si>
  <si>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</si>
  <si>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</si>
  <si>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</si>
  <si>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</si>
  <si>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</si>
  <si>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</si>
  <si>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</si>
  <si>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</si>
  <si>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</si>
  <si>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</si>
  <si>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</si>
  <si>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</si>
  <si>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</si>
  <si>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</si>
  <si>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</si>
  <si>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</si>
  <si>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</si>
  <si>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</si>
  <si>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</si>
  <si>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</si>
  <si>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</si>
  <si>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</si>
  <si>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</si>
  <si>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</si>
  <si>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</si>
  <si>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</si>
  <si>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</si>
  <si>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</si>
  <si>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</si>
  <si>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</si>
  <si>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</si>
  <si>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</si>
  <si>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</si>
  <si>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</si>
  <si>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</si>
  <si>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</si>
  <si>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</si>
  <si>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</si>
  <si>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</si>
  <si>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</si>
  <si>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</si>
  <si>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</si>
  <si>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</si>
  <si>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</si>
  <si>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</si>
  <si>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</si>
  <si>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</si>
  <si>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</si>
  <si>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</si>
  <si>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</si>
  <si>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</si>
  <si>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</si>
  <si>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</si>
  <si>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</si>
  <si>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</si>
  <si>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</si>
  <si>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</si>
  <si>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</si>
  <si>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</si>
  <si>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</si>
  <si>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</si>
  <si>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3"/>
  </si>
  <si>
    <t>　　　材質劣化、漏水はそれぞれの判定区分に変状数を記入すること。</t>
    <phoneticPr fontId="23"/>
  </si>
  <si>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</si>
  <si>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</si>
  <si>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</si>
  <si>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3"/>
  </si>
  <si>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3"/>
  </si>
  <si>
    <t>前回定期点検時の状態</t>
    <rPh sb="0" eb="2">
      <t>ゼンカイ</t>
    </rPh>
    <rPh sb="6" eb="7">
      <t>ジ</t>
    </rPh>
    <rPh sb="8" eb="10">
      <t>ジョウタイ</t>
    </rPh>
    <phoneticPr fontId="3"/>
  </si>
  <si>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</si>
  <si>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</si>
  <si>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</si>
  <si>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</si>
  <si>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</si>
  <si>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</si>
  <si>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</si>
  <si>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</si>
  <si>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7"/>
  </si>
  <si>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</si>
  <si>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</si>
  <si>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</si>
  <si>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■定期点検記録様式　トンネル変状・異常箇所写真位置図</t>
    <rPh sb="1" eb="3">
      <t>テイキ</t>
    </rPh>
    <rPh sb="3" eb="5">
      <t>テンケン</t>
    </rPh>
    <rPh sb="5" eb="7">
      <t>キロク</t>
    </rPh>
    <rPh sb="7" eb="9">
      <t>ヨウシキ</t>
    </rPh>
    <rPh sb="17" eb="19">
      <t>イジョウ</t>
    </rPh>
    <phoneticPr fontId="3"/>
  </si>
  <si>
    <t>Ⅰ</t>
  </si>
  <si>
    <t>あり</t>
    <phoneticPr fontId="8"/>
  </si>
  <si>
    <t>陸上トンネル 掘進工法</t>
    <phoneticPr fontId="8"/>
  </si>
  <si>
    <t>Ⅱ</t>
  </si>
  <si>
    <t>なし</t>
    <phoneticPr fontId="8"/>
  </si>
  <si>
    <t>陸上トンネル 開削工法</t>
    <phoneticPr fontId="8"/>
  </si>
  <si>
    <t>陸上トンネル その他</t>
    <phoneticPr fontId="8"/>
  </si>
  <si>
    <t>水底トンネル 掘進工法</t>
    <phoneticPr fontId="8"/>
  </si>
  <si>
    <t>水底トンネル 沈埋工法</t>
    <phoneticPr fontId="8"/>
  </si>
  <si>
    <t>水底トンネル 開削工法</t>
    <phoneticPr fontId="8"/>
  </si>
  <si>
    <t>水底トンネル その他</t>
    <phoneticPr fontId="8"/>
  </si>
  <si>
    <t>※2　本体工の変状に対しては、健全性の判定区分Ⅱ～Ⅳについて添付すること。また、点検前に実施された措置によりⅠと判定された箇所も添付すること。</t>
    <rPh sb="3" eb="5">
      <t>ホンタイ</t>
    </rPh>
    <rPh sb="5" eb="6">
      <t>コウ</t>
    </rPh>
    <rPh sb="7" eb="9">
      <t>ヘンジョウ</t>
    </rPh>
    <rPh sb="10" eb="11">
      <t>タイ</t>
    </rPh>
    <rPh sb="15" eb="17">
      <t>ケンゼン</t>
    </rPh>
    <phoneticPr fontId="7"/>
  </si>
  <si>
    <t>■定期点検記録様式 　変状写真台帳</t>
    <phoneticPr fontId="3"/>
  </si>
  <si>
    <t>写真
番号</t>
    <rPh sb="0" eb="2">
      <t>シャシン</t>
    </rPh>
    <rPh sb="3" eb="5">
      <t>バンゴウ</t>
    </rPh>
    <phoneticPr fontId="3"/>
  </si>
  <si>
    <t>覆工
スパン
番号</t>
    <rPh sb="0" eb="2">
      <t>フッコウ</t>
    </rPh>
    <rPh sb="7" eb="9">
      <t>バンゴウ</t>
    </rPh>
    <phoneticPr fontId="7"/>
  </si>
  <si>
    <t>変状
部位</t>
    <rPh sb="0" eb="2">
      <t>ヘンジョウ</t>
    </rPh>
    <rPh sb="3" eb="5">
      <t>ブイ</t>
    </rPh>
    <phoneticPr fontId="7"/>
  </si>
  <si>
    <t>メモ</t>
    <phoneticPr fontId="3"/>
  </si>
  <si>
    <t>※　健全性（応急措置後）の判定区分Ⅱ～Ⅳについて添付すること。また、点検前に
　　実施された措置によりⅠと判定された箇所も添付すること。</t>
    <rPh sb="2" eb="5">
      <t>ケンゼンセイ</t>
    </rPh>
    <rPh sb="6" eb="8">
      <t>オウキュウ</t>
    </rPh>
    <rPh sb="8" eb="11">
      <t>ソチゴ</t>
    </rPh>
    <rPh sb="13" eb="15">
      <t>ハンテイ</t>
    </rPh>
    <rPh sb="15" eb="17">
      <t>クブン</t>
    </rPh>
    <rPh sb="24" eb="26">
      <t>テンプ</t>
    </rPh>
    <rPh sb="34" eb="36">
      <t>テンケン</t>
    </rPh>
    <rPh sb="36" eb="37">
      <t>マエ</t>
    </rPh>
    <rPh sb="53" eb="55">
      <t>ハンテイ</t>
    </rPh>
    <rPh sb="58" eb="60">
      <t>カショ</t>
    </rPh>
    <rPh sb="61" eb="63">
      <t>テンプ</t>
    </rPh>
    <phoneticPr fontId="7"/>
  </si>
  <si>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3"/>
  </si>
  <si>
    <t>※　応急措置を実施しないで判定した変状の健全性は、健全性の応急措置後の欄に記入すること。</t>
    <rPh sb="20" eb="23">
      <t>ケンゼンセイ</t>
    </rPh>
    <rPh sb="25" eb="28">
      <t>ケンゼンセイ</t>
    </rPh>
    <rPh sb="29" eb="31">
      <t>オウキュウ</t>
    </rPh>
    <rPh sb="31" eb="34">
      <t>ソチゴ</t>
    </rPh>
    <rPh sb="35" eb="36">
      <t>ラン</t>
    </rPh>
    <rPh sb="37" eb="39">
      <t>キニュウ</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</si>
  <si>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3"/>
  </si>
  <si>
    <t>　　(ひび割れ幅のみmmとし、その他をm表記とする)</t>
  </si>
  <si>
    <t>※　附属物の取付状態に関する異常写真は別途、様式D-1-2でとりまとめること。</t>
    <rPh sb="2" eb="5">
      <t>フゾクブツ</t>
    </rPh>
    <rPh sb="6" eb="8">
      <t>トリツケ</t>
    </rPh>
    <rPh sb="8" eb="10">
      <t>ジョウタイ</t>
    </rPh>
    <rPh sb="11" eb="12">
      <t>カン</t>
    </rPh>
    <rPh sb="14" eb="16">
      <t>イジョウ</t>
    </rPh>
    <rPh sb="16" eb="18">
      <t>シャシン</t>
    </rPh>
    <rPh sb="19" eb="21">
      <t>ベット</t>
    </rPh>
    <phoneticPr fontId="7"/>
  </si>
  <si>
    <t>一般（無料）</t>
    <phoneticPr fontId="8"/>
  </si>
  <si>
    <t>-</t>
    <phoneticPr fontId="8"/>
  </si>
  <si>
    <t>-</t>
  </si>
  <si>
    <t>基礎地盤コンサルタンツ株式会社</t>
    <rPh sb="0" eb="2">
      <t>キソ</t>
    </rPh>
    <rPh sb="2" eb="4">
      <t>ジバン</t>
    </rPh>
    <rPh sb="11" eb="15">
      <t>カブシキガイシャ</t>
    </rPh>
    <phoneticPr fontId="8"/>
  </si>
  <si>
    <t>安田　啓吾</t>
    <rPh sb="0" eb="2">
      <t>ヤスダ</t>
    </rPh>
    <rPh sb="3" eb="5">
      <t>ケイゴ</t>
    </rPh>
    <phoneticPr fontId="8"/>
  </si>
  <si>
    <t>PE</t>
    <phoneticPr fontId="8"/>
  </si>
  <si>
    <t>S02</t>
    <phoneticPr fontId="8"/>
  </si>
  <si>
    <t>S03</t>
    <phoneticPr fontId="8"/>
  </si>
  <si>
    <t>S04</t>
    <phoneticPr fontId="8"/>
  </si>
  <si>
    <t>S05</t>
    <phoneticPr fontId="8"/>
  </si>
  <si>
    <t>S06</t>
    <phoneticPr fontId="8"/>
  </si>
  <si>
    <t>S07</t>
    <phoneticPr fontId="8"/>
  </si>
  <si>
    <t>ユダトンネル</t>
    <phoneticPr fontId="8"/>
  </si>
  <si>
    <t>油田トンネル</t>
    <phoneticPr fontId="8"/>
  </si>
  <si>
    <t>主要県道　橘東和線</t>
    <phoneticPr fontId="8"/>
  </si>
  <si>
    <t>山口県大島郡周防大島町 大字 油宇</t>
    <rPh sb="0" eb="3">
      <t>ヤマグチケン</t>
    </rPh>
    <rPh sb="3" eb="6">
      <t>オオシマグン</t>
    </rPh>
    <rPh sb="6" eb="10">
      <t>スオウオオシマ</t>
    </rPh>
    <rPh sb="10" eb="11">
      <t>チョウ</t>
    </rPh>
    <rPh sb="12" eb="14">
      <t>オオアザ</t>
    </rPh>
    <rPh sb="15" eb="16">
      <t>アブラ</t>
    </rPh>
    <rPh sb="16" eb="17">
      <t>ウ</t>
    </rPh>
    <phoneticPr fontId="7"/>
  </si>
  <si>
    <t>35.93825,132.43806</t>
    <phoneticPr fontId="8"/>
  </si>
  <si>
    <t>アスファルト</t>
    <phoneticPr fontId="8"/>
  </si>
  <si>
    <t>0.05m</t>
    <phoneticPr fontId="8"/>
  </si>
  <si>
    <t>-</t>
    <phoneticPr fontId="7"/>
  </si>
  <si>
    <t>Ｌ型側溝排水</t>
    <rPh sb="1" eb="2">
      <t>ガタ</t>
    </rPh>
    <rPh sb="2" eb="4">
      <t>ソッコウ</t>
    </rPh>
    <rPh sb="4" eb="6">
      <t>ハイスイ</t>
    </rPh>
    <phoneticPr fontId="7"/>
  </si>
  <si>
    <t>1919/1/1
（2017年補修)</t>
    <phoneticPr fontId="8"/>
  </si>
  <si>
    <t>D</t>
    <phoneticPr fontId="7"/>
  </si>
  <si>
    <t>面壁型</t>
    <rPh sb="0" eb="2">
      <t>メンペキ</t>
    </rPh>
    <rPh sb="2" eb="3">
      <t>ガタ</t>
    </rPh>
    <phoneticPr fontId="7"/>
  </si>
  <si>
    <t>m2</t>
  </si>
  <si>
    <t>下り0.3%</t>
    <rPh sb="0" eb="1">
      <t>クダ</t>
    </rPh>
    <phoneticPr fontId="7"/>
  </si>
  <si>
    <t>S1</t>
    <phoneticPr fontId="3"/>
  </si>
  <si>
    <t>ライナープレート</t>
    <phoneticPr fontId="7"/>
  </si>
  <si>
    <r>
      <t>S</t>
    </r>
    <r>
      <rPr>
        <sz val="11"/>
        <color theme="1"/>
        <rFont val="ＭＳ Ｐゴシック"/>
        <family val="3"/>
        <charset val="128"/>
        <scheme val="minor"/>
      </rPr>
      <t>2</t>
    </r>
    <phoneticPr fontId="7"/>
  </si>
  <si>
    <r>
      <t>S</t>
    </r>
    <r>
      <rPr>
        <sz val="11"/>
        <color theme="1"/>
        <rFont val="ＭＳ Ｐゴシック"/>
        <family val="3"/>
        <charset val="128"/>
        <scheme val="minor"/>
      </rPr>
      <t>3</t>
    </r>
    <phoneticPr fontId="7"/>
  </si>
  <si>
    <r>
      <t>S</t>
    </r>
    <r>
      <rPr>
        <sz val="11"/>
        <color theme="1"/>
        <rFont val="ＭＳ Ｐゴシック"/>
        <family val="3"/>
        <charset val="128"/>
        <scheme val="minor"/>
      </rPr>
      <t>4</t>
    </r>
    <phoneticPr fontId="7"/>
  </si>
  <si>
    <r>
      <t>S</t>
    </r>
    <r>
      <rPr>
        <sz val="11"/>
        <color theme="1"/>
        <rFont val="ＭＳ Ｐゴシック"/>
        <family val="3"/>
        <charset val="128"/>
        <scheme val="minor"/>
      </rPr>
      <t>5</t>
    </r>
    <phoneticPr fontId="7"/>
  </si>
  <si>
    <r>
      <t>S</t>
    </r>
    <r>
      <rPr>
        <sz val="11"/>
        <color theme="1"/>
        <rFont val="ＭＳ Ｐゴシック"/>
        <family val="3"/>
        <charset val="128"/>
        <scheme val="minor"/>
      </rPr>
      <t>6</t>
    </r>
    <phoneticPr fontId="7"/>
  </si>
  <si>
    <r>
      <t>S</t>
    </r>
    <r>
      <rPr>
        <sz val="11"/>
        <color theme="1"/>
        <rFont val="ＭＳ Ｐゴシック"/>
        <family val="3"/>
        <charset val="128"/>
        <scheme val="minor"/>
      </rPr>
      <t>7</t>
    </r>
    <phoneticPr fontId="7"/>
  </si>
  <si>
    <t>○</t>
    <phoneticPr fontId="3"/>
  </si>
  <si>
    <t>○</t>
    <phoneticPr fontId="7"/>
  </si>
  <si>
    <t>起点面壁-規制標識</t>
  </si>
  <si>
    <t>S01</t>
  </si>
  <si>
    <t>S02</t>
  </si>
  <si>
    <t>S03</t>
  </si>
  <si>
    <t>S04</t>
  </si>
  <si>
    <t>S05</t>
  </si>
  <si>
    <t>S07</t>
  </si>
  <si>
    <t>覆工・坑門</t>
  </si>
  <si>
    <t>路面</t>
  </si>
  <si>
    <t>側壁（左側）</t>
  </si>
  <si>
    <t>側壁（右側）</t>
  </si>
  <si>
    <t>横断目地（右側）</t>
  </si>
  <si>
    <t>車道</t>
  </si>
  <si>
    <t>材質劣化</t>
  </si>
  <si>
    <t>漏水</t>
  </si>
  <si>
    <t>うき・はく離</t>
  </si>
  <si>
    <t>漏水</t>
    <rPh sb="0" eb="2">
      <t>ロウスイ</t>
    </rPh>
    <phoneticPr fontId="20"/>
  </si>
  <si>
    <t>その他</t>
  </si>
  <si>
    <t>0.2×0.3m</t>
  </si>
  <si>
    <t>新規確認</t>
  </si>
  <si>
    <t>－</t>
  </si>
  <si>
    <t>0.2×0.3m　2箇所</t>
  </si>
  <si>
    <t>0.2×0.3m　3箇所</t>
  </si>
  <si>
    <t>進行が認められる</t>
  </si>
  <si>
    <t>対策区分判定Ⅱb</t>
  </si>
  <si>
    <t>0.2×0.3m,0.2×0.2m</t>
  </si>
  <si>
    <t>進行が認められない</t>
  </si>
  <si>
    <t>対策済</t>
  </si>
  <si>
    <t>Ⅱb</t>
  </si>
  <si>
    <t>否</t>
    <rPh sb="0" eb="1">
      <t>イナ</t>
    </rPh>
    <phoneticPr fontId="20"/>
  </si>
  <si>
    <t>要監視</t>
    <rPh sb="0" eb="3">
      <t>ヨウカンシ</t>
    </rPh>
    <phoneticPr fontId="3"/>
  </si>
  <si>
    <t>継続</t>
    <rPh sb="0" eb="2">
      <t>ケイゾク</t>
    </rPh>
    <phoneticPr fontId="20"/>
  </si>
  <si>
    <t>否</t>
  </si>
  <si>
    <t>済</t>
  </si>
  <si>
    <t>監視(日常)</t>
  </si>
  <si>
    <t>側壁部にうきが見られる。Ⅱb</t>
  </si>
  <si>
    <t>01-1_DSCN0201</t>
  </si>
  <si>
    <t>01-2_DSCN0202</t>
  </si>
  <si>
    <t>Ｓ02</t>
  </si>
  <si>
    <t>02-1_DSCN0203</t>
  </si>
  <si>
    <t>02-2_DSCN0205</t>
  </si>
  <si>
    <t>Ｓ03</t>
  </si>
  <si>
    <t>02-3_DSCN0207</t>
  </si>
  <si>
    <t>03-1_DSCN0208</t>
  </si>
  <si>
    <t>うき0.2×0.3m</t>
  </si>
  <si>
    <t>04-1_DSCN0209</t>
  </si>
  <si>
    <t>04-2_DSCN0210</t>
  </si>
  <si>
    <t>0.2×0.3m　</t>
  </si>
  <si>
    <t>05-1_DSCN0211</t>
  </si>
  <si>
    <t>07-1_DSCN0214</t>
  </si>
  <si>
    <t>アスファルトのたわみ、歪み、凹み、ひび割れ</t>
  </si>
  <si>
    <t>車道部のひび割れ等補修済。</t>
  </si>
  <si>
    <t>Ｓ01</t>
    <phoneticPr fontId="3"/>
  </si>
  <si>
    <t>Ｓ02</t>
    <phoneticPr fontId="3"/>
  </si>
  <si>
    <t>Ｓ06</t>
    <phoneticPr fontId="3"/>
  </si>
  <si>
    <t>1箇所</t>
    <rPh sb="1" eb="3">
      <t>カショ</t>
    </rPh>
    <phoneticPr fontId="3"/>
  </si>
  <si>
    <t>3箇所</t>
    <rPh sb="1" eb="3">
      <t>カショ</t>
    </rPh>
    <phoneticPr fontId="3"/>
  </si>
  <si>
    <t>×</t>
  </si>
  <si>
    <t>○</t>
  </si>
  <si>
    <t>増し締め済</t>
    <rPh sb="0" eb="1">
      <t>マ</t>
    </rPh>
    <rPh sb="2" eb="3">
      <t>ジ</t>
    </rPh>
    <rPh sb="4" eb="5">
      <t>スミ</t>
    </rPh>
    <phoneticPr fontId="3"/>
  </si>
  <si>
    <t>S01</t>
    <phoneticPr fontId="8"/>
  </si>
  <si>
    <t>S02</t>
    <phoneticPr fontId="8"/>
  </si>
  <si>
    <t>S06</t>
    <phoneticPr fontId="8"/>
  </si>
  <si>
    <t>増し締め済</t>
    <rPh sb="0" eb="1">
      <t>マ</t>
    </rPh>
    <rPh sb="2" eb="3">
      <t>ジ</t>
    </rPh>
    <rPh sb="4" eb="5">
      <t>ズ</t>
    </rPh>
    <phoneticPr fontId="8"/>
  </si>
  <si>
    <t>S01</t>
    <phoneticPr fontId="8"/>
  </si>
  <si>
    <t>PS</t>
    <phoneticPr fontId="8"/>
  </si>
  <si>
    <t>補修済</t>
    <rPh sb="0" eb="3">
      <t>ホシュウズ</t>
    </rPh>
    <phoneticPr fontId="8"/>
  </si>
  <si>
    <t>S02</t>
    <phoneticPr fontId="8"/>
  </si>
  <si>
    <t>S03</t>
    <phoneticPr fontId="8"/>
  </si>
  <si>
    <t>S04</t>
    <phoneticPr fontId="8"/>
  </si>
  <si>
    <t>S05</t>
    <phoneticPr fontId="8"/>
  </si>
  <si>
    <t>S06</t>
    <phoneticPr fontId="8"/>
  </si>
  <si>
    <t>S07</t>
    <phoneticPr fontId="8"/>
  </si>
  <si>
    <t>PE</t>
    <phoneticPr fontId="8"/>
  </si>
  <si>
    <t>35.93825,132.43806</t>
    <phoneticPr fontId="8"/>
  </si>
  <si>
    <t>なし</t>
  </si>
  <si>
    <t>陸上トンネル その他</t>
  </si>
  <si>
    <t>基礎地盤コンサルタンツ株式会社
安田　啓吾</t>
    <phoneticPr fontId="8"/>
  </si>
  <si>
    <t>LED</t>
    <phoneticPr fontId="8"/>
  </si>
  <si>
    <t>うき 0.2×0.2m</t>
    <phoneticPr fontId="8"/>
  </si>
  <si>
    <t>うき 0.15×0.2m 2箇所</t>
    <phoneticPr fontId="8"/>
  </si>
  <si>
    <t>側壁部にうきが見られる。Ⅱb</t>
    <phoneticPr fontId="8"/>
  </si>
  <si>
    <t>うき 0.2×0.3m</t>
    <phoneticPr fontId="8"/>
  </si>
  <si>
    <t>0.5×0.4m</t>
    <phoneticPr fontId="8"/>
  </si>
  <si>
    <t>柳井土木建築事務所
（大島分室）</t>
    <phoneticPr fontId="8"/>
  </si>
  <si>
    <t>0.0m</t>
    <phoneticPr fontId="8"/>
  </si>
  <si>
    <t>0.0m</t>
    <phoneticPr fontId="8"/>
  </si>
  <si>
    <t>64.3</t>
    <phoneticPr fontId="8"/>
  </si>
  <si>
    <t>側壁部ににじみが見られる。Ⅱb</t>
    <rPh sb="0" eb="2">
      <t>ソクヘキ</t>
    </rPh>
    <phoneticPr fontId="8"/>
  </si>
  <si>
    <t>新規確認</t>
    <rPh sb="0" eb="2">
      <t>シンキ</t>
    </rPh>
    <rPh sb="2" eb="4">
      <t>カクニン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</si>
</sst>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76" formatCode="yyyy&quot;年&quot;m&quot;月&quot;d&quot;日&quot;;@"/>
    <numFmt numFmtId="177" formatCode="0&quot; 箇所&quot;"/>
    <numFmt numFmtId="178" formatCode="[$-F800]dddd\,\ mmmm\ dd\,\ yyyy"/>
    <numFmt numFmtId="179" formatCode="&quot;S&quot;000"/>
    <numFmt numFmtId="180" formatCode="0.0"/>
    <numFmt numFmtId="181" formatCode="#,##0.0;[Red]\-#,##0.0"/>
    <numFmt numFmtId="182" formatCode="[=0]&quot;-&quot;;General&quot;m&quot;"/>
    <numFmt numFmtId="183" formatCode="General&quot;m&quot;"/>
    <numFmt numFmtId="184" formatCode="General&quot;%&quot;"/>
    <numFmt numFmtId="185" formatCode="#,##0_ "/>
    <numFmt numFmtId="186" formatCode="General&quot; ㎡&quot;"/>
    <numFmt numFmtId="187" formatCode="0.0_ "/>
    <numFmt numFmtId="188" formatCode="\-"/>
    <numFmt numFmtId="189" formatCode="&quot;S&quot;#"/>
    <numFmt numFmtId="190" formatCode="0.00_ "/>
    <numFmt numFmtId="191" formatCode="0_ "/>
    <numFmt numFmtId="192" formatCode="0.0&quot;m&quot;"/>
    <numFmt numFmtId="193" formatCode="&quot;対策区分判定&quot;\ General"/>
    <numFmt numFmtId="194" formatCode="0&quot; スパン&quot;"/>
    <numFmt numFmtId="195" formatCode="0.00_);[Red]\(0.00\)"/>
    <numFmt numFmtId="196" formatCode="0.00000"/>
    <numFmt numFmtId="197" formatCode="##&quot;°&quot;##&quot;′&quot;##.0&quot;″&quot;"/>
    <numFmt numFmtId="198" formatCode="&quot;S&quot;0"/>
  </numFmts>
  <fonts count="54"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1"/>
      <name val="ＭＳ Ｐゴシック"/>
      <family val="3"/>
      <charset val="128"/>
      <scheme val="minor"/>
    </font>
    <font>
      <sz val="6"/>
      <name val="HGSｺﾞｼｯｸM"/>
      <family val="3"/>
      <charset val="128"/>
    </font>
    <font>
      <sz val="5"/>
      <name val="HGP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Tahoma"/>
      <family val="3"/>
      <charset val="1"/>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u/>
      <sz val="10"/>
      <name val="HGSｺﾞｼｯｸM"/>
      <family val="3"/>
      <charset val="128"/>
    </font>
    <font>
      <u/>
      <sz val="11"/>
      <name val="ＭＳ Ｐゴシック"/>
      <family val="3"/>
      <charset val="128"/>
      <scheme val="minor"/>
    </font>
    <font>
      <sz val="6"/>
      <color indexed="8"/>
      <name val="HGSｺﾞｼｯｸM"/>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indexed="22"/>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medium">
        <color indexed="64"/>
      </left>
      <right style="thin">
        <color auto="1"/>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style="thin">
        <color indexed="64"/>
      </top>
      <bottom style="double">
        <color indexed="64"/>
      </bottom>
      <diagonal/>
    </border>
  </borders>
  <cellStyleXfs count="11">
    <xf numFmtId="0" fontId="0" fillId="0" borderId="0">
      <alignment vertical="center"/>
    </xf>
    <xf numFmtId="0" fontId="11" fillId="0" borderId="0">
      <alignment vertical="center"/>
    </xf>
    <xf numFmtId="0" fontId="14" fillId="0" borderId="0"/>
    <xf numFmtId="38" fontId="14" fillId="0" borderId="0" applyFont="0" applyFill="0" applyBorder="0" applyAlignment="0" applyProtection="0">
      <alignment vertical="center"/>
    </xf>
    <xf numFmtId="0" fontId="18" fillId="0" borderId="0">
      <alignment vertical="center"/>
    </xf>
    <xf numFmtId="0" fontId="2" fillId="0" borderId="0">
      <alignment vertical="center"/>
    </xf>
    <xf numFmtId="38" fontId="2" fillId="0" borderId="0" applyFont="0" applyFill="0" applyBorder="0" applyAlignment="0" applyProtection="0">
      <alignment vertical="center"/>
    </xf>
    <xf numFmtId="0" fontId="14" fillId="0" borderId="0"/>
    <xf numFmtId="0" fontId="1" fillId="0" borderId="0">
      <alignment vertical="center"/>
    </xf>
    <xf numFmtId="38" fontId="1" fillId="0" borderId="0" applyFont="0" applyFill="0" applyBorder="0" applyAlignment="0" applyProtection="0">
      <alignment vertical="center"/>
    </xf>
    <xf numFmtId="0" fontId="18" fillId="0" borderId="0">
      <alignment vertical="center"/>
    </xf>
  </cellStyleXfs>
  <cellXfs count="978">
    <xf numFmtId="0" fontId="0" fillId="0" borderId="0" xfId="0">
      <alignment vertical="center"/>
    </xf>
    <xf numFmtId="0" fontId="9" fillId="0" borderId="0" xfId="2" applyFont="1" applyAlignment="1" applyProtection="1">
      <alignment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4" fillId="0" borderId="4" xfId="2" applyFont="1" applyBorder="1" applyProtection="1">
      <protection locked="0"/>
    </xf>
    <xf numFmtId="0" fontId="4" fillId="0" borderId="0" xfId="2" applyFont="1" applyAlignment="1" applyProtection="1">
      <alignment vertical="center" textRotation="255"/>
      <protection locked="0"/>
    </xf>
    <xf numFmtId="0" fontId="5" fillId="0" borderId="0" xfId="2" applyFont="1" applyAlignment="1" applyProtection="1">
      <alignment vertical="center" wrapText="1"/>
      <protection locked="0"/>
    </xf>
    <xf numFmtId="0" fontId="5" fillId="0" borderId="0" xfId="2" applyFont="1" applyAlignment="1" applyProtection="1">
      <alignment vertical="center"/>
      <protection locked="0"/>
    </xf>
    <xf numFmtId="0" fontId="4" fillId="0" borderId="4" xfId="2" applyFont="1" applyBorder="1" applyAlignment="1" applyProtection="1">
      <alignment vertical="center"/>
      <protection locked="0"/>
    </xf>
    <xf numFmtId="0" fontId="15" fillId="0" borderId="0" xfId="2" applyFont="1" applyAlignment="1" applyProtection="1">
      <alignment vertical="center" textRotation="255"/>
      <protection locked="0"/>
    </xf>
    <xf numFmtId="0" fontId="10" fillId="0" borderId="0" xfId="2" applyFont="1" applyAlignment="1">
      <alignment vertical="center"/>
    </xf>
    <xf numFmtId="0" fontId="19" fillId="0" borderId="0" xfId="4" applyFont="1">
      <alignment vertical="center"/>
    </xf>
    <xf numFmtId="0" fontId="21" fillId="0" borderId="0" xfId="4" applyFont="1">
      <alignment vertical="center"/>
    </xf>
    <xf numFmtId="0" fontId="21" fillId="0" borderId="0" xfId="4" applyFont="1" applyAlignment="1">
      <alignment horizontal="center" vertical="center"/>
    </xf>
    <xf numFmtId="0" fontId="21" fillId="0" borderId="0" xfId="4" applyFont="1" applyAlignment="1">
      <alignment horizontal="left" vertical="center"/>
    </xf>
    <xf numFmtId="0" fontId="22" fillId="0" borderId="0" xfId="5" applyFont="1">
      <alignment vertical="center"/>
    </xf>
    <xf numFmtId="0" fontId="22" fillId="0" borderId="0" xfId="5" applyFont="1" applyAlignment="1">
      <alignment horizontal="center" vertical="center"/>
    </xf>
    <xf numFmtId="0" fontId="9" fillId="0" borderId="0" xfId="2" applyFont="1" applyAlignment="1" applyProtection="1">
      <alignment horizontal="center" vertical="center"/>
      <protection locked="0"/>
    </xf>
    <xf numFmtId="0" fontId="25" fillId="0" borderId="0" xfId="2" applyFont="1" applyAlignment="1" applyProtection="1">
      <alignment vertical="center"/>
      <protection locked="0"/>
    </xf>
    <xf numFmtId="0" fontId="25" fillId="0" borderId="0" xfId="2" applyFont="1" applyAlignment="1" applyProtection="1">
      <alignment vertical="center" shrinkToFit="1"/>
      <protection locked="0"/>
    </xf>
    <xf numFmtId="0" fontId="25" fillId="0" borderId="0" xfId="2" applyFont="1" applyAlignment="1">
      <alignment vertical="center" shrinkToFit="1"/>
    </xf>
    <xf numFmtId="0" fontId="25" fillId="0" borderId="0" xfId="2" applyFont="1" applyAlignment="1">
      <alignment vertical="center" textRotation="255" shrinkToFit="1"/>
    </xf>
    <xf numFmtId="0" fontId="25" fillId="0" borderId="0" xfId="2" applyFont="1" applyAlignment="1" applyProtection="1">
      <alignment horizontal="center" vertical="center" shrinkToFit="1"/>
      <protection locked="0"/>
    </xf>
    <xf numFmtId="0" fontId="26" fillId="0" borderId="1" xfId="7" applyFont="1" applyBorder="1" applyAlignment="1">
      <alignment horizontal="center" vertical="center"/>
    </xf>
    <xf numFmtId="0" fontId="27" fillId="0" borderId="1" xfId="7" applyFont="1" applyBorder="1" applyAlignment="1">
      <alignment horizontal="center" vertical="center"/>
    </xf>
    <xf numFmtId="187" fontId="14" fillId="0" borderId="1" xfId="7" applyNumberFormat="1" applyBorder="1" applyAlignment="1">
      <alignment horizontal="right" vertical="center" shrinkToFit="1"/>
    </xf>
    <xf numFmtId="0" fontId="14" fillId="0" borderId="1" xfId="7" applyBorder="1" applyAlignment="1">
      <alignment horizontal="center" vertical="center"/>
    </xf>
    <xf numFmtId="0" fontId="15" fillId="2" borderId="13" xfId="7" applyFont="1" applyFill="1" applyBorder="1" applyAlignment="1">
      <alignment horizontal="center" vertical="center"/>
    </xf>
    <xf numFmtId="0" fontId="15" fillId="2" borderId="14" xfId="7" quotePrefix="1" applyFont="1" applyFill="1" applyBorder="1" applyAlignment="1">
      <alignment horizontal="center" vertical="center" shrinkToFit="1"/>
    </xf>
    <xf numFmtId="58" fontId="15"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2" fillId="0" borderId="0" xfId="0" applyFont="1">
      <alignment vertical="center"/>
    </xf>
    <xf numFmtId="0" fontId="33" fillId="0" borderId="0" xfId="0" applyFont="1">
      <alignment vertical="center"/>
    </xf>
    <xf numFmtId="0" fontId="24" fillId="0" borderId="0" xfId="0" applyFont="1">
      <alignment vertical="center"/>
    </xf>
    <xf numFmtId="0" fontId="9" fillId="0" borderId="7"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2" borderId="2" xfId="2" applyFont="1" applyFill="1" applyBorder="1" applyAlignment="1">
      <alignment horizontal="center" vertical="center" shrinkToFit="1"/>
    </xf>
    <xf numFmtId="0" fontId="9" fillId="0" borderId="10" xfId="2" applyFont="1" applyBorder="1" applyAlignment="1">
      <alignment horizontal="center" vertical="center" shrinkToFit="1"/>
    </xf>
    <xf numFmtId="0" fontId="9" fillId="0" borderId="8" xfId="2" applyFont="1" applyBorder="1" applyAlignment="1">
      <alignment horizontal="center" vertical="center" shrinkToFit="1"/>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9" xfId="2" applyFont="1" applyBorder="1" applyAlignment="1" applyProtection="1">
      <alignment horizontal="center" vertical="center" shrinkToFit="1"/>
      <protection locked="0"/>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4" fillId="0" borderId="1" xfId="7" applyFont="1" applyBorder="1" applyAlignment="1">
      <alignment horizontal="center" vertical="center"/>
    </xf>
    <xf numFmtId="0" fontId="9" fillId="0" borderId="0" xfId="2" applyFont="1" applyAlignment="1" applyProtection="1">
      <alignment horizontal="center" vertical="center" shrinkToFit="1"/>
      <protection locked="0"/>
    </xf>
    <xf numFmtId="0" fontId="35"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1" xfId="2" applyFont="1" applyBorder="1" applyAlignment="1" applyProtection="1">
      <alignment horizontal="center" vertical="center" shrinkToFit="1"/>
      <protection locked="0"/>
    </xf>
    <xf numFmtId="0" fontId="9" fillId="0" borderId="0" xfId="4" applyFont="1">
      <alignment vertical="center"/>
    </xf>
    <xf numFmtId="0" fontId="17" fillId="0" borderId="0" xfId="4" applyFont="1" applyAlignment="1">
      <alignment horizontal="center" vertical="center"/>
    </xf>
    <xf numFmtId="0" fontId="9" fillId="0" borderId="0" xfId="4" applyFont="1" applyAlignment="1">
      <alignment horizontal="left" vertical="center"/>
    </xf>
    <xf numFmtId="0" fontId="17" fillId="0" borderId="0" xfId="4" applyFont="1">
      <alignment vertical="center"/>
    </xf>
    <xf numFmtId="0" fontId="9" fillId="0" borderId="1" xfId="4" applyFont="1" applyBorder="1">
      <alignment vertical="center"/>
    </xf>
    <xf numFmtId="0" fontId="17" fillId="0" borderId="0" xfId="4" applyFont="1" applyAlignment="1">
      <alignment horizontal="center" vertical="center" wrapText="1"/>
    </xf>
    <xf numFmtId="179" fontId="17" fillId="0" borderId="0" xfId="4" applyNumberFormat="1" applyFont="1" applyAlignment="1">
      <alignment horizontal="center" vertical="center" shrinkToFit="1"/>
    </xf>
    <xf numFmtId="0" fontId="17" fillId="0" borderId="0" xfId="4" applyFont="1" applyAlignment="1">
      <alignment horizontal="left" vertical="center"/>
    </xf>
    <xf numFmtId="0" fontId="17" fillId="0" borderId="0" xfId="2" applyFont="1" applyAlignment="1" applyProtection="1">
      <alignment vertical="center"/>
      <protection locked="0"/>
    </xf>
    <xf numFmtId="0" fontId="34" fillId="0" borderId="0" xfId="0" applyFont="1">
      <alignment vertical="center"/>
    </xf>
    <xf numFmtId="0" fontId="34" fillId="0" borderId="0" xfId="0" applyFont="1" applyAlignment="1">
      <alignment horizontal="center" vertical="center"/>
    </xf>
    <xf numFmtId="0" fontId="17"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1" fillId="0" borderId="0" xfId="0" applyFont="1">
      <alignment vertical="center"/>
    </xf>
    <xf numFmtId="0" fontId="41" fillId="0" borderId="0" xfId="0" applyFont="1">
      <alignment vertical="center"/>
    </xf>
    <xf numFmtId="0" fontId="9" fillId="0" borderId="0" xfId="0" applyFont="1">
      <alignment vertical="center"/>
    </xf>
    <xf numFmtId="0" fontId="42" fillId="0" borderId="0" xfId="0"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17" fillId="2" borderId="23" xfId="5" applyFont="1" applyFill="1" applyBorder="1" applyAlignment="1">
      <alignment horizontal="center" vertical="center"/>
    </xf>
    <xf numFmtId="0" fontId="17" fillId="2" borderId="1" xfId="5" applyFont="1" applyFill="1" applyBorder="1" applyAlignment="1">
      <alignment horizontal="center" vertical="center"/>
    </xf>
    <xf numFmtId="0" fontId="17" fillId="2" borderId="8" xfId="5" applyFont="1" applyFill="1" applyBorder="1" applyAlignment="1">
      <alignment horizontal="center" vertical="center"/>
    </xf>
    <xf numFmtId="0" fontId="17" fillId="2" borderId="3" xfId="5" applyFont="1" applyFill="1" applyBorder="1" applyAlignment="1">
      <alignment horizontal="center" vertical="center"/>
    </xf>
    <xf numFmtId="0" fontId="17" fillId="2" borderId="18" xfId="5" applyFont="1" applyFill="1" applyBorder="1" applyAlignment="1">
      <alignment horizontal="center" vertical="center"/>
    </xf>
    <xf numFmtId="0" fontId="17" fillId="2" borderId="2" xfId="5" applyFont="1" applyFill="1" applyBorder="1" applyAlignment="1">
      <alignment horizontal="center" vertical="center"/>
    </xf>
    <xf numFmtId="0" fontId="17" fillId="0" borderId="18" xfId="5" applyFont="1" applyBorder="1" applyAlignment="1">
      <alignment horizontal="center" vertical="center" shrinkToFit="1"/>
    </xf>
    <xf numFmtId="0" fontId="17" fillId="0" borderId="23" xfId="5" applyFont="1" applyBorder="1" applyAlignment="1">
      <alignment vertical="center" shrinkToFit="1"/>
    </xf>
    <xf numFmtId="0" fontId="17" fillId="0" borderId="1" xfId="5" applyFont="1" applyBorder="1" applyAlignment="1">
      <alignment vertical="center" shrinkToFit="1"/>
    </xf>
    <xf numFmtId="0" fontId="17" fillId="0" borderId="8" xfId="5" applyFont="1" applyBorder="1" applyAlignment="1">
      <alignment vertical="center" shrinkToFit="1"/>
    </xf>
    <xf numFmtId="0" fontId="17" fillId="0" borderId="3" xfId="5" applyFont="1" applyBorder="1" applyAlignment="1">
      <alignment vertical="center" shrinkToFit="1"/>
    </xf>
    <xf numFmtId="0" fontId="17" fillId="0" borderId="18" xfId="5" applyFont="1" applyBorder="1" applyAlignment="1">
      <alignment vertical="center" shrinkToFit="1"/>
    </xf>
    <xf numFmtId="2" fontId="17" fillId="0" borderId="1" xfId="5" applyNumberFormat="1" applyFont="1" applyBorder="1" applyAlignment="1">
      <alignment vertical="center" shrinkToFit="1"/>
    </xf>
    <xf numFmtId="2" fontId="17" fillId="0" borderId="18" xfId="5" applyNumberFormat="1" applyFont="1" applyBorder="1" applyAlignment="1">
      <alignment vertical="center" shrinkToFit="1"/>
    </xf>
    <xf numFmtId="181" fontId="17" fillId="0" borderId="18" xfId="6" applyNumberFormat="1" applyFont="1" applyFill="1" applyBorder="1" applyAlignment="1">
      <alignment horizontal="center" vertical="center" shrinkToFit="1"/>
    </xf>
    <xf numFmtId="0" fontId="9" fillId="2" borderId="53" xfId="2" applyFont="1" applyFill="1" applyBorder="1" applyAlignment="1">
      <alignment horizontal="center" vertical="center"/>
    </xf>
    <xf numFmtId="0" fontId="9" fillId="2" borderId="54" xfId="2" applyFont="1" applyFill="1" applyBorder="1" applyAlignment="1">
      <alignment horizontal="center" vertical="center"/>
    </xf>
    <xf numFmtId="0" fontId="9" fillId="2" borderId="55" xfId="2" applyFont="1" applyFill="1" applyBorder="1" applyAlignment="1">
      <alignment horizontal="center" vertical="center"/>
    </xf>
    <xf numFmtId="0" fontId="9" fillId="2" borderId="56" xfId="2" applyFont="1" applyFill="1" applyBorder="1" applyAlignment="1">
      <alignment horizontal="center" vertical="center"/>
    </xf>
    <xf numFmtId="0" fontId="9" fillId="2" borderId="57" xfId="2" applyFont="1" applyFill="1" applyBorder="1" applyAlignment="1">
      <alignment horizontal="center" vertical="center"/>
    </xf>
    <xf numFmtId="0" fontId="9" fillId="0" borderId="58" xfId="2" applyFont="1" applyBorder="1" applyAlignment="1">
      <alignment vertical="center"/>
    </xf>
    <xf numFmtId="0" fontId="14" fillId="0" borderId="0" xfId="2" applyAlignment="1">
      <alignment vertical="center"/>
    </xf>
    <xf numFmtId="192" fontId="14" fillId="0" borderId="1" xfId="2" applyNumberFormat="1" applyBorder="1" applyAlignment="1">
      <alignment vertical="center"/>
    </xf>
    <xf numFmtId="187" fontId="14" fillId="0" borderId="1" xfId="2" applyNumberFormat="1" applyBorder="1" applyAlignment="1">
      <alignment horizontal="center" vertical="center" shrinkToFit="1"/>
    </xf>
    <xf numFmtId="187" fontId="14" fillId="0" borderId="1" xfId="2" applyNumberFormat="1" applyBorder="1" applyAlignment="1">
      <alignment vertical="center" shrinkToFit="1"/>
    </xf>
    <xf numFmtId="190" fontId="14" fillId="0" borderId="1" xfId="2" applyNumberFormat="1" applyBorder="1" applyAlignment="1">
      <alignment vertical="center" shrinkToFit="1"/>
    </xf>
    <xf numFmtId="0" fontId="0" fillId="0" borderId="10" xfId="0" applyBorder="1" applyAlignment="1">
      <alignment horizontal="center" vertical="center"/>
    </xf>
    <xf numFmtId="0" fontId="0" fillId="0" borderId="59"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0" fontId="0" fillId="0" borderId="60" xfId="0" applyBorder="1">
      <alignment vertical="center"/>
    </xf>
    <xf numFmtId="0" fontId="0" fillId="0" borderId="61" xfId="0" applyBorder="1">
      <alignment vertical="center"/>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9" fillId="3" borderId="1" xfId="4" applyFont="1" applyFill="1" applyBorder="1" applyAlignment="1">
      <alignment horizontal="center" vertical="center"/>
    </xf>
    <xf numFmtId="0" fontId="0" fillId="0" borderId="62"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9" fillId="0" borderId="1" xfId="2" applyFont="1" applyBorder="1" applyAlignment="1">
      <alignment vertical="center"/>
    </xf>
    <xf numFmtId="0" fontId="29" fillId="2" borderId="1" xfId="2" applyFont="1" applyFill="1" applyBorder="1" applyAlignment="1">
      <alignment horizontal="center" vertical="center" wrapText="1"/>
    </xf>
    <xf numFmtId="189" fontId="14" fillId="0" borderId="1" xfId="2" applyNumberFormat="1" applyBorder="1" applyAlignment="1">
      <alignment vertical="center"/>
    </xf>
    <xf numFmtId="0" fontId="9" fillId="0" borderId="0" xfId="2" applyFont="1" applyAlignment="1" applyProtection="1">
      <alignment horizontal="center"/>
      <protection locked="0"/>
    </xf>
    <xf numFmtId="0" fontId="29" fillId="2" borderId="8" xfId="2" applyFont="1" applyFill="1" applyBorder="1" applyAlignment="1">
      <alignment horizontal="center" vertical="center" wrapText="1"/>
    </xf>
    <xf numFmtId="0" fontId="17" fillId="0" borderId="1" xfId="2" applyFont="1" applyBorder="1" applyAlignment="1" applyProtection="1">
      <alignment vertical="center" wrapText="1"/>
      <protection locked="0"/>
    </xf>
    <xf numFmtId="0" fontId="17" fillId="0" borderId="1" xfId="2" applyFont="1" applyBorder="1" applyAlignment="1" applyProtection="1">
      <alignment horizontal="center" vertical="center" wrapText="1"/>
      <protection locked="0"/>
    </xf>
    <xf numFmtId="0" fontId="17" fillId="0" borderId="12" xfId="2" applyFont="1" applyBorder="1" applyAlignment="1" applyProtection="1">
      <alignment horizontal="left" vertical="center"/>
      <protection locked="0"/>
    </xf>
    <xf numFmtId="0" fontId="17" fillId="0" borderId="0" xfId="2" applyFont="1" applyAlignment="1" applyProtection="1">
      <alignment horizontal="left" vertical="center"/>
      <protection locked="0"/>
    </xf>
    <xf numFmtId="0" fontId="17" fillId="0" borderId="4" xfId="2" applyFont="1" applyBorder="1" applyAlignment="1" applyProtection="1">
      <alignment horizontal="left" vertical="center"/>
      <protection locked="0"/>
    </xf>
    <xf numFmtId="191" fontId="14" fillId="0" borderId="1" xfId="2" applyNumberFormat="1" applyBorder="1" applyAlignment="1">
      <alignment vertical="center"/>
    </xf>
    <xf numFmtId="0" fontId="9" fillId="0" borderId="1" xfId="4" applyFont="1" applyBorder="1" applyAlignment="1">
      <alignment horizontal="center" vertical="center"/>
    </xf>
    <xf numFmtId="0" fontId="0" fillId="0" borderId="11" xfId="0" applyBorder="1">
      <alignment vertical="center"/>
    </xf>
    <xf numFmtId="0" fontId="0" fillId="0" borderId="63" xfId="0" applyBorder="1">
      <alignment vertical="center"/>
    </xf>
    <xf numFmtId="0" fontId="0" fillId="0" borderId="1" xfId="0" applyBorder="1">
      <alignment vertical="center"/>
    </xf>
    <xf numFmtId="0" fontId="0" fillId="0" borderId="8" xfId="0" applyBorder="1">
      <alignment vertical="center"/>
    </xf>
    <xf numFmtId="0" fontId="24" fillId="0" borderId="10" xfId="0" applyFont="1" applyBorder="1" applyAlignment="1">
      <alignment horizontal="center" vertical="center"/>
    </xf>
    <xf numFmtId="0" fontId="24" fillId="0" borderId="3" xfId="0" applyFont="1" applyBorder="1" applyAlignment="1">
      <alignment horizontal="center" vertical="center"/>
    </xf>
    <xf numFmtId="0" fontId="24" fillId="0" borderId="7" xfId="0" applyFont="1" applyBorder="1" applyAlignment="1">
      <alignment horizontal="center" vertical="center"/>
    </xf>
    <xf numFmtId="0" fontId="24" fillId="0" borderId="0" xfId="0" applyFont="1" applyAlignment="1">
      <alignment horizontal="center" vertical="center"/>
    </xf>
    <xf numFmtId="0" fontId="4" fillId="0" borderId="2" xfId="2" applyFont="1" applyBorder="1" applyAlignment="1" applyProtection="1">
      <alignment vertical="center" shrinkToFit="1"/>
      <protection locked="0"/>
    </xf>
    <xf numFmtId="0" fontId="36" fillId="2" borderId="1" xfId="2" applyFont="1" applyFill="1" applyBorder="1" applyAlignment="1">
      <alignment horizontal="center" vertical="center" wrapText="1" shrinkToFit="1"/>
    </xf>
    <xf numFmtId="0" fontId="14" fillId="0" borderId="8" xfId="2" applyBorder="1" applyAlignment="1">
      <alignment vertical="center" shrinkToFit="1"/>
    </xf>
    <xf numFmtId="0" fontId="14" fillId="0" borderId="3" xfId="2" applyBorder="1" applyAlignment="1">
      <alignment vertical="center" shrinkToFit="1"/>
    </xf>
    <xf numFmtId="0" fontId="14" fillId="0" borderId="1" xfId="7" applyBorder="1" applyAlignment="1">
      <alignment vertical="center" shrinkToFit="1"/>
    </xf>
    <xf numFmtId="0" fontId="14" fillId="0" borderId="1" xfId="2" applyBorder="1" applyAlignment="1">
      <alignment vertical="center" shrinkToFit="1"/>
    </xf>
    <xf numFmtId="193"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46" fillId="0" borderId="1" xfId="4" applyFont="1" applyBorder="1" applyAlignment="1">
      <alignment horizontal="center" vertical="center"/>
    </xf>
    <xf numFmtId="0" fontId="14" fillId="0" borderId="0" xfId="2" applyAlignment="1">
      <alignment horizontal="center" vertical="center"/>
    </xf>
    <xf numFmtId="0" fontId="14" fillId="0" borderId="1" xfId="2" applyBorder="1" applyAlignment="1">
      <alignment vertical="center"/>
    </xf>
    <xf numFmtId="195" fontId="48" fillId="0" borderId="1" xfId="2" applyNumberFormat="1" applyFont="1" applyBorder="1" applyAlignment="1" applyProtection="1">
      <alignment horizontal="center" vertical="center" wrapText="1"/>
      <protection locked="0"/>
    </xf>
    <xf numFmtId="190" fontId="48" fillId="0" borderId="1" xfId="2" applyNumberFormat="1" applyFont="1" applyBorder="1" applyAlignment="1" applyProtection="1">
      <alignment horizontal="right" vertical="center" wrapText="1"/>
      <protection locked="0"/>
    </xf>
    <xf numFmtId="2" fontId="9" fillId="0" borderId="0" xfId="2" applyNumberFormat="1" applyFont="1" applyProtection="1">
      <protection locked="0"/>
    </xf>
    <xf numFmtId="196" fontId="9" fillId="0" borderId="0" xfId="2" applyNumberFormat="1" applyFont="1" applyProtection="1">
      <protection locked="0"/>
    </xf>
    <xf numFmtId="0" fontId="0" fillId="7" borderId="3" xfId="0" applyFill="1" applyBorder="1">
      <alignment vertical="center"/>
    </xf>
    <xf numFmtId="0" fontId="19" fillId="0" borderId="0" xfId="2" applyFont="1" applyAlignment="1">
      <alignment vertical="center"/>
    </xf>
    <xf numFmtId="0" fontId="50" fillId="0" borderId="0" xfId="2" applyFont="1" applyAlignment="1" applyProtection="1">
      <alignment vertical="center"/>
      <protection locked="0"/>
    </xf>
    <xf numFmtId="0" fontId="19" fillId="0" borderId="0" xfId="2" applyFont="1" applyAlignment="1" applyProtection="1">
      <alignment vertical="center"/>
      <protection locked="0"/>
    </xf>
    <xf numFmtId="0" fontId="19" fillId="0" borderId="0" xfId="4" applyFont="1" applyAlignment="1">
      <alignment horizontal="left" vertical="center"/>
    </xf>
    <xf numFmtId="0" fontId="9" fillId="0" borderId="0" xfId="2" applyFont="1"/>
    <xf numFmtId="0" fontId="9" fillId="0" borderId="1" xfId="2" applyFont="1" applyBorder="1" applyAlignment="1">
      <alignment horizontal="center" vertical="center"/>
    </xf>
    <xf numFmtId="0" fontId="9" fillId="0" borderId="2" xfId="2" applyFont="1" applyBorder="1" applyAlignment="1">
      <alignment horizontal="center" vertical="center" shrinkToFit="1"/>
    </xf>
    <xf numFmtId="0" fontId="9" fillId="0" borderId="0" xfId="2" applyFont="1" applyAlignment="1" applyProtection="1">
      <alignment vertical="center" textRotation="255"/>
      <protection locked="0"/>
    </xf>
    <xf numFmtId="0" fontId="9" fillId="0" borderId="4" xfId="2" applyFont="1" applyBorder="1" applyAlignment="1" applyProtection="1">
      <alignment vertical="center"/>
      <protection locked="0"/>
    </xf>
    <xf numFmtId="0" fontId="9" fillId="0" borderId="0" xfId="2" applyFont="1" applyAlignment="1" applyProtection="1">
      <alignment vertical="center" wrapText="1"/>
      <protection locked="0"/>
    </xf>
    <xf numFmtId="0" fontId="9" fillId="0" borderId="9"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13" fillId="0" borderId="10" xfId="2" applyFont="1" applyBorder="1" applyAlignment="1" applyProtection="1">
      <alignment vertical="center"/>
      <protection locked="0"/>
    </xf>
    <xf numFmtId="0" fontId="9" fillId="0" borderId="10" xfId="2" applyFont="1" applyBorder="1" applyProtection="1">
      <protection locked="0"/>
    </xf>
    <xf numFmtId="0" fontId="9" fillId="0" borderId="10" xfId="2" applyFont="1" applyBorder="1" applyAlignment="1" applyProtection="1">
      <alignment vertical="center" wrapText="1"/>
      <protection locked="0"/>
    </xf>
    <xf numFmtId="0" fontId="4" fillId="2" borderId="14" xfId="2" applyFont="1" applyFill="1" applyBorder="1" applyAlignment="1">
      <alignment horizontal="centerContinuous"/>
    </xf>
    <xf numFmtId="0" fontId="4" fillId="2" borderId="13" xfId="2" applyFont="1" applyFill="1" applyBorder="1" applyAlignment="1">
      <alignment horizontal="centerContinuous" vertical="center"/>
    </xf>
    <xf numFmtId="0" fontId="4" fillId="0" borderId="1" xfId="2" applyFont="1" applyBorder="1" applyAlignment="1" applyProtection="1">
      <alignment horizontal="center" vertical="center"/>
      <protection locked="0"/>
    </xf>
    <xf numFmtId="0" fontId="4" fillId="0" borderId="1" xfId="2" applyFont="1" applyBorder="1" applyAlignment="1" applyProtection="1">
      <alignment horizontal="center" vertical="center" shrinkToFit="1"/>
      <protection locked="0"/>
    </xf>
    <xf numFmtId="0" fontId="4" fillId="0" borderId="0" xfId="2" applyFont="1" applyAlignment="1">
      <alignment vertical="center"/>
    </xf>
    <xf numFmtId="0" fontId="47" fillId="0" borderId="0" xfId="2" applyFont="1" applyAlignment="1" applyProtection="1">
      <alignment vertical="center"/>
      <protection locked="0"/>
    </xf>
    <xf numFmtId="0" fontId="17" fillId="0" borderId="3" xfId="5" applyFont="1" applyBorder="1" applyAlignment="1">
      <alignment horizontal="center" vertical="center" shrinkToFit="1"/>
    </xf>
    <xf numFmtId="0" fontId="17" fillId="0" borderId="1" xfId="5" applyFont="1" applyBorder="1" applyAlignment="1">
      <alignment horizontal="center" vertical="center" shrinkToFit="1"/>
    </xf>
    <xf numFmtId="180" fontId="9" fillId="0" borderId="8" xfId="2" applyNumberFormat="1" applyFont="1" applyBorder="1" applyAlignment="1" applyProtection="1">
      <alignment horizontal="center" vertical="center"/>
      <protection locked="0"/>
    </xf>
    <xf numFmtId="0" fontId="9" fillId="0" borderId="1" xfId="4" applyFont="1" applyBorder="1" applyAlignment="1">
      <alignment horizontal="center" vertical="center" shrinkToFit="1"/>
    </xf>
    <xf numFmtId="2" fontId="17" fillId="0" borderId="2" xfId="5" applyNumberFormat="1" applyFont="1" applyBorder="1" applyAlignment="1">
      <alignment vertical="center" shrinkToFit="1"/>
    </xf>
    <xf numFmtId="0" fontId="9" fillId="0" borderId="17" xfId="5" applyFont="1" applyBorder="1" applyAlignment="1">
      <alignment vertical="center" shrinkToFit="1"/>
    </xf>
    <xf numFmtId="0" fontId="9" fillId="0" borderId="51" xfId="5" applyFont="1" applyBorder="1" applyAlignment="1">
      <alignment vertical="center" shrinkToFit="1"/>
    </xf>
    <xf numFmtId="0" fontId="9" fillId="0" borderId="50" xfId="5" applyFont="1" applyBorder="1" applyAlignment="1">
      <alignment vertical="center" shrinkToFit="1"/>
    </xf>
    <xf numFmtId="0" fontId="9" fillId="0" borderId="49" xfId="5" applyFont="1" applyBorder="1" applyAlignment="1">
      <alignment vertical="center" shrinkToFit="1"/>
    </xf>
    <xf numFmtId="0" fontId="9" fillId="0" borderId="16" xfId="5" applyFont="1" applyBorder="1" applyAlignment="1">
      <alignment vertical="center" shrinkToFit="1"/>
    </xf>
    <xf numFmtId="0" fontId="9" fillId="2" borderId="49" xfId="5" applyFont="1" applyFill="1" applyBorder="1" applyAlignment="1">
      <alignment horizontal="center" vertical="center" shrinkToFit="1"/>
    </xf>
    <xf numFmtId="0" fontId="9" fillId="2" borderId="51" xfId="5" applyFont="1" applyFill="1" applyBorder="1" applyAlignment="1">
      <alignment horizontal="center" vertical="center" shrinkToFit="1"/>
    </xf>
    <xf numFmtId="180" fontId="9" fillId="0" borderId="17" xfId="5" applyNumberFormat="1" applyFont="1" applyBorder="1" applyAlignment="1">
      <alignment vertical="center" shrinkToFit="1"/>
    </xf>
    <xf numFmtId="180" fontId="9" fillId="0" borderId="51" xfId="5" applyNumberFormat="1" applyFont="1" applyBorder="1" applyAlignment="1">
      <alignment vertical="center" shrinkToFit="1"/>
    </xf>
    <xf numFmtId="180" fontId="9" fillId="0" borderId="50" xfId="5" applyNumberFormat="1" applyFont="1" applyBorder="1" applyAlignment="1">
      <alignment vertical="center" shrinkToFit="1"/>
    </xf>
    <xf numFmtId="2" fontId="9" fillId="0" borderId="52" xfId="5" applyNumberFormat="1" applyFont="1" applyBorder="1" applyAlignment="1">
      <alignment vertical="center" shrinkToFit="1"/>
    </xf>
    <xf numFmtId="2" fontId="9" fillId="0" borderId="51" xfId="5" applyNumberFormat="1" applyFont="1" applyBorder="1" applyAlignment="1">
      <alignment vertical="center" shrinkToFit="1"/>
    </xf>
    <xf numFmtId="2" fontId="9" fillId="0" borderId="16" xfId="5" applyNumberFormat="1" applyFont="1" applyBorder="1" applyAlignment="1">
      <alignment vertical="center" shrinkToFit="1"/>
    </xf>
    <xf numFmtId="0" fontId="14" fillId="0" borderId="1" xfId="2" applyBorder="1" applyAlignment="1">
      <alignment horizontal="center" vertical="center"/>
    </xf>
    <xf numFmtId="198" fontId="17" fillId="0" borderId="19" xfId="5" applyNumberFormat="1" applyFont="1" applyBorder="1" applyAlignment="1">
      <alignment horizontal="center" vertical="center" shrinkToFit="1"/>
    </xf>
    <xf numFmtId="180" fontId="17" fillId="0" borderId="18" xfId="5" applyNumberFormat="1" applyFont="1" applyBorder="1" applyAlignment="1">
      <alignment horizontal="center" vertical="center" shrinkToFit="1"/>
    </xf>
    <xf numFmtId="2" fontId="17" fillId="0" borderId="23" xfId="5" applyNumberFormat="1" applyFont="1" applyBorder="1" applyAlignment="1">
      <alignment vertical="center" shrinkToFit="1"/>
    </xf>
    <xf numFmtId="2" fontId="17" fillId="0" borderId="8" xfId="5" applyNumberFormat="1" applyFont="1" applyBorder="1" applyAlignment="1">
      <alignment vertical="center" shrinkToFit="1"/>
    </xf>
    <xf numFmtId="0" fontId="17" fillId="0" borderId="71" xfId="5" applyFont="1" applyBorder="1" applyAlignment="1">
      <alignment horizontal="center" vertical="center" shrinkToFit="1"/>
    </xf>
    <xf numFmtId="198" fontId="14" fillId="0" borderId="1" xfId="7" applyNumberFormat="1" applyBorder="1" applyAlignment="1">
      <alignment horizontal="center" vertical="center"/>
    </xf>
    <xf numFmtId="0" fontId="0" fillId="0" borderId="1" xfId="7" applyFont="1" applyBorder="1" applyAlignment="1">
      <alignment horizontal="center" vertical="center"/>
    </xf>
    <xf numFmtId="0" fontId="25" fillId="0" borderId="2" xfId="0" applyFont="1" applyBorder="1" applyAlignment="1" applyProtection="1">
      <alignment horizontal="center" vertical="center"/>
      <protection locked="0"/>
    </xf>
    <xf numFmtId="0" fontId="25" fillId="0" borderId="8" xfId="0" applyFont="1" applyBorder="1" applyAlignment="1">
      <alignment horizontal="center" vertical="center"/>
    </xf>
    <xf numFmtId="0" fontId="25" fillId="0" borderId="6" xfId="0" applyFont="1" applyBorder="1" applyAlignment="1" applyProtection="1">
      <alignment horizontal="center" vertical="center"/>
      <protection locked="0"/>
    </xf>
    <xf numFmtId="0" fontId="25" fillId="0" borderId="7" xfId="0" applyFont="1" applyBorder="1" applyAlignment="1">
      <alignment horizontal="center" vertical="center"/>
    </xf>
    <xf numFmtId="0" fontId="25" fillId="0" borderId="9" xfId="0" applyFont="1" applyBorder="1" applyAlignment="1" applyProtection="1">
      <alignment horizontal="center" vertical="center"/>
      <protection locked="0"/>
    </xf>
    <xf numFmtId="0" fontId="25" fillId="0" borderId="10" xfId="0" applyFont="1" applyBorder="1" applyAlignment="1">
      <alignment horizontal="center" vertical="center"/>
    </xf>
    <xf numFmtId="0" fontId="25" fillId="0" borderId="3" xfId="0" applyFont="1" applyBorder="1" applyAlignment="1">
      <alignment horizontal="center" vertical="center"/>
    </xf>
    <xf numFmtId="0" fontId="25" fillId="0" borderId="8" xfId="0" applyFont="1" applyBorder="1" applyAlignment="1">
      <alignment horizontal="center" vertical="center" shrinkToFit="1"/>
    </xf>
    <xf numFmtId="0" fontId="25" fillId="0" borderId="5" xfId="0" applyFont="1" applyBorder="1" applyAlignment="1">
      <alignment horizontal="center" vertical="center" shrinkToFit="1"/>
    </xf>
    <xf numFmtId="0" fontId="25" fillId="0" borderId="3" xfId="0" applyFont="1" applyBorder="1" applyAlignment="1">
      <alignment horizontal="center" vertical="center" shrinkToFit="1"/>
    </xf>
    <xf numFmtId="0" fontId="25" fillId="0" borderId="11" xfId="0" applyFont="1" applyBorder="1" applyAlignment="1">
      <alignment horizontal="center" vertical="center" shrinkToFit="1"/>
    </xf>
    <xf numFmtId="198" fontId="0" fillId="0" borderId="1" xfId="7" applyNumberFormat="1" applyFont="1" applyBorder="1" applyAlignment="1">
      <alignment horizontal="center" vertical="center"/>
    </xf>
    <xf numFmtId="180" fontId="17" fillId="0" borderId="18" xfId="6" applyNumberFormat="1" applyFont="1" applyFill="1" applyBorder="1" applyAlignment="1">
      <alignment horizontal="center" vertical="center"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2" borderId="14"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10" fillId="0" borderId="1" xfId="2" applyFont="1" applyBorder="1" applyAlignment="1">
      <alignment horizontal="center" vertical="center"/>
    </xf>
    <xf numFmtId="0" fontId="9" fillId="0" borderId="3" xfId="2" quotePrefix="1" applyFont="1" applyBorder="1" applyAlignment="1">
      <alignment horizontal="center" vertical="center" shrinkToFit="1"/>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0" borderId="11" xfId="2" applyFont="1" applyBorder="1" applyAlignment="1">
      <alignment horizontal="left" vertical="center" shrinkToFit="1"/>
    </xf>
    <xf numFmtId="0" fontId="9" fillId="0" borderId="1" xfId="0" applyFont="1" applyBorder="1" applyAlignment="1">
      <alignment horizontal="center" vertical="center" shrinkToFit="1"/>
    </xf>
    <xf numFmtId="0" fontId="9" fillId="2" borderId="12" xfId="2" applyFont="1" applyFill="1" applyBorder="1" applyAlignment="1">
      <alignment horizontal="center" vertical="center" shrinkToFit="1"/>
    </xf>
    <xf numFmtId="197" fontId="11" fillId="0" borderId="9" xfId="1" applyNumberFormat="1" applyBorder="1" applyAlignment="1" applyProtection="1">
      <alignment horizontal="center" vertical="center" shrinkToFit="1"/>
      <protection locked="0"/>
    </xf>
    <xf numFmtId="197" fontId="11" fillId="0" borderId="10" xfId="1" applyNumberFormat="1" applyBorder="1" applyAlignment="1" applyProtection="1">
      <alignment horizontal="center" vertical="center" shrinkToFit="1"/>
      <protection locked="0"/>
    </xf>
    <xf numFmtId="197" fontId="11" fillId="0" borderId="11" xfId="1" applyNumberFormat="1" applyBorder="1" applyAlignment="1" applyProtection="1">
      <alignment horizontal="center" vertical="center" shrinkToFit="1"/>
      <protection locked="0"/>
    </xf>
    <xf numFmtId="14" fontId="53" fillId="0" borderId="9" xfId="0" quotePrefix="1" applyNumberFormat="1" applyFont="1" applyBorder="1" applyAlignment="1" applyProtection="1">
      <alignment horizontal="center" vertical="center" wrapText="1"/>
      <protection locked="0"/>
    </xf>
    <xf numFmtId="0" fontId="53" fillId="0" borderId="11" xfId="0" applyFont="1" applyBorder="1" applyAlignment="1" applyProtection="1">
      <alignment horizontal="center" vertical="center"/>
      <protection locked="0"/>
    </xf>
    <xf numFmtId="0" fontId="25" fillId="0" borderId="12" xfId="0" applyFont="1" applyBorder="1" applyAlignment="1" applyProtection="1">
      <alignment horizontal="center" vertical="center" shrinkToFit="1"/>
      <protection locked="0"/>
    </xf>
    <xf numFmtId="0" fontId="25" fillId="0" borderId="4" xfId="0" applyFont="1" applyBorder="1" applyAlignment="1" applyProtection="1">
      <alignment horizontal="center" vertical="center" shrinkToFit="1"/>
      <protection locked="0"/>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197" fontId="11" fillId="0" borderId="2" xfId="1" applyNumberFormat="1" applyBorder="1" applyAlignment="1" applyProtection="1">
      <alignment horizontal="center" vertical="center" shrinkToFit="1"/>
      <protection locked="0"/>
    </xf>
    <xf numFmtId="197" fontId="11" fillId="0" borderId="3" xfId="1" applyNumberFormat="1" applyBorder="1" applyAlignment="1" applyProtection="1">
      <alignment horizontal="center" vertical="center" shrinkToFit="1"/>
      <protection locked="0"/>
    </xf>
    <xf numFmtId="197" fontId="11" fillId="0" borderId="8" xfId="1" applyNumberFormat="1" applyBorder="1" applyAlignment="1" applyProtection="1">
      <alignment horizontal="center" vertical="center" shrinkToFit="1"/>
      <protection locked="0"/>
    </xf>
    <xf numFmtId="0" fontId="9" fillId="2" borderId="3" xfId="2" applyFont="1" applyFill="1" applyBorder="1" applyAlignment="1">
      <alignment horizontal="center" vertical="center"/>
    </xf>
    <xf numFmtId="14" fontId="25" fillId="0" borderId="2" xfId="0" applyNumberFormat="1" applyFont="1" applyBorder="1" applyAlignment="1" applyProtection="1">
      <alignment horizontal="center" vertical="center" shrinkToFit="1"/>
      <protection locked="0"/>
    </xf>
    <xf numFmtId="0" fontId="25" fillId="0" borderId="8" xfId="0"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29" fillId="0" borderId="6" xfId="2" applyFont="1" applyBorder="1" applyAlignment="1">
      <alignment horizontal="center" vertical="center" wrapText="1" shrinkToFit="1"/>
    </xf>
    <xf numFmtId="0" fontId="29" fillId="0" borderId="7" xfId="2" applyFont="1" applyBorder="1" applyAlignment="1">
      <alignment horizontal="center" vertical="center" shrinkToFit="1"/>
    </xf>
    <xf numFmtId="0" fontId="29" fillId="0" borderId="5" xfId="2" applyFont="1" applyBorder="1" applyAlignment="1">
      <alignment horizontal="center" vertical="center" shrinkToFit="1"/>
    </xf>
    <xf numFmtId="0" fontId="29" fillId="0" borderId="9" xfId="2" applyFont="1" applyBorder="1" applyAlignment="1">
      <alignment horizontal="center" vertical="center" shrinkToFit="1"/>
    </xf>
    <xf numFmtId="0" fontId="29" fillId="0" borderId="10" xfId="2" applyFont="1" applyBorder="1" applyAlignment="1">
      <alignment horizontal="center" vertical="center" shrinkToFit="1"/>
    </xf>
    <xf numFmtId="0" fontId="29" fillId="0" borderId="1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25" fillId="0" borderId="2" xfId="0" applyFont="1" applyBorder="1" applyAlignment="1" applyProtection="1">
      <alignment horizontal="center" vertical="center" shrinkToFit="1"/>
      <protection locked="0"/>
    </xf>
    <xf numFmtId="0" fontId="9" fillId="2" borderId="6" xfId="2" applyFont="1" applyFill="1" applyBorder="1" applyAlignment="1">
      <alignment horizontal="center" vertical="center"/>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25" fillId="0" borderId="1" xfId="0" applyFont="1" applyBorder="1" applyAlignment="1" applyProtection="1">
      <alignment horizontal="center" vertical="center"/>
      <protection locked="0"/>
    </xf>
    <xf numFmtId="186" fontId="25" fillId="0" borderId="15" xfId="0" applyNumberFormat="1"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25" fillId="0" borderId="2" xfId="0" applyFont="1" applyBorder="1" applyAlignment="1" applyProtection="1">
      <alignment horizontal="center" vertical="center"/>
      <protection locked="0"/>
    </xf>
    <xf numFmtId="0" fontId="25" fillId="0" borderId="8" xfId="0" applyFont="1" applyBorder="1" applyAlignment="1" applyProtection="1">
      <alignment horizontal="center" vertical="center"/>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25" fillId="0" borderId="13" xfId="0" applyFont="1" applyBorder="1" applyAlignment="1" applyProtection="1">
      <alignment horizontal="center" vertical="center"/>
      <protection locked="0"/>
    </xf>
    <xf numFmtId="0" fontId="25" fillId="0" borderId="3" xfId="0" applyFont="1" applyBorder="1" applyAlignment="1" applyProtection="1">
      <alignment horizontal="center" vertical="center"/>
      <protection locked="0"/>
    </xf>
    <xf numFmtId="0" fontId="9" fillId="2" borderId="13" xfId="2" applyFont="1" applyFill="1" applyBorder="1" applyAlignment="1">
      <alignment horizontal="center" vertical="center" textRotation="255"/>
    </xf>
    <xf numFmtId="0" fontId="25" fillId="0" borderId="14" xfId="0" applyFont="1" applyBorder="1" applyAlignment="1" applyProtection="1">
      <alignment horizontal="center" vertical="center"/>
      <protection locked="0"/>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80" fontId="25" fillId="0" borderId="2" xfId="0" applyNumberFormat="1" applyFont="1" applyBorder="1" applyAlignment="1" applyProtection="1">
      <alignment horizontal="center" vertical="center"/>
      <protection locked="0"/>
    </xf>
    <xf numFmtId="180" fontId="25" fillId="0" borderId="3" xfId="0" applyNumberFormat="1" applyFont="1" applyBorder="1" applyAlignment="1" applyProtection="1">
      <alignment horizontal="center" vertical="center"/>
      <protection locked="0"/>
    </xf>
    <xf numFmtId="185" fontId="25" fillId="0" borderId="2" xfId="0" applyNumberFormat="1" applyFont="1" applyBorder="1" applyAlignment="1" applyProtection="1">
      <alignment horizontal="center" vertical="center"/>
      <protection locked="0"/>
    </xf>
    <xf numFmtId="185" fontId="25" fillId="0" borderId="3" xfId="0" applyNumberFormat="1" applyFont="1" applyBorder="1" applyAlignment="1" applyProtection="1">
      <alignment horizontal="center" vertical="center"/>
      <protection locked="0"/>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184" fontId="25" fillId="0" borderId="1" xfId="0" applyNumberFormat="1" applyFont="1" applyBorder="1" applyAlignment="1" applyProtection="1">
      <alignment horizontal="center" vertical="center"/>
      <protection locked="0"/>
    </xf>
    <xf numFmtId="182" fontId="25" fillId="0" borderId="2" xfId="0" applyNumberFormat="1" applyFont="1" applyBorder="1" applyAlignment="1" applyProtection="1">
      <alignment horizontal="center" vertical="center"/>
      <protection locked="0"/>
    </xf>
    <xf numFmtId="182" fontId="25" fillId="0" borderId="8" xfId="0" applyNumberFormat="1" applyFont="1" applyBorder="1" applyAlignment="1" applyProtection="1">
      <alignment horizontal="center" vertical="center"/>
      <protection locked="0"/>
    </xf>
    <xf numFmtId="0" fontId="17" fillId="2" borderId="2" xfId="2" applyFont="1" applyFill="1" applyBorder="1" applyAlignment="1">
      <alignment horizontal="center" vertical="center" wrapText="1" shrinkToFit="1"/>
    </xf>
    <xf numFmtId="0" fontId="17" fillId="2" borderId="3" xfId="2" applyFont="1" applyFill="1" applyBorder="1" applyAlignment="1">
      <alignment horizontal="center" vertical="center" wrapText="1" shrinkToFit="1"/>
    </xf>
    <xf numFmtId="183" fontId="25" fillId="0" borderId="1" xfId="0" applyNumberFormat="1" applyFont="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14" fillId="0" borderId="2" xfId="2" applyBorder="1" applyAlignment="1">
      <alignment horizontal="center" vertical="center" shrinkToFit="1"/>
    </xf>
    <xf numFmtId="0" fontId="14" fillId="0" borderId="3" xfId="2" applyBorder="1" applyAlignment="1">
      <alignment horizontal="center" vertical="center" shrinkToFit="1"/>
    </xf>
    <xf numFmtId="0" fontId="14" fillId="0" borderId="8" xfId="2" applyBorder="1" applyAlignment="1">
      <alignment horizontal="center" vertical="center" shrinkToFi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14" fillId="0" borderId="2" xfId="7" applyBorder="1" applyAlignment="1">
      <alignment horizontal="center" vertical="center" shrinkToFit="1"/>
    </xf>
    <xf numFmtId="0" fontId="14" fillId="0" borderId="8" xfId="7" applyBorder="1" applyAlignment="1">
      <alignment horizontal="center" vertical="center" shrinkToFit="1"/>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15" fillId="0" borderId="6" xfId="2" applyFont="1" applyBorder="1" applyAlignment="1">
      <alignment horizontal="center" vertical="center" wrapText="1" shrinkToFit="1"/>
    </xf>
    <xf numFmtId="0" fontId="15" fillId="0" borderId="7" xfId="2" applyFont="1" applyBorder="1" applyAlignment="1">
      <alignment horizontal="center" vertical="center" wrapText="1" shrinkToFit="1"/>
    </xf>
    <xf numFmtId="0" fontId="15" fillId="0" borderId="5" xfId="2" applyFont="1" applyBorder="1" applyAlignment="1">
      <alignment horizontal="center" vertical="center" wrapText="1" shrinkToFit="1"/>
    </xf>
    <xf numFmtId="0" fontId="15" fillId="0" borderId="9" xfId="2" applyFont="1" applyBorder="1" applyAlignment="1">
      <alignment horizontal="center" vertical="center" wrapText="1" shrinkToFit="1"/>
    </xf>
    <xf numFmtId="0" fontId="15" fillId="0" borderId="10" xfId="2" applyFont="1" applyBorder="1" applyAlignment="1">
      <alignment horizontal="center" vertical="center" wrapText="1" shrinkToFit="1"/>
    </xf>
    <xf numFmtId="0" fontId="15" fillId="0" borderId="11" xfId="2" applyFont="1" applyBorder="1" applyAlignment="1">
      <alignment horizontal="center" vertical="center" wrapText="1" shrinkToFit="1"/>
    </xf>
    <xf numFmtId="0" fontId="14" fillId="0" borderId="1" xfId="7" applyBorder="1" applyAlignment="1">
      <alignment horizontal="center" vertical="center" shrinkToFit="1"/>
    </xf>
    <xf numFmtId="0" fontId="0" fillId="0" borderId="1" xfId="0" applyBorder="1" applyAlignment="1">
      <alignment horizontal="center" vertical="center" shrinkToFit="1"/>
    </xf>
    <xf numFmtId="0" fontId="0" fillId="0" borderId="1" xfId="7" applyFont="1" applyBorder="1" applyAlignment="1">
      <alignment horizontal="center" vertical="center" shrinkToFit="1"/>
    </xf>
    <xf numFmtId="0" fontId="28" fillId="2" borderId="14" xfId="2" applyFont="1" applyFill="1" applyBorder="1" applyAlignment="1" applyProtection="1">
      <alignment horizontal="center" vertical="center" wrapText="1" shrinkToFit="1"/>
      <protection locked="0"/>
    </xf>
    <xf numFmtId="0" fontId="28" fillId="2" borderId="13" xfId="2" applyFont="1" applyFill="1" applyBorder="1" applyAlignment="1" applyProtection="1">
      <alignment horizontal="center" vertical="center" wrapText="1" shrinkToFit="1"/>
      <protection locked="0"/>
    </xf>
    <xf numFmtId="0" fontId="49" fillId="2" borderId="14" xfId="2" applyFont="1" applyFill="1" applyBorder="1" applyAlignment="1" applyProtection="1">
      <alignment horizontal="center" vertical="center" wrapText="1" shrinkToFit="1"/>
      <protection locked="0"/>
    </xf>
    <xf numFmtId="0" fontId="49" fillId="2" borderId="13" xfId="2" applyFont="1" applyFill="1" applyBorder="1" applyAlignment="1" applyProtection="1">
      <alignment horizontal="center" vertical="center" wrapText="1" shrinkToFit="1"/>
      <protection locked="0"/>
    </xf>
    <xf numFmtId="0" fontId="15" fillId="2" borderId="1" xfId="2" applyFont="1" applyFill="1" applyBorder="1" applyAlignment="1" applyProtection="1">
      <alignment horizontal="center" vertical="center" wrapText="1"/>
      <protection locked="0"/>
    </xf>
    <xf numFmtId="0" fontId="15" fillId="2" borderId="1" xfId="2" applyFont="1" applyFill="1" applyBorder="1" applyAlignment="1">
      <alignment horizontal="center" vertical="center" wrapText="1"/>
    </xf>
    <xf numFmtId="0" fontId="28" fillId="2" borderId="1" xfId="2" applyFont="1" applyFill="1" applyBorder="1" applyAlignment="1" applyProtection="1">
      <alignment horizontal="center" vertical="center" wrapText="1"/>
      <protection locked="0"/>
    </xf>
    <xf numFmtId="0" fontId="28" fillId="2" borderId="1" xfId="2" applyFont="1" applyFill="1" applyBorder="1" applyAlignment="1">
      <alignment horizontal="center" vertical="center" wrapText="1"/>
    </xf>
    <xf numFmtId="0" fontId="4" fillId="2" borderId="13" xfId="7"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5" fillId="2" borderId="14" xfId="2" applyFont="1" applyFill="1" applyBorder="1" applyAlignment="1" applyProtection="1">
      <alignment horizontal="center" vertical="center" wrapText="1"/>
      <protection locked="0"/>
    </xf>
    <xf numFmtId="0" fontId="15" fillId="2" borderId="13" xfId="2" applyFont="1" applyFill="1" applyBorder="1" applyAlignment="1" applyProtection="1">
      <alignment horizontal="center" vertical="center" wrapText="1"/>
      <protection locked="0"/>
    </xf>
    <xf numFmtId="0" fontId="28" fillId="2" borderId="14" xfId="2" applyFont="1" applyFill="1" applyBorder="1" applyAlignment="1" applyProtection="1">
      <alignment horizontal="center" vertical="center" wrapText="1"/>
      <protection locked="0"/>
    </xf>
    <xf numFmtId="0" fontId="28" fillId="2" borderId="13" xfId="2" applyFont="1" applyFill="1" applyBorder="1" applyAlignment="1" applyProtection="1">
      <alignment horizontal="center" vertical="center" wrapTex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4"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shrinkToFi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29" fillId="0" borderId="7" xfId="2" applyFont="1" applyBorder="1" applyAlignment="1">
      <alignment horizontal="center" vertical="center" wrapText="1" shrinkToFit="1"/>
    </xf>
    <xf numFmtId="0" fontId="29" fillId="0" borderId="5" xfId="2" applyFont="1" applyBorder="1" applyAlignment="1">
      <alignment horizontal="center" vertical="center" wrapText="1" shrinkToFit="1"/>
    </xf>
    <xf numFmtId="0" fontId="29" fillId="0" borderId="9" xfId="2" applyFont="1" applyBorder="1" applyAlignment="1">
      <alignment horizontal="center" vertical="center" wrapText="1" shrinkToFit="1"/>
    </xf>
    <xf numFmtId="0" fontId="29" fillId="0" borderId="10" xfId="2" applyFont="1" applyBorder="1" applyAlignment="1">
      <alignment horizontal="center" vertical="center" wrapText="1" shrinkToFit="1"/>
    </xf>
    <xf numFmtId="0" fontId="29" fillId="0" borderId="11" xfId="2" applyFont="1" applyBorder="1" applyAlignment="1">
      <alignment horizontal="center" vertical="center" wrapText="1"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10" fillId="0" borderId="0" xfId="2" applyFont="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left"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177" fontId="9" fillId="0" borderId="6" xfId="2" applyNumberFormat="1" applyFont="1" applyBorder="1" applyAlignment="1" applyProtection="1">
      <alignment horizontal="center" vertical="center" shrinkToFit="1"/>
      <protection locked="0"/>
    </xf>
    <xf numFmtId="177" fontId="9" fillId="0" borderId="12" xfId="2" applyNumberFormat="1" applyFont="1" applyBorder="1" applyAlignment="1" applyProtection="1">
      <alignment horizontal="center" vertical="center" shrinkToFit="1"/>
      <protection locked="0"/>
    </xf>
    <xf numFmtId="177" fontId="9" fillId="0" borderId="9" xfId="2" applyNumberFormat="1" applyFont="1" applyBorder="1" applyAlignment="1" applyProtection="1">
      <alignment horizontal="center" vertical="center" shrinkToFit="1"/>
      <protection locked="0"/>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0" fontId="9" fillId="2" borderId="1" xfId="2" applyFont="1" applyFill="1" applyBorder="1" applyAlignment="1">
      <alignment horizontal="center" vertical="center" wrapText="1" shrinkToFit="1"/>
    </xf>
    <xf numFmtId="0" fontId="9" fillId="2" borderId="15" xfId="2" applyFont="1" applyFill="1" applyBorder="1" applyAlignment="1">
      <alignment vertical="center" textRotation="255"/>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177" fontId="10" fillId="2" borderId="1" xfId="2" applyNumberFormat="1" applyFont="1" applyFill="1" applyBorder="1" applyAlignment="1">
      <alignment horizontal="center" vertical="center" wrapText="1" shrinkToFit="1"/>
    </xf>
    <xf numFmtId="0" fontId="38" fillId="0" borderId="1" xfId="0" applyFont="1" applyBorder="1" applyAlignment="1">
      <alignment horizontal="center" vertical="center" shrinkToFit="1"/>
    </xf>
    <xf numFmtId="177" fontId="10" fillId="0" borderId="1" xfId="2" applyNumberFormat="1" applyFont="1" applyBorder="1" applyAlignment="1" applyProtection="1">
      <alignment horizontal="center" vertical="center" shrinkToFit="1"/>
      <protection locked="0"/>
    </xf>
    <xf numFmtId="0" fontId="9" fillId="2" borderId="4" xfId="2" applyFont="1" applyFill="1" applyBorder="1" applyAlignment="1">
      <alignment horizontal="center" vertical="center" shrinkToFit="1"/>
    </xf>
    <xf numFmtId="0" fontId="9" fillId="2" borderId="15" xfId="2" applyFont="1" applyFill="1" applyBorder="1" applyAlignment="1">
      <alignment horizontal="center" vertical="center" shrinkToFit="1"/>
    </xf>
    <xf numFmtId="194" fontId="9" fillId="0" borderId="14" xfId="2" applyNumberFormat="1" applyFont="1" applyBorder="1" applyAlignment="1" applyProtection="1">
      <alignment horizontal="center" vertical="center" shrinkToFit="1"/>
      <protection locked="0"/>
    </xf>
    <xf numFmtId="194" fontId="9" fillId="0" borderId="15" xfId="2" applyNumberFormat="1" applyFont="1" applyBorder="1" applyAlignment="1" applyProtection="1">
      <alignment horizontal="center" vertical="center" shrinkToFit="1"/>
      <protection locked="0"/>
    </xf>
    <xf numFmtId="194" fontId="9" fillId="0" borderId="13" xfId="2" applyNumberFormat="1" applyFont="1" applyBorder="1" applyAlignment="1" applyProtection="1">
      <alignment horizontal="center" vertical="center" shrinkToFit="1"/>
      <protection locked="0"/>
    </xf>
    <xf numFmtId="177" fontId="9" fillId="2" borderId="13" xfId="2" applyNumberFormat="1" applyFont="1" applyFill="1" applyBorder="1" applyAlignment="1">
      <alignment horizontal="center" vertical="center" shrinkToFit="1"/>
    </xf>
    <xf numFmtId="194" fontId="9" fillId="0" borderId="6" xfId="2" applyNumberFormat="1" applyFont="1" applyBorder="1" applyAlignment="1" applyProtection="1">
      <alignment horizontal="center" vertical="center" shrinkToFit="1"/>
      <protection locked="0"/>
    </xf>
    <xf numFmtId="194" fontId="9" fillId="0" borderId="12" xfId="2" applyNumberFormat="1" applyFont="1" applyBorder="1" applyAlignment="1" applyProtection="1">
      <alignment horizontal="center" vertical="center" shrinkToFit="1"/>
      <protection locked="0"/>
    </xf>
    <xf numFmtId="194" fontId="9" fillId="0" borderId="9" xfId="2" applyNumberFormat="1" applyFont="1" applyBorder="1" applyAlignment="1" applyProtection="1">
      <alignment horizontal="center" vertical="center" shrinkToFit="1"/>
      <protection locked="0"/>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7" fontId="11" fillId="0" borderId="6" xfId="1" applyNumberFormat="1" applyBorder="1" applyAlignment="1" applyProtection="1">
      <alignment vertical="center" shrinkToFit="1"/>
      <protection locked="0"/>
    </xf>
    <xf numFmtId="197" fontId="11" fillId="0" borderId="5" xfId="1" applyNumberFormat="1" applyBorder="1" applyAlignment="1" applyProtection="1">
      <alignment vertical="center" shrinkToFit="1"/>
      <protection locked="0"/>
    </xf>
    <xf numFmtId="197" fontId="11" fillId="0" borderId="12" xfId="1" applyNumberFormat="1" applyBorder="1" applyAlignment="1" applyProtection="1">
      <alignment vertical="center" shrinkToFit="1"/>
      <protection locked="0"/>
    </xf>
    <xf numFmtId="197" fontId="11" fillId="0" borderId="4" xfId="1" applyNumberFormat="1" applyBorder="1" applyAlignment="1" applyProtection="1">
      <alignment vertical="center" shrinkToFit="1"/>
      <protection locked="0"/>
    </xf>
    <xf numFmtId="197" fontId="11" fillId="0" borderId="9" xfId="1" applyNumberFormat="1" applyBorder="1" applyAlignment="1" applyProtection="1">
      <alignment vertical="center" shrinkToFit="1"/>
      <protection locked="0"/>
    </xf>
    <xf numFmtId="197" fontId="11" fillId="0" borderId="11" xfId="1" applyNumberFormat="1" applyBorder="1" applyAlignment="1" applyProtection="1">
      <alignment vertical="center" shrinkToFit="1"/>
      <protection locked="0"/>
    </xf>
    <xf numFmtId="0" fontId="9" fillId="2" borderId="12"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0" fontId="9" fillId="2" borderId="4" xfId="2" applyFont="1" applyFill="1" applyBorder="1" applyAlignment="1">
      <alignment horizontal="center" vertical="center" wrapText="1" shrinkToFit="1"/>
    </xf>
    <xf numFmtId="0" fontId="9" fillId="0" borderId="6" xfId="2" applyFont="1" applyBorder="1" applyAlignment="1" applyProtection="1">
      <alignment vertical="center" shrinkToFit="1"/>
      <protection locked="0"/>
    </xf>
    <xf numFmtId="0" fontId="9" fillId="0" borderId="7" xfId="2" applyFont="1" applyBorder="1" applyAlignment="1" applyProtection="1">
      <alignment vertical="center" shrinkToFit="1"/>
      <protection locked="0"/>
    </xf>
    <xf numFmtId="0" fontId="9" fillId="0" borderId="5" xfId="2" applyFont="1" applyBorder="1" applyAlignment="1" applyProtection="1">
      <alignment vertical="center" shrinkToFit="1"/>
      <protection locked="0"/>
    </xf>
    <xf numFmtId="176" fontId="9" fillId="0" borderId="6" xfId="2" applyNumberFormat="1" applyFont="1" applyBorder="1" applyAlignment="1" applyProtection="1">
      <alignment vertical="center" shrinkToFit="1"/>
      <protection locked="0"/>
    </xf>
    <xf numFmtId="176" fontId="9" fillId="0" borderId="7" xfId="2" applyNumberFormat="1" applyFont="1" applyBorder="1" applyAlignment="1" applyProtection="1">
      <alignment vertical="center" shrinkToFit="1"/>
      <protection locked="0"/>
    </xf>
    <xf numFmtId="176" fontId="9" fillId="0" borderId="5" xfId="2" applyNumberFormat="1" applyFont="1" applyBorder="1" applyAlignment="1" applyProtection="1">
      <alignment vertical="center" shrinkToFit="1"/>
      <protection locked="0"/>
    </xf>
    <xf numFmtId="0" fontId="34" fillId="0" borderId="9" xfId="0" applyFont="1" applyBorder="1" applyAlignment="1" applyProtection="1">
      <alignment vertical="center" shrinkToFit="1"/>
      <protection locked="0"/>
    </xf>
    <xf numFmtId="0" fontId="34" fillId="0" borderId="10" xfId="0" applyFont="1" applyBorder="1" applyAlignment="1" applyProtection="1">
      <alignment vertical="center" shrinkToFit="1"/>
      <protection locked="0"/>
    </xf>
    <xf numFmtId="0" fontId="34" fillId="0" borderId="11" xfId="0" applyFont="1" applyBorder="1" applyAlignment="1" applyProtection="1">
      <alignment vertical="center" shrinkToFit="1"/>
      <protection locked="0"/>
    </xf>
    <xf numFmtId="177" fontId="9" fillId="0" borderId="14" xfId="2" applyNumberFormat="1" applyFont="1" applyBorder="1" applyAlignment="1" applyProtection="1">
      <alignment horizontal="center" vertical="center" shrinkToFit="1"/>
      <protection locked="0"/>
    </xf>
    <xf numFmtId="177" fontId="9" fillId="0" borderId="15" xfId="2" applyNumberFormat="1" applyFont="1" applyBorder="1" applyAlignment="1" applyProtection="1">
      <alignment horizontal="center" vertical="center" shrinkToFit="1"/>
      <protection locked="0"/>
    </xf>
    <xf numFmtId="177" fontId="9" fillId="0" borderId="13" xfId="2" applyNumberFormat="1" applyFont="1" applyBorder="1" applyAlignment="1" applyProtection="1">
      <alignment horizontal="center" vertical="center" shrinkToFit="1"/>
      <protection locked="0"/>
    </xf>
    <xf numFmtId="38" fontId="9" fillId="0" borderId="3" xfId="3" quotePrefix="1" applyFont="1" applyFill="1" applyBorder="1" applyAlignment="1" applyProtection="1">
      <alignment horizontal="center" vertical="center" shrinkToFit="1"/>
      <protection locked="0"/>
    </xf>
    <xf numFmtId="38" fontId="9" fillId="0" borderId="3" xfId="3" applyFont="1" applyFill="1" applyBorder="1" applyAlignment="1" applyProtection="1">
      <alignment horizontal="center" vertical="center" shrinkToFit="1"/>
      <protection locked="0"/>
    </xf>
    <xf numFmtId="0" fontId="12" fillId="0" borderId="6" xfId="2" applyFont="1" applyBorder="1" applyAlignment="1" applyProtection="1">
      <alignment horizontal="center" vertical="center"/>
      <protection locked="0"/>
    </xf>
    <xf numFmtId="0" fontId="12" fillId="0" borderId="7" xfId="2" applyFont="1" applyBorder="1" applyAlignment="1" applyProtection="1">
      <alignment horizontal="center" vertical="center"/>
      <protection locked="0"/>
    </xf>
    <xf numFmtId="0" fontId="12" fillId="0" borderId="12" xfId="2" applyFont="1" applyBorder="1" applyAlignment="1" applyProtection="1">
      <alignment horizontal="center" vertical="center"/>
      <protection locked="0"/>
    </xf>
    <xf numFmtId="0" fontId="12" fillId="0" borderId="0" xfId="2" applyFont="1" applyAlignment="1" applyProtection="1">
      <alignment horizontal="center" vertical="center"/>
      <protection locked="0"/>
    </xf>
    <xf numFmtId="0" fontId="12" fillId="0" borderId="9" xfId="2" applyFont="1" applyBorder="1" applyAlignment="1" applyProtection="1">
      <alignment horizontal="center" vertical="center"/>
      <protection locked="0"/>
    </xf>
    <xf numFmtId="0" fontId="12" fillId="0" borderId="10" xfId="2" applyFont="1" applyBorder="1" applyAlignment="1" applyProtection="1">
      <alignment horizontal="center" vertical="center"/>
      <protection locked="0"/>
    </xf>
    <xf numFmtId="177" fontId="9" fillId="2" borderId="6" xfId="2" applyNumberFormat="1" applyFont="1" applyFill="1" applyBorder="1" applyAlignment="1">
      <alignment horizontal="center" vertical="center" wrapText="1" shrinkToFit="1"/>
    </xf>
    <xf numFmtId="0" fontId="34" fillId="0" borderId="12" xfId="0" applyFont="1" applyBorder="1" applyAlignment="1">
      <alignment horizontal="center" vertical="center" shrinkToFit="1"/>
    </xf>
    <xf numFmtId="0" fontId="34" fillId="0" borderId="9" xfId="0" applyFont="1" applyBorder="1" applyAlignment="1">
      <alignment horizontal="center" vertical="center" shrinkToFit="1"/>
    </xf>
    <xf numFmtId="177" fontId="10" fillId="2" borderId="1" xfId="2" applyNumberFormat="1" applyFont="1" applyFill="1" applyBorder="1" applyAlignment="1">
      <alignment horizontal="center" vertical="center" wrapText="1"/>
    </xf>
    <xf numFmtId="0" fontId="38" fillId="0" borderId="1" xfId="0" applyFont="1" applyBorder="1" applyAlignment="1">
      <alignment horizontal="center" vertical="center" wrapText="1"/>
    </xf>
    <xf numFmtId="0" fontId="9" fillId="0" borderId="1" xfId="2" applyFont="1" applyBorder="1" applyAlignment="1" applyProtection="1">
      <alignment vertical="center" shrinkToFit="1"/>
      <protection locked="0"/>
    </xf>
    <xf numFmtId="0" fontId="9" fillId="0" borderId="2" xfId="2" applyFont="1" applyBorder="1" applyAlignment="1" applyProtection="1">
      <alignment vertical="center" shrinkToFit="1"/>
      <protection locked="0"/>
    </xf>
    <xf numFmtId="0" fontId="9" fillId="0" borderId="3" xfId="2" applyFont="1" applyBorder="1" applyAlignment="1" applyProtection="1">
      <alignment vertical="center" shrinkToFit="1"/>
      <protection locked="0"/>
    </xf>
    <xf numFmtId="0" fontId="34" fillId="0" borderId="9" xfId="0" applyFont="1" applyBorder="1" applyAlignment="1">
      <alignment horizontal="center" vertical="center"/>
    </xf>
    <xf numFmtId="0" fontId="34" fillId="0" borderId="11" xfId="0" applyFont="1" applyBorder="1" applyAlignment="1">
      <alignment horizontal="center" vertical="center"/>
    </xf>
    <xf numFmtId="4" fontId="9" fillId="0" borderId="1" xfId="2" applyNumberFormat="1" applyFont="1" applyBorder="1" applyAlignment="1" applyProtection="1">
      <alignment vertical="center" shrinkToFit="1"/>
      <protection locked="0"/>
    </xf>
    <xf numFmtId="0" fontId="51" fillId="4" borderId="10" xfId="2" applyFont="1" applyFill="1" applyBorder="1" applyAlignment="1">
      <alignment vertical="center" shrinkToFit="1"/>
    </xf>
    <xf numFmtId="0" fontId="52" fillId="4" borderId="10" xfId="0" applyFont="1" applyFill="1" applyBorder="1" applyAlignment="1">
      <alignment vertical="center" shrinkToFit="1"/>
    </xf>
    <xf numFmtId="0" fontId="9" fillId="0" borderId="10" xfId="2" applyFont="1" applyBorder="1" applyAlignment="1">
      <alignment vertical="center"/>
    </xf>
    <xf numFmtId="0" fontId="34" fillId="0" borderId="10" xfId="0" applyFont="1" applyBorder="1">
      <alignment vertical="center"/>
    </xf>
    <xf numFmtId="0" fontId="34" fillId="0" borderId="11" xfId="0" applyFont="1" applyBorder="1">
      <alignment vertical="center"/>
    </xf>
    <xf numFmtId="49" fontId="9" fillId="0" borderId="1" xfId="2" applyNumberFormat="1" applyFont="1" applyBorder="1" applyAlignment="1" applyProtection="1">
      <alignment vertical="center"/>
      <protection locked="0"/>
    </xf>
    <xf numFmtId="176" fontId="9" fillId="0" borderId="1" xfId="2" applyNumberFormat="1" applyFont="1" applyBorder="1" applyAlignment="1" applyProtection="1">
      <alignment vertical="center" shrinkToFit="1"/>
      <protection locked="0"/>
    </xf>
    <xf numFmtId="0" fontId="9" fillId="0" borderId="13" xfId="2" applyFont="1" applyBorder="1" applyAlignment="1" applyProtection="1">
      <alignment vertical="center" shrinkToFit="1"/>
      <protection locked="0"/>
    </xf>
    <xf numFmtId="0" fontId="34" fillId="0" borderId="1" xfId="0" applyFont="1" applyBorder="1" applyAlignment="1">
      <alignment horizontal="center" vertical="center"/>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10" fillId="0" borderId="10" xfId="2" applyFont="1" applyBorder="1" applyAlignment="1">
      <alignment horizontal="left" vertical="center"/>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198" fontId="9" fillId="0" borderId="2" xfId="2" applyNumberFormat="1" applyFont="1" applyBorder="1" applyAlignment="1" applyProtection="1">
      <alignment horizontal="center" vertical="center"/>
      <protection locked="0"/>
    </xf>
    <xf numFmtId="198" fontId="9" fillId="0" borderId="8" xfId="2" applyNumberFormat="1" applyFont="1" applyBorder="1" applyAlignment="1" applyProtection="1">
      <alignment horizontal="center" vertical="center"/>
      <protection locked="0"/>
    </xf>
    <xf numFmtId="0" fontId="9" fillId="2" borderId="14"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4" fillId="0" borderId="9" xfId="0" applyFont="1" applyBorder="1" applyAlignment="1">
      <alignment horizontal="center" vertical="center" wrapText="1" shrinkToFit="1"/>
    </xf>
    <xf numFmtId="0" fontId="34" fillId="0" borderId="10" xfId="0" applyFont="1" applyBorder="1" applyAlignment="1">
      <alignment horizontal="center" vertical="center" wrapText="1" shrinkToFit="1"/>
    </xf>
    <xf numFmtId="0" fontId="34" fillId="0" borderId="11" xfId="0" applyFont="1" applyBorder="1" applyAlignment="1">
      <alignment horizontal="center" vertical="center" wrapText="1"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4"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7" fillId="2" borderId="6" xfId="2" applyFont="1" applyFill="1" applyBorder="1" applyAlignment="1">
      <alignment horizontal="center" vertical="center" wrapText="1"/>
    </xf>
    <xf numFmtId="0" fontId="17" fillId="2" borderId="5" xfId="2" applyFont="1" applyFill="1" applyBorder="1" applyAlignment="1">
      <alignment horizontal="center" vertical="center" wrapText="1"/>
    </xf>
    <xf numFmtId="0" fontId="17" fillId="2" borderId="9" xfId="2" applyFont="1" applyFill="1" applyBorder="1" applyAlignment="1">
      <alignment horizontal="center" vertical="center" wrapText="1"/>
    </xf>
    <xf numFmtId="0" fontId="17" fillId="2" borderId="11" xfId="2" applyFont="1" applyFill="1" applyBorder="1" applyAlignment="1">
      <alignment horizontal="center" vertical="center" wrapText="1"/>
    </xf>
    <xf numFmtId="0" fontId="29" fillId="2" borderId="1" xfId="2" applyFont="1" applyFill="1" applyBorder="1" applyAlignment="1">
      <alignment horizontal="center" vertical="center"/>
    </xf>
    <xf numFmtId="0" fontId="29" fillId="2" borderId="1" xfId="2" applyFont="1" applyFill="1" applyBorder="1" applyAlignment="1">
      <alignment horizontal="center" vertical="center" wrapText="1" shrinkToFit="1"/>
    </xf>
    <xf numFmtId="0" fontId="34" fillId="0" borderId="1" xfId="0" applyFont="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34" fillId="0" borderId="1" xfId="0" applyFont="1" applyBorder="1" applyAlignment="1">
      <alignment horizontal="center" vertical="center" textRotation="255"/>
    </xf>
    <xf numFmtId="0" fontId="9" fillId="0" borderId="8" xfId="2" applyFont="1" applyBorder="1" applyAlignment="1">
      <alignment horizontal="center" vertical="center" wrapText="1" shrinkToFit="1"/>
    </xf>
    <xf numFmtId="0" fontId="45" fillId="0" borderId="2" xfId="2" applyFont="1" applyBorder="1" applyAlignment="1">
      <alignment horizontal="center" vertical="center" shrinkToFit="1"/>
    </xf>
    <xf numFmtId="0" fontId="34" fillId="0" borderId="11" xfId="0" applyFont="1" applyBorder="1" applyAlignment="1">
      <alignment horizontal="center" vertical="center" shrinkToFit="1"/>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4" fillId="0" borderId="13" xfId="0" applyFont="1" applyBorder="1" applyAlignment="1">
      <alignment horizontal="center" vertical="center"/>
    </xf>
    <xf numFmtId="0" fontId="34" fillId="0" borderId="10" xfId="0" applyFont="1" applyBorder="1" applyAlignment="1">
      <alignment horizontal="center" vertical="center" shrinkToFit="1"/>
    </xf>
    <xf numFmtId="0" fontId="34" fillId="0" borderId="3" xfId="0" applyFont="1" applyBorder="1" applyAlignment="1">
      <alignment horizontal="center" vertical="center" wrapText="1"/>
    </xf>
    <xf numFmtId="0" fontId="34"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14" fillId="0" borderId="1" xfId="2" applyBorder="1" applyAlignment="1">
      <alignment horizontal="center" vertical="center"/>
    </xf>
    <xf numFmtId="0" fontId="34" fillId="0" borderId="3" xfId="0" applyFont="1" applyBorder="1" applyAlignment="1">
      <alignment horizontal="center" vertical="center"/>
    </xf>
    <xf numFmtId="0" fontId="34" fillId="0" borderId="8" xfId="0" applyFont="1" applyBorder="1" applyAlignment="1">
      <alignment horizontal="center" vertical="center"/>
    </xf>
    <xf numFmtId="0" fontId="14" fillId="0" borderId="2" xfId="2" applyBorder="1" applyAlignment="1">
      <alignment vertical="center" wrapText="1"/>
    </xf>
    <xf numFmtId="0" fontId="34" fillId="0" borderId="3" xfId="0" applyFont="1" applyBorder="1">
      <alignment vertical="center"/>
    </xf>
    <xf numFmtId="0" fontId="34" fillId="0" borderId="8" xfId="0" applyFont="1" applyBorder="1">
      <alignment vertical="center"/>
    </xf>
    <xf numFmtId="0" fontId="14" fillId="0" borderId="2" xfId="2" applyBorder="1" applyAlignment="1">
      <alignment horizontal="center" vertical="center"/>
    </xf>
    <xf numFmtId="0" fontId="14" fillId="0" borderId="2" xfId="2" applyBorder="1" applyAlignment="1">
      <alignment vertical="center"/>
    </xf>
    <xf numFmtId="0" fontId="14" fillId="0" borderId="3" xfId="2" applyBorder="1" applyAlignment="1">
      <alignment vertical="center"/>
    </xf>
    <xf numFmtId="176" fontId="14" fillId="0" borderId="1" xfId="2" applyNumberFormat="1" applyBorder="1" applyAlignment="1">
      <alignment horizontal="center" vertical="center" shrinkToFit="1"/>
    </xf>
    <xf numFmtId="0" fontId="9" fillId="2" borderId="14" xfId="2" applyFont="1" applyFill="1" applyBorder="1" applyAlignment="1">
      <alignment horizontal="center" vertical="center"/>
    </xf>
    <xf numFmtId="0" fontId="9" fillId="0" borderId="1" xfId="2" applyFont="1" applyBorder="1" applyAlignment="1">
      <alignment horizontal="center" vertical="center" shrinkToFit="1"/>
    </xf>
    <xf numFmtId="0" fontId="9" fillId="0" borderId="1" xfId="2" applyFont="1" applyBorder="1" applyAlignment="1">
      <alignment horizontal="center" vertical="center" wrapText="1" shrinkToFit="1"/>
    </xf>
    <xf numFmtId="0" fontId="39" fillId="2" borderId="1" xfId="2" applyFont="1" applyFill="1" applyBorder="1" applyAlignment="1">
      <alignment horizontal="center" vertical="center" wrapText="1"/>
    </xf>
    <xf numFmtId="0" fontId="39"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14" fillId="0" borderId="8" xfId="2" applyBorder="1" applyAlignment="1">
      <alignment horizontal="center" vertical="center"/>
    </xf>
    <xf numFmtId="176" fontId="14" fillId="0" borderId="1" xfId="2" applyNumberFormat="1" applyBorder="1" applyAlignment="1">
      <alignment horizontal="center" vertical="center"/>
    </xf>
    <xf numFmtId="0" fontId="5" fillId="0" borderId="0" xfId="2" applyFont="1" applyAlignment="1">
      <alignment horizontal="left" vertical="center"/>
    </xf>
    <xf numFmtId="0" fontId="6" fillId="0" borderId="14" xfId="2" applyFont="1" applyBorder="1" applyAlignment="1">
      <alignment horizontal="left" vertical="center"/>
    </xf>
    <xf numFmtId="0" fontId="6" fillId="0" borderId="1" xfId="2" applyFont="1" applyBorder="1" applyAlignment="1">
      <alignment horizontal="left" vertical="center" shrinkToFit="1"/>
    </xf>
    <xf numFmtId="0" fontId="4" fillId="0" borderId="1" xfId="2" applyFont="1" applyBorder="1" applyAlignment="1">
      <alignment horizontal="center" vertical="center" shrinkToFit="1"/>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6" fillId="0" borderId="13" xfId="2" applyFont="1" applyBorder="1" applyAlignment="1">
      <alignment horizontal="left" vertical="center"/>
    </xf>
    <xf numFmtId="0" fontId="4" fillId="0" borderId="1" xfId="2" applyFont="1" applyBorder="1" applyAlignment="1">
      <alignment horizontal="center" vertical="center" wrapText="1" shrinkToFit="1"/>
    </xf>
    <xf numFmtId="0" fontId="4" fillId="2" borderId="15" xfId="2" applyFont="1" applyFill="1" applyBorder="1" applyAlignment="1">
      <alignment horizontal="center" vertical="center" wrapText="1" shrinkToFit="1"/>
    </xf>
    <xf numFmtId="0" fontId="4" fillId="2" borderId="13" xfId="2" applyFont="1" applyFill="1" applyBorder="1" applyAlignment="1">
      <alignment horizontal="center" vertical="center" shrinkToFit="1"/>
    </xf>
    <xf numFmtId="198" fontId="50" fillId="0" borderId="6" xfId="4" applyNumberFormat="1" applyFont="1" applyBorder="1" applyAlignment="1">
      <alignment horizontal="center" vertical="center" shrinkToFit="1"/>
    </xf>
    <xf numFmtId="198" fontId="50" fillId="0" borderId="5" xfId="4" applyNumberFormat="1" applyFont="1" applyBorder="1" applyAlignment="1">
      <alignment horizontal="center" vertical="center" shrinkToFit="1"/>
    </xf>
    <xf numFmtId="198" fontId="50" fillId="0" borderId="9" xfId="4" applyNumberFormat="1" applyFont="1" applyBorder="1" applyAlignment="1">
      <alignment horizontal="center" vertical="center" shrinkToFit="1"/>
    </xf>
    <xf numFmtId="198" fontId="50" fillId="0" borderId="11" xfId="4" applyNumberFormat="1" applyFont="1" applyBorder="1" applyAlignment="1">
      <alignment horizontal="center" vertical="center" shrinkToFit="1"/>
    </xf>
    <xf numFmtId="0" fontId="4" fillId="0" borderId="12" xfId="4" applyFont="1" applyBorder="1" applyAlignment="1" applyProtection="1">
      <alignment horizontal="center" vertical="center"/>
      <protection locked="0"/>
    </xf>
    <xf numFmtId="0" fontId="4" fillId="0" borderId="0" xfId="4" applyFont="1" applyAlignment="1" applyProtection="1">
      <alignment horizontal="center" vertical="center"/>
      <protection locked="0"/>
    </xf>
    <xf numFmtId="0" fontId="4" fillId="0" borderId="9" xfId="4" applyFont="1" applyBorder="1" applyAlignment="1" applyProtection="1">
      <alignment horizontal="center" vertical="center"/>
      <protection locked="0"/>
    </xf>
    <xf numFmtId="0" fontId="4" fillId="0" borderId="10" xfId="4" applyFont="1" applyBorder="1" applyAlignment="1" applyProtection="1">
      <alignment horizontal="center" vertical="center"/>
      <protection locked="0"/>
    </xf>
    <xf numFmtId="0" fontId="4" fillId="2" borderId="6" xfId="2" applyFont="1" applyFill="1" applyBorder="1" applyAlignment="1">
      <alignment horizontal="center" vertical="center" wrapText="1" shrinkToFit="1"/>
    </xf>
    <xf numFmtId="0" fontId="4" fillId="2" borderId="12" xfId="2" applyFont="1" applyFill="1" applyBorder="1" applyAlignment="1">
      <alignment horizontal="center" vertical="center" wrapText="1" shrinkToFit="1"/>
    </xf>
    <xf numFmtId="0" fontId="4" fillId="2" borderId="9" xfId="2" applyFont="1" applyFill="1" applyBorder="1" applyAlignment="1">
      <alignment horizontal="center" vertical="center" wrapText="1" shrinkToFit="1"/>
    </xf>
    <xf numFmtId="0" fontId="4" fillId="2" borderId="14" xfId="2" applyFont="1" applyFill="1" applyBorder="1" applyAlignment="1">
      <alignment horizontal="center" vertical="center" wrapText="1" shrinkToFit="1"/>
    </xf>
    <xf numFmtId="0" fontId="4" fillId="0" borderId="6" xfId="2" applyFont="1" applyBorder="1" applyAlignment="1" applyProtection="1">
      <alignment horizontal="center" vertical="center" shrinkToFit="1"/>
      <protection locked="0"/>
    </xf>
    <xf numFmtId="0" fontId="4" fillId="0" borderId="5" xfId="2" applyFont="1" applyBorder="1" applyAlignment="1" applyProtection="1">
      <alignment horizontal="center" vertical="center" shrinkToFit="1"/>
      <protection locked="0"/>
    </xf>
    <xf numFmtId="0" fontId="4" fillId="0" borderId="9" xfId="2" applyFont="1" applyBorder="1" applyAlignment="1" applyProtection="1">
      <alignment horizontal="center" vertical="center" shrinkToFit="1"/>
      <protection locked="0"/>
    </xf>
    <xf numFmtId="0" fontId="4" fillId="0" borderId="11" xfId="2" applyFont="1" applyBorder="1" applyAlignment="1" applyProtection="1">
      <alignment horizontal="center" vertical="center" shrinkToFit="1"/>
      <protection locked="0"/>
    </xf>
    <xf numFmtId="0" fontId="4" fillId="0" borderId="2" xfId="2" applyFont="1" applyBorder="1" applyAlignment="1" applyProtection="1">
      <alignment horizontal="center" vertical="center" shrinkToFit="1"/>
      <protection locked="0"/>
    </xf>
    <xf numFmtId="0" fontId="4" fillId="0" borderId="8" xfId="2" applyFont="1" applyBorder="1" applyAlignment="1" applyProtection="1">
      <alignment horizontal="center" vertical="center" shrinkToFit="1"/>
      <protection locked="0"/>
    </xf>
    <xf numFmtId="0" fontId="4" fillId="0" borderId="2" xfId="2" applyFont="1" applyBorder="1" applyAlignment="1" applyProtection="1">
      <alignment horizontal="left" vertical="center" shrinkToFit="1"/>
      <protection locked="0"/>
    </xf>
    <xf numFmtId="0" fontId="0" fillId="0" borderId="3" xfId="0" applyBorder="1" applyAlignment="1">
      <alignment horizontal="left" vertical="center"/>
    </xf>
    <xf numFmtId="0" fontId="0" fillId="0" borderId="8" xfId="0" applyBorder="1" applyAlignment="1">
      <alignment horizontal="left" vertical="center"/>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4" fillId="0" borderId="8" xfId="2" applyFont="1" applyBorder="1" applyAlignment="1" applyProtection="1">
      <alignment horizontal="left" vertical="center"/>
      <protection locked="0"/>
    </xf>
    <xf numFmtId="0" fontId="17" fillId="3" borderId="2" xfId="4" applyFont="1" applyFill="1" applyBorder="1" applyAlignment="1">
      <alignment horizontal="center" vertical="center"/>
    </xf>
    <xf numFmtId="0" fontId="17" fillId="3" borderId="8" xfId="4" applyFont="1" applyFill="1" applyBorder="1" applyAlignment="1">
      <alignment horizontal="center" vertical="center"/>
    </xf>
    <xf numFmtId="0" fontId="4" fillId="0" borderId="6" xfId="4" applyFont="1" applyBorder="1" applyAlignment="1" applyProtection="1">
      <alignment horizontal="center" vertical="center"/>
      <protection locked="0"/>
    </xf>
    <xf numFmtId="0" fontId="4" fillId="0" borderId="7" xfId="4" applyFont="1" applyBorder="1" applyAlignment="1" applyProtection="1">
      <alignment horizontal="center" vertical="center"/>
      <protection locked="0"/>
    </xf>
    <xf numFmtId="0" fontId="4" fillId="0" borderId="5" xfId="4" applyFont="1" applyBorder="1" applyAlignment="1" applyProtection="1">
      <alignment horizontal="center" vertical="center"/>
      <protection locked="0"/>
    </xf>
    <xf numFmtId="0" fontId="4" fillId="0" borderId="4" xfId="4" applyFont="1" applyBorder="1" applyAlignment="1" applyProtection="1">
      <alignment horizontal="center" vertical="center"/>
      <protection locked="0"/>
    </xf>
    <xf numFmtId="0" fontId="4" fillId="0" borderId="11" xfId="4" applyFont="1" applyBorder="1" applyAlignment="1" applyProtection="1">
      <alignment horizontal="center" vertical="center"/>
      <protection locked="0"/>
    </xf>
    <xf numFmtId="0" fontId="0" fillId="0" borderId="3" xfId="0" applyBorder="1">
      <alignment vertical="center"/>
    </xf>
    <xf numFmtId="0" fontId="0" fillId="0" borderId="8" xfId="0" applyBorder="1">
      <alignment vertical="center"/>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4" fillId="0" borderId="2" xfId="2" applyFont="1" applyBorder="1" applyAlignment="1">
      <alignment horizontal="left" vertical="center" shrinkToFit="1"/>
    </xf>
    <xf numFmtId="0" fontId="4" fillId="0" borderId="3" xfId="2" applyFont="1" applyBorder="1" applyAlignment="1">
      <alignment horizontal="left" vertical="center" shrinkToFit="1"/>
    </xf>
    <xf numFmtId="0" fontId="4" fillId="8" borderId="2" xfId="2" applyFont="1" applyFill="1" applyBorder="1" applyAlignment="1">
      <alignment horizontal="center" vertical="center" shrinkToFit="1"/>
    </xf>
    <xf numFmtId="0" fontId="4" fillId="8" borderId="3" xfId="2" applyFont="1" applyFill="1" applyBorder="1" applyAlignment="1">
      <alignment horizontal="center" vertical="center" shrinkToFit="1"/>
    </xf>
    <xf numFmtId="0" fontId="4" fillId="0" borderId="8" xfId="2" applyFont="1" applyBorder="1" applyAlignment="1">
      <alignment horizontal="left" vertical="center" shrinkToFit="1"/>
    </xf>
    <xf numFmtId="179" fontId="21" fillId="0" borderId="12" xfId="4" applyNumberFormat="1" applyFont="1" applyBorder="1" applyAlignment="1">
      <alignment horizontal="center" vertical="center" shrinkToFit="1"/>
    </xf>
    <xf numFmtId="179" fontId="21" fillId="0" borderId="4" xfId="4" applyNumberFormat="1" applyFont="1" applyBorder="1" applyAlignment="1">
      <alignment horizontal="center" vertical="center" shrinkToFit="1"/>
    </xf>
    <xf numFmtId="179" fontId="21" fillId="0" borderId="9" xfId="4" applyNumberFormat="1" applyFont="1" applyBorder="1" applyAlignment="1">
      <alignment horizontal="center" vertical="center" shrinkToFit="1"/>
    </xf>
    <xf numFmtId="179" fontId="21" fillId="0" borderId="11" xfId="4" applyNumberFormat="1" applyFont="1" applyBorder="1" applyAlignment="1">
      <alignment horizontal="center" vertical="center" shrinkToFit="1"/>
    </xf>
    <xf numFmtId="0" fontId="9" fillId="0" borderId="7" xfId="2" applyFont="1" applyBorder="1" applyAlignment="1" applyProtection="1">
      <alignment vertical="center" wrapText="1"/>
      <protection locked="0"/>
    </xf>
    <xf numFmtId="0" fontId="34" fillId="0" borderId="7" xfId="0" applyFont="1" applyBorder="1" applyAlignment="1">
      <alignment vertical="center" wrapText="1"/>
    </xf>
    <xf numFmtId="0" fontId="34" fillId="0" borderId="0" xfId="0" applyFont="1" applyAlignment="1">
      <alignment vertical="center" wrapText="1"/>
    </xf>
    <xf numFmtId="0" fontId="4" fillId="0" borderId="9" xfId="2" applyFont="1" applyBorder="1" applyAlignment="1">
      <alignment horizontal="left" vertical="center" shrinkToFit="1"/>
    </xf>
    <xf numFmtId="0" fontId="4" fillId="0" borderId="10" xfId="2" applyFont="1" applyBorder="1" applyAlignment="1">
      <alignment horizontal="left" vertical="center" shrinkToFit="1"/>
    </xf>
    <xf numFmtId="0" fontId="4" fillId="0" borderId="11" xfId="2" applyFont="1" applyBorder="1" applyAlignment="1">
      <alignment horizontal="left" vertical="center" shrinkToFit="1"/>
    </xf>
    <xf numFmtId="0" fontId="4" fillId="0" borderId="6" xfId="4" applyFont="1" applyBorder="1" applyAlignment="1" applyProtection="1">
      <alignment horizontal="center" vertical="center" shrinkToFit="1"/>
      <protection locked="0"/>
    </xf>
    <xf numFmtId="0" fontId="4" fillId="0" borderId="5" xfId="4" applyFont="1" applyBorder="1" applyAlignment="1" applyProtection="1">
      <alignment horizontal="center" vertical="center" shrinkToFit="1"/>
      <protection locked="0"/>
    </xf>
    <xf numFmtId="0" fontId="4" fillId="0" borderId="9" xfId="4" applyFont="1" applyBorder="1" applyAlignment="1" applyProtection="1">
      <alignment horizontal="center" vertical="center" shrinkToFit="1"/>
      <protection locked="0"/>
    </xf>
    <xf numFmtId="0" fontId="4" fillId="0" borderId="11" xfId="4" applyFont="1" applyBorder="1" applyAlignment="1" applyProtection="1">
      <alignment horizontal="center" vertical="center" shrinkToFit="1"/>
      <protection locked="0"/>
    </xf>
    <xf numFmtId="198" fontId="50" fillId="0" borderId="6" xfId="10" applyNumberFormat="1" applyFont="1" applyBorder="1" applyAlignment="1">
      <alignment horizontal="center" vertical="center" shrinkToFit="1"/>
    </xf>
    <xf numFmtId="198" fontId="50" fillId="0" borderId="5" xfId="10" applyNumberFormat="1" applyFont="1" applyBorder="1" applyAlignment="1">
      <alignment horizontal="center" vertical="center" shrinkToFit="1"/>
    </xf>
    <xf numFmtId="198" fontId="50" fillId="0" borderId="9" xfId="10" applyNumberFormat="1" applyFont="1" applyBorder="1" applyAlignment="1">
      <alignment horizontal="center" vertical="center" shrinkToFit="1"/>
    </xf>
    <xf numFmtId="198" fontId="50" fillId="0" borderId="11" xfId="10" applyNumberFormat="1" applyFont="1" applyBorder="1" applyAlignment="1">
      <alignment horizontal="center" vertical="center" shrinkToFit="1"/>
    </xf>
    <xf numFmtId="0" fontId="9" fillId="0" borderId="1" xfId="4" applyFont="1" applyBorder="1" applyAlignment="1">
      <alignment horizontal="center" vertical="center"/>
    </xf>
    <xf numFmtId="0" fontId="9" fillId="3" borderId="2" xfId="4" applyFont="1" applyFill="1" applyBorder="1" applyAlignment="1">
      <alignment horizontal="center" vertical="center"/>
    </xf>
    <xf numFmtId="0" fontId="9" fillId="3" borderId="3" xfId="4" applyFont="1" applyFill="1" applyBorder="1" applyAlignment="1">
      <alignment horizontal="center" vertical="center"/>
    </xf>
    <xf numFmtId="0" fontId="9" fillId="3" borderId="8" xfId="4" applyFont="1" applyFill="1" applyBorder="1" applyAlignment="1">
      <alignment horizontal="center" vertical="center"/>
    </xf>
    <xf numFmtId="0" fontId="9" fillId="0" borderId="2" xfId="4" applyFont="1" applyBorder="1" applyAlignment="1">
      <alignment horizontal="center" vertical="center"/>
    </xf>
    <xf numFmtId="0" fontId="9" fillId="0" borderId="8" xfId="4" applyFont="1" applyBorder="1" applyAlignment="1">
      <alignment horizontal="center" vertical="center"/>
    </xf>
    <xf numFmtId="0" fontId="9" fillId="0" borderId="3" xfId="4" applyFont="1" applyBorder="1" applyAlignment="1">
      <alignment horizontal="center" vertical="center"/>
    </xf>
    <xf numFmtId="0" fontId="9" fillId="3" borderId="1" xfId="4" applyFont="1" applyFill="1" applyBorder="1" applyAlignment="1">
      <alignment horizontal="center" vertical="center"/>
    </xf>
    <xf numFmtId="0" fontId="17" fillId="0" borderId="13" xfId="4" applyFont="1" applyBorder="1" applyAlignment="1">
      <alignment horizontal="center" vertical="center" wrapText="1"/>
    </xf>
    <xf numFmtId="0" fontId="17" fillId="0" borderId="1" xfId="4" applyFont="1" applyBorder="1" applyAlignment="1">
      <alignment horizontal="center" vertical="center" wrapText="1"/>
    </xf>
    <xf numFmtId="0" fontId="17" fillId="0" borderId="1" xfId="4" applyFont="1" applyBorder="1" applyAlignment="1">
      <alignment horizontal="center" vertical="center"/>
    </xf>
    <xf numFmtId="179" fontId="17" fillId="0" borderId="1" xfId="4" applyNumberFormat="1" applyFont="1" applyBorder="1" applyAlignment="1">
      <alignment horizontal="center" vertical="center" shrinkToFit="1"/>
    </xf>
    <xf numFmtId="179" fontId="17" fillId="0" borderId="0" xfId="4" applyNumberFormat="1" applyFont="1" applyAlignment="1">
      <alignment horizontal="center" vertical="center" shrinkToFit="1"/>
    </xf>
    <xf numFmtId="179" fontId="17" fillId="0" borderId="4" xfId="4" applyNumberFormat="1" applyFont="1" applyBorder="1" applyAlignment="1">
      <alignment horizontal="center" vertical="center" shrinkToFit="1"/>
    </xf>
    <xf numFmtId="0" fontId="4" fillId="3" borderId="1" xfId="2" applyFont="1" applyFill="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4" fillId="0" borderId="9" xfId="0" applyFont="1" applyBorder="1">
      <alignment vertical="center"/>
    </xf>
    <xf numFmtId="0" fontId="9" fillId="3" borderId="14" xfId="4" applyFont="1" applyFill="1" applyBorder="1" applyAlignment="1">
      <alignment horizontal="center"/>
    </xf>
    <xf numFmtId="0" fontId="9" fillId="3" borderId="13" xfId="4" applyFont="1" applyFill="1" applyBorder="1" applyAlignment="1">
      <alignment horizontal="center" vertical="center"/>
    </xf>
    <xf numFmtId="0" fontId="9" fillId="0" borderId="13" xfId="4" applyFont="1" applyBorder="1">
      <alignment vertical="center"/>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0" borderId="2" xfId="4" applyFont="1" applyBorder="1" applyAlignment="1">
      <alignment vertical="center" shrinkToFit="1"/>
    </xf>
    <xf numFmtId="0" fontId="9" fillId="0" borderId="3" xfId="4" applyFont="1" applyBorder="1" applyAlignment="1">
      <alignment vertical="center" shrinkToFit="1"/>
    </xf>
    <xf numFmtId="0" fontId="9" fillId="0" borderId="8" xfId="4" applyFont="1" applyBorder="1" applyAlignment="1">
      <alignment vertical="center" shrinkToFit="1"/>
    </xf>
    <xf numFmtId="0" fontId="9" fillId="0" borderId="14" xfId="4" applyFont="1" applyBorder="1">
      <alignment vertical="center"/>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4" fillId="2" borderId="6" xfId="2" applyFont="1" applyFill="1" applyBorder="1" applyAlignment="1">
      <alignment horizontal="center" vertical="center"/>
    </xf>
    <xf numFmtId="0" fontId="4" fillId="2" borderId="8" xfId="2" applyFont="1" applyFill="1" applyBorder="1" applyAlignment="1">
      <alignment horizontal="center" vertical="center"/>
    </xf>
    <xf numFmtId="0" fontId="5" fillId="0" borderId="1" xfId="2" applyFont="1" applyBorder="1" applyAlignment="1">
      <alignment horizontal="left" vertical="center" shrinkToFit="1"/>
    </xf>
    <xf numFmtId="178" fontId="4" fillId="0" borderId="6" xfId="2" applyNumberFormat="1" applyFont="1" applyBorder="1" applyAlignment="1">
      <alignment horizontal="center" vertical="center" shrinkToFit="1"/>
    </xf>
    <xf numFmtId="178" fontId="4" fillId="0" borderId="7" xfId="2" applyNumberFormat="1" applyFont="1" applyBorder="1" applyAlignment="1">
      <alignment horizontal="center" vertical="center" shrinkToFit="1"/>
    </xf>
    <xf numFmtId="178" fontId="4" fillId="0" borderId="5" xfId="2" applyNumberFormat="1" applyFont="1"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6" fillId="0" borderId="12" xfId="2" applyFont="1" applyBorder="1" applyAlignment="1" applyProtection="1">
      <alignment horizontal="center"/>
      <protection locked="0"/>
    </xf>
    <xf numFmtId="0" fontId="16" fillId="0" borderId="0" xfId="2" applyFont="1" applyAlignment="1" applyProtection="1">
      <alignment horizontal="center"/>
      <protection locked="0"/>
    </xf>
    <xf numFmtId="0" fontId="16" fillId="0" borderId="4" xfId="2" applyFont="1" applyBorder="1" applyAlignment="1" applyProtection="1">
      <alignment horizont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6" fillId="0" borderId="1" xfId="2" applyFont="1" applyBorder="1" applyAlignment="1">
      <alignment horizontal="left" vertical="center" wrapText="1" shrinkToFit="1"/>
    </xf>
    <xf numFmtId="0" fontId="50" fillId="0" borderId="10" xfId="2" applyFont="1" applyBorder="1" applyAlignment="1" applyProtection="1">
      <alignment horizontal="left" vertical="center" wrapText="1"/>
      <protection locked="0"/>
    </xf>
    <xf numFmtId="0" fontId="50" fillId="0" borderId="11" xfId="2" applyFont="1" applyBorder="1" applyAlignment="1" applyProtection="1">
      <alignment horizontal="left" vertical="center" wrapText="1"/>
      <protection locked="0"/>
    </xf>
    <xf numFmtId="0" fontId="17" fillId="0" borderId="9" xfId="2" applyFont="1" applyBorder="1" applyAlignment="1" applyProtection="1">
      <alignment horizontal="left" vertical="center"/>
      <protection locked="0"/>
    </xf>
    <xf numFmtId="0" fontId="17" fillId="0" borderId="10" xfId="2" applyFont="1" applyBorder="1" applyAlignment="1" applyProtection="1">
      <alignment horizontal="left" vertical="center"/>
      <protection locked="0"/>
    </xf>
    <xf numFmtId="0" fontId="17" fillId="0" borderId="11" xfId="2" applyFont="1" applyBorder="1" applyAlignment="1" applyProtection="1">
      <alignment horizontal="left" vertical="center"/>
      <protection locked="0"/>
    </xf>
    <xf numFmtId="0" fontId="17" fillId="0" borderId="9" xfId="2" applyFont="1" applyBorder="1" applyAlignment="1" applyProtection="1">
      <alignment horizontal="left" vertical="center" shrinkToFit="1"/>
      <protection locked="0"/>
    </xf>
    <xf numFmtId="0" fontId="17" fillId="0" borderId="10" xfId="2" applyFont="1" applyBorder="1" applyAlignment="1" applyProtection="1">
      <alignment horizontal="left" vertical="center" shrinkToFit="1"/>
      <protection locked="0"/>
    </xf>
    <xf numFmtId="0" fontId="17" fillId="0" borderId="11" xfId="2" applyFont="1" applyBorder="1" applyAlignment="1" applyProtection="1">
      <alignment horizontal="left" vertical="center" shrinkToFit="1"/>
      <protection locked="0"/>
    </xf>
    <xf numFmtId="0" fontId="17" fillId="2" borderId="1" xfId="2" applyFont="1" applyFill="1" applyBorder="1" applyAlignment="1" applyProtection="1">
      <alignment horizontal="center" vertical="center" wrapText="1"/>
      <protection locked="0"/>
    </xf>
    <xf numFmtId="0" fontId="17" fillId="0" borderId="2" xfId="2" applyFont="1" applyBorder="1" applyAlignment="1" applyProtection="1">
      <alignment horizontal="center" vertical="center" wrapText="1"/>
      <protection locked="0"/>
    </xf>
    <xf numFmtId="0" fontId="17" fillId="0" borderId="3" xfId="2" applyFont="1" applyBorder="1" applyAlignment="1" applyProtection="1">
      <alignment horizontal="center" vertical="center" wrapText="1"/>
      <protection locked="0"/>
    </xf>
    <xf numFmtId="0" fontId="17" fillId="0" borderId="8" xfId="2" applyFont="1" applyBorder="1" applyAlignment="1" applyProtection="1">
      <alignment horizontal="center" vertical="center" wrapText="1"/>
      <protection locked="0"/>
    </xf>
    <xf numFmtId="0" fontId="17" fillId="0" borderId="1" xfId="2" applyFont="1" applyBorder="1" applyAlignment="1" applyProtection="1">
      <alignment horizontal="center" vertical="center" wrapText="1"/>
      <protection locked="0"/>
    </xf>
    <xf numFmtId="0" fontId="17" fillId="0" borderId="14" xfId="2" applyFont="1" applyBorder="1" applyAlignment="1" applyProtection="1">
      <alignment horizontal="left" vertical="center" shrinkToFit="1"/>
      <protection locked="0"/>
    </xf>
    <xf numFmtId="0" fontId="17" fillId="0" borderId="15" xfId="2" applyFont="1" applyBorder="1" applyAlignment="1" applyProtection="1">
      <alignment horizontal="left" vertical="center" shrinkToFit="1"/>
      <protection locked="0"/>
    </xf>
    <xf numFmtId="0" fontId="17" fillId="0" borderId="2" xfId="2" applyFont="1" applyBorder="1" applyAlignment="1">
      <alignment horizontal="center" vertical="center" wrapText="1"/>
    </xf>
    <xf numFmtId="0" fontId="17" fillId="0" borderId="8" xfId="2" applyFont="1" applyBorder="1" applyAlignment="1">
      <alignment horizontal="center" vertical="center" wrapText="1"/>
    </xf>
    <xf numFmtId="0" fontId="17" fillId="2" borderId="2" xfId="2" applyFont="1" applyFill="1" applyBorder="1" applyAlignment="1" applyProtection="1">
      <alignment horizontal="center" vertical="center" wrapText="1"/>
      <protection locked="0"/>
    </xf>
    <xf numFmtId="0" fontId="17" fillId="2" borderId="3" xfId="2" applyFont="1" applyFill="1" applyBorder="1" applyAlignment="1" applyProtection="1">
      <alignment horizontal="center" vertical="center" wrapText="1"/>
      <protection locked="0"/>
    </xf>
    <xf numFmtId="0" fontId="17" fillId="2" borderId="8" xfId="2" applyFont="1" applyFill="1" applyBorder="1" applyAlignment="1" applyProtection="1">
      <alignment horizontal="center" vertical="center" wrapText="1"/>
      <protection locked="0"/>
    </xf>
    <xf numFmtId="191" fontId="14" fillId="0" borderId="2" xfId="2" applyNumberFormat="1" applyBorder="1" applyAlignment="1">
      <alignment horizontal="center" vertical="center"/>
    </xf>
    <xf numFmtId="191" fontId="14" fillId="0" borderId="8" xfId="2" applyNumberFormat="1" applyBorder="1" applyAlignment="1">
      <alignment horizontal="center" vertical="center"/>
    </xf>
    <xf numFmtId="0" fontId="14" fillId="0" borderId="1" xfId="2" applyBorder="1" applyAlignment="1">
      <alignment horizontal="center" vertical="center" shrinkToFit="1"/>
    </xf>
    <xf numFmtId="0" fontId="17" fillId="2" borderId="1" xfId="2" applyFont="1" applyFill="1" applyBorder="1" applyAlignment="1">
      <alignment horizontal="center" vertical="center" wrapText="1"/>
    </xf>
    <xf numFmtId="191" fontId="14" fillId="0" borderId="2" xfId="2" applyNumberFormat="1" applyBorder="1" applyAlignment="1">
      <alignment vertical="center" shrinkToFit="1"/>
    </xf>
    <xf numFmtId="0" fontId="14" fillId="0" borderId="8" xfId="2" applyBorder="1" applyAlignment="1">
      <alignment vertical="center" shrinkToFit="1"/>
    </xf>
    <xf numFmtId="0" fontId="17" fillId="2" borderId="48" xfId="2" applyFont="1" applyFill="1" applyBorder="1" applyAlignment="1" applyProtection="1">
      <alignment horizontal="center" vertical="center" wrapText="1"/>
      <protection locked="0"/>
    </xf>
    <xf numFmtId="0" fontId="17" fillId="2" borderId="47" xfId="2" applyFont="1" applyFill="1" applyBorder="1" applyAlignment="1" applyProtection="1">
      <alignment horizontal="center" vertical="center" wrapText="1"/>
      <protection locked="0"/>
    </xf>
    <xf numFmtId="0" fontId="17" fillId="2" borderId="46" xfId="2" applyFont="1" applyFill="1" applyBorder="1" applyAlignment="1" applyProtection="1">
      <alignment horizontal="center" vertical="center" wrapText="1"/>
      <protection locked="0"/>
    </xf>
    <xf numFmtId="0" fontId="17" fillId="2" borderId="45" xfId="2" applyFont="1" applyFill="1" applyBorder="1" applyAlignment="1" applyProtection="1">
      <alignment horizontal="center" vertical="center" wrapText="1"/>
      <protection locked="0"/>
    </xf>
    <xf numFmtId="0" fontId="17" fillId="2" borderId="44" xfId="2" applyFont="1" applyFill="1" applyBorder="1" applyAlignment="1" applyProtection="1">
      <alignment horizontal="center" vertical="center" wrapText="1"/>
      <protection locked="0"/>
    </xf>
    <xf numFmtId="0" fontId="17" fillId="2" borderId="43" xfId="2" applyFont="1" applyFill="1" applyBorder="1" applyAlignment="1" applyProtection="1">
      <alignment horizontal="center" vertical="center" wrapText="1"/>
      <protection locked="0"/>
    </xf>
    <xf numFmtId="0" fontId="17" fillId="2" borderId="42" xfId="2" applyFont="1" applyFill="1" applyBorder="1" applyAlignment="1" applyProtection="1">
      <alignment horizontal="center" vertical="center" wrapText="1"/>
      <protection locked="0"/>
    </xf>
    <xf numFmtId="0" fontId="17" fillId="2" borderId="41" xfId="2" applyFont="1" applyFill="1" applyBorder="1" applyAlignment="1" applyProtection="1">
      <alignment horizontal="center" vertical="center" wrapText="1"/>
      <protection locked="0"/>
    </xf>
    <xf numFmtId="0" fontId="17" fillId="2" borderId="40" xfId="2" applyFont="1" applyFill="1" applyBorder="1" applyAlignment="1" applyProtection="1">
      <alignment horizontal="center" vertical="center" wrapText="1"/>
      <protection locked="0"/>
    </xf>
    <xf numFmtId="0" fontId="17" fillId="0" borderId="2" xfId="2" applyFont="1" applyBorder="1" applyAlignment="1" applyProtection="1">
      <alignment horizontal="center" vertical="center" shrinkToFit="1"/>
      <protection locked="0"/>
    </xf>
    <xf numFmtId="0" fontId="17" fillId="0" borderId="8" xfId="2" applyFont="1" applyBorder="1" applyAlignment="1" applyProtection="1">
      <alignment horizontal="center" vertical="center" shrinkToFit="1"/>
      <protection locked="0"/>
    </xf>
    <xf numFmtId="0" fontId="17" fillId="0" borderId="2" xfId="2" applyFont="1" applyBorder="1" applyAlignment="1" applyProtection="1">
      <alignment horizontal="left" vertical="center" wrapText="1"/>
      <protection locked="0"/>
    </xf>
    <xf numFmtId="0" fontId="17" fillId="0" borderId="3" xfId="2" applyFont="1" applyBorder="1" applyAlignment="1" applyProtection="1">
      <alignment horizontal="left" vertical="center" wrapText="1"/>
      <protection locked="0"/>
    </xf>
    <xf numFmtId="0" fontId="34" fillId="0" borderId="3" xfId="0" applyFont="1" applyBorder="1" applyAlignment="1">
      <alignment vertical="center" wrapText="1"/>
    </xf>
    <xf numFmtId="0" fontId="34" fillId="0" borderId="8" xfId="0" applyFont="1" applyBorder="1" applyAlignment="1">
      <alignment vertical="center" wrapText="1"/>
    </xf>
    <xf numFmtId="0" fontId="0" fillId="0" borderId="10" xfId="0" applyBorder="1" applyAlignment="1">
      <alignment horizontal="left" vertical="center"/>
    </xf>
    <xf numFmtId="0" fontId="0" fillId="0" borderId="0" xfId="0" applyAlignment="1">
      <alignment horizontal="left" vertical="center"/>
    </xf>
    <xf numFmtId="0" fontId="9" fillId="2" borderId="19" xfId="2" applyFont="1" applyFill="1" applyBorder="1" applyAlignment="1">
      <alignment horizontal="center" vertical="center" shrinkToFit="1"/>
    </xf>
    <xf numFmtId="0" fontId="9" fillId="2" borderId="14" xfId="2" applyFont="1" applyFill="1" applyBorder="1" applyAlignment="1">
      <alignment vertical="center" textRotation="255"/>
    </xf>
    <xf numFmtId="0" fontId="30" fillId="0" borderId="6" xfId="2" applyFont="1" applyBorder="1" applyAlignment="1" applyProtection="1">
      <alignment horizontal="center"/>
      <protection locked="0"/>
    </xf>
    <xf numFmtId="0" fontId="30" fillId="0" borderId="7" xfId="2" applyFont="1" applyBorder="1" applyAlignment="1" applyProtection="1">
      <alignment horizontal="center"/>
      <protection locked="0"/>
    </xf>
    <xf numFmtId="0" fontId="30" fillId="0" borderId="0" xfId="2" applyFont="1" applyAlignment="1" applyProtection="1">
      <alignment horizontal="center"/>
      <protection locked="0"/>
    </xf>
    <xf numFmtId="0" fontId="30" fillId="0" borderId="4" xfId="2" applyFont="1" applyBorder="1" applyAlignment="1" applyProtection="1">
      <alignment horizontal="center"/>
      <protection locked="0"/>
    </xf>
    <xf numFmtId="0" fontId="30" fillId="0" borderId="12" xfId="2" applyFont="1" applyBorder="1" applyAlignment="1" applyProtection="1">
      <alignment horizontal="center"/>
      <protection locked="0"/>
    </xf>
    <xf numFmtId="0" fontId="30" fillId="0" borderId="9" xfId="2" applyFont="1" applyBorder="1" applyAlignment="1" applyProtection="1">
      <alignment horizontal="center"/>
      <protection locked="0"/>
    </xf>
    <xf numFmtId="0" fontId="30" fillId="0" borderId="10" xfId="2" applyFont="1" applyBorder="1" applyAlignment="1" applyProtection="1">
      <alignment horizontal="center"/>
      <protection locked="0"/>
    </xf>
    <xf numFmtId="0" fontId="30" fillId="0" borderId="11" xfId="2" applyFont="1" applyBorder="1" applyAlignment="1" applyProtection="1">
      <alignment horizontal="center"/>
      <protection locked="0"/>
    </xf>
    <xf numFmtId="0" fontId="17"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192" fontId="17" fillId="0" borderId="2" xfId="2" quotePrefix="1" applyNumberFormat="1" applyFont="1" applyBorder="1" applyAlignment="1" applyProtection="1">
      <alignment horizontal="center" vertical="center" wrapText="1"/>
      <protection locked="0"/>
    </xf>
    <xf numFmtId="192" fontId="17" fillId="0" borderId="3" xfId="2" applyNumberFormat="1" applyFont="1" applyBorder="1" applyAlignment="1" applyProtection="1">
      <alignment horizontal="center" vertical="center" wrapText="1"/>
      <protection locked="0"/>
    </xf>
    <xf numFmtId="192" fontId="17" fillId="0" borderId="8" xfId="2" applyNumberFormat="1" applyFont="1" applyBorder="1" applyAlignment="1" applyProtection="1">
      <alignment horizontal="center" vertical="center" wrapText="1"/>
      <protection locked="0"/>
    </xf>
    <xf numFmtId="0" fontId="17" fillId="2" borderId="6" xfId="2" applyFont="1" applyFill="1" applyBorder="1" applyAlignment="1" applyProtection="1">
      <alignment horizontal="center" vertical="center" wrapText="1"/>
      <protection locked="0"/>
    </xf>
    <xf numFmtId="0" fontId="17" fillId="2" borderId="5" xfId="2" applyFont="1" applyFill="1" applyBorder="1" applyAlignment="1" applyProtection="1">
      <alignment horizontal="center" vertical="center" wrapText="1"/>
      <protection locked="0"/>
    </xf>
    <xf numFmtId="0" fontId="17" fillId="2" borderId="12" xfId="2" applyFont="1" applyFill="1" applyBorder="1" applyAlignment="1" applyProtection="1">
      <alignment horizontal="center" vertical="center" wrapText="1"/>
      <protection locked="0"/>
    </xf>
    <xf numFmtId="0" fontId="17" fillId="2" borderId="4" xfId="2" applyFont="1" applyFill="1" applyBorder="1" applyAlignment="1" applyProtection="1">
      <alignment horizontal="center" vertical="center" wrapText="1"/>
      <protection locked="0"/>
    </xf>
    <xf numFmtId="0" fontId="17" fillId="2" borderId="9" xfId="2" applyFont="1" applyFill="1" applyBorder="1" applyAlignment="1" applyProtection="1">
      <alignment horizontal="center" vertical="center" wrapText="1"/>
      <protection locked="0"/>
    </xf>
    <xf numFmtId="0" fontId="17" fillId="2" borderId="11" xfId="2" applyFont="1" applyFill="1" applyBorder="1" applyAlignment="1" applyProtection="1">
      <alignment horizontal="center" vertical="center" wrapText="1"/>
      <protection locked="0"/>
    </xf>
    <xf numFmtId="0" fontId="17" fillId="2" borderId="7" xfId="2" applyFont="1" applyFill="1" applyBorder="1" applyAlignment="1" applyProtection="1">
      <alignment horizontal="center" vertical="center" wrapText="1"/>
      <protection locked="0"/>
    </xf>
    <xf numFmtId="0" fontId="17" fillId="2" borderId="10" xfId="2" applyFont="1" applyFill="1" applyBorder="1" applyAlignment="1" applyProtection="1">
      <alignment horizontal="center" vertical="center" wrapText="1"/>
      <protection locked="0"/>
    </xf>
    <xf numFmtId="0" fontId="34" fillId="0" borderId="7" xfId="0" applyFont="1" applyBorder="1" applyAlignment="1">
      <alignment horizontal="center" vertical="center" wrapText="1"/>
    </xf>
    <xf numFmtId="0" fontId="34" fillId="0" borderId="5" xfId="0" applyFont="1" applyBorder="1" applyAlignment="1">
      <alignment horizontal="center" vertical="center" wrapText="1"/>
    </xf>
    <xf numFmtId="0" fontId="17" fillId="2" borderId="0" xfId="2" applyFont="1" applyFill="1" applyAlignment="1" applyProtection="1">
      <alignment horizontal="center" vertical="center" wrapText="1"/>
      <protection locked="0"/>
    </xf>
    <xf numFmtId="0" fontId="34" fillId="0" borderId="0" xfId="0" applyFont="1" applyAlignment="1">
      <alignment horizontal="center" vertical="center" wrapText="1"/>
    </xf>
    <xf numFmtId="0" fontId="34" fillId="0" borderId="4"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11" xfId="0" applyFont="1" applyBorder="1" applyAlignment="1">
      <alignment horizontal="center" vertical="center" wrapText="1"/>
    </xf>
    <xf numFmtId="0" fontId="17" fillId="0" borderId="3" xfId="2" applyFont="1" applyBorder="1" applyAlignment="1" applyProtection="1">
      <alignment horizontal="center" vertical="center" shrinkToFit="1"/>
      <protection locked="0"/>
    </xf>
    <xf numFmtId="0" fontId="44" fillId="0" borderId="0" xfId="2" applyFont="1" applyAlignment="1">
      <alignment vertical="center" wrapText="1"/>
    </xf>
    <xf numFmtId="0" fontId="9" fillId="2" borderId="28" xfId="2" applyFont="1" applyFill="1" applyBorder="1" applyAlignment="1">
      <alignment horizontal="center" vertical="center" wrapText="1"/>
    </xf>
    <xf numFmtId="0" fontId="9" fillId="2" borderId="19" xfId="2" applyFont="1" applyFill="1" applyBorder="1" applyAlignment="1">
      <alignment vertical="center" wrapText="1"/>
    </xf>
    <xf numFmtId="0" fontId="9" fillId="2" borderId="26" xfId="2" applyFont="1" applyFill="1" applyBorder="1" applyAlignment="1">
      <alignment horizontal="center" vertical="center" wrapText="1"/>
    </xf>
    <xf numFmtId="0" fontId="9" fillId="2" borderId="22" xfId="2" applyFont="1" applyFill="1" applyBorder="1" applyAlignment="1">
      <alignment vertical="center" wrapText="1"/>
    </xf>
    <xf numFmtId="0" fontId="9" fillId="2" borderId="28" xfId="2" applyFont="1" applyFill="1" applyBorder="1" applyAlignment="1">
      <alignment horizontal="center" vertical="center"/>
    </xf>
    <xf numFmtId="0" fontId="9" fillId="2" borderId="27" xfId="2" applyFont="1" applyFill="1" applyBorder="1" applyAlignment="1">
      <alignment vertical="center"/>
    </xf>
    <xf numFmtId="0" fontId="9" fillId="2" borderId="26" xfId="2" applyFont="1" applyFill="1" applyBorder="1" applyAlignment="1">
      <alignment vertical="center"/>
    </xf>
    <xf numFmtId="0" fontId="14" fillId="0" borderId="1" xfId="2" applyBorder="1" applyAlignment="1">
      <alignment horizontal="center" vertical="center" wrapText="1"/>
    </xf>
    <xf numFmtId="0" fontId="31" fillId="0" borderId="9" xfId="2" applyFont="1" applyBorder="1" applyAlignment="1">
      <alignment horizontal="left" vertical="center" shrinkToFit="1"/>
    </xf>
    <xf numFmtId="0" fontId="31" fillId="0" borderId="10" xfId="2" applyFont="1" applyBorder="1" applyAlignment="1">
      <alignment horizontal="left" vertical="center" shrinkToFit="1"/>
    </xf>
    <xf numFmtId="0" fontId="31" fillId="0" borderId="11" xfId="2" applyFont="1" applyBorder="1" applyAlignment="1">
      <alignment horizontal="left" vertical="center" shrinkToFit="1"/>
    </xf>
    <xf numFmtId="0" fontId="31" fillId="0" borderId="1" xfId="2" applyFont="1" applyBorder="1" applyAlignment="1">
      <alignment horizontal="left" vertical="center" shrinkToFit="1"/>
    </xf>
    <xf numFmtId="0" fontId="31" fillId="0" borderId="6" xfId="2" applyFont="1" applyBorder="1" applyAlignment="1">
      <alignment horizontal="left" vertical="center" shrinkToFit="1"/>
    </xf>
    <xf numFmtId="0" fontId="31" fillId="0" borderId="7" xfId="2" applyFont="1" applyBorder="1" applyAlignment="1">
      <alignment horizontal="left" vertical="center" shrinkToFit="1"/>
    </xf>
    <xf numFmtId="0" fontId="31" fillId="0" borderId="5" xfId="2" applyFont="1" applyBorder="1" applyAlignment="1">
      <alignment horizontal="left" vertical="center" shrinkToFit="1"/>
    </xf>
    <xf numFmtId="178" fontId="4" fillId="0" borderId="6" xfId="2" applyNumberFormat="1" applyFont="1" applyBorder="1" applyAlignment="1">
      <alignment horizontal="center" vertical="center" wrapText="1" shrinkToFit="1"/>
    </xf>
    <xf numFmtId="0" fontId="34" fillId="0" borderId="7" xfId="0" applyFont="1" applyBorder="1" applyAlignment="1">
      <alignment horizontal="center" vertical="center" wrapText="1" shrinkToFit="1"/>
    </xf>
    <xf numFmtId="0" fontId="34" fillId="0" borderId="5" xfId="0" applyFont="1" applyBorder="1" applyAlignment="1">
      <alignment horizontal="center" vertical="center" wrapText="1" shrinkToFit="1"/>
    </xf>
    <xf numFmtId="0" fontId="9" fillId="2" borderId="22" xfId="2" applyFont="1" applyFill="1" applyBorder="1" applyAlignment="1">
      <alignment horizontal="center" vertical="center"/>
    </xf>
    <xf numFmtId="0" fontId="9" fillId="2" borderId="28" xfId="2" applyFont="1" applyFill="1" applyBorder="1" applyAlignment="1">
      <alignment horizontal="center" vertical="center" shrinkToFit="1"/>
    </xf>
    <xf numFmtId="0" fontId="9" fillId="2" borderId="27" xfId="2" applyFont="1" applyFill="1" applyBorder="1" applyAlignment="1">
      <alignment horizontal="center" vertical="center" shrinkToFit="1"/>
    </xf>
    <xf numFmtId="0" fontId="9" fillId="2" borderId="26" xfId="2" applyFont="1" applyFill="1" applyBorder="1" applyAlignment="1">
      <alignment horizontal="center" vertical="center" shrinkToFit="1"/>
    </xf>
    <xf numFmtId="0" fontId="9" fillId="2" borderId="22" xfId="2" applyFont="1" applyFill="1" applyBorder="1" applyAlignment="1">
      <alignment horizontal="center" vertical="center" shrinkToFit="1"/>
    </xf>
    <xf numFmtId="0" fontId="9" fillId="2" borderId="19" xfId="2" applyFont="1" applyFill="1" applyBorder="1" applyAlignment="1">
      <alignment horizontal="center" vertical="center"/>
    </xf>
    <xf numFmtId="0" fontId="19" fillId="0" borderId="2" xfId="0" applyFont="1" applyBorder="1">
      <alignment vertical="center"/>
    </xf>
    <xf numFmtId="0" fontId="19" fillId="0" borderId="3" xfId="0" applyFont="1" applyBorder="1">
      <alignment vertical="center"/>
    </xf>
    <xf numFmtId="0" fontId="19" fillId="0" borderId="8" xfId="0" applyFont="1" applyBorder="1">
      <alignment vertical="center"/>
    </xf>
    <xf numFmtId="0" fontId="19" fillId="0" borderId="1" xfId="0" applyFont="1" applyBorder="1">
      <alignment vertical="center"/>
    </xf>
    <xf numFmtId="0" fontId="19" fillId="0" borderId="2" xfId="0" applyFont="1" applyBorder="1" applyAlignment="1">
      <alignment horizontal="left" vertical="center"/>
    </xf>
    <xf numFmtId="0" fontId="19" fillId="0" borderId="3" xfId="0" applyFont="1" applyBorder="1" applyAlignment="1">
      <alignment horizontal="left" vertical="center"/>
    </xf>
    <xf numFmtId="0" fontId="19" fillId="2" borderId="6" xfId="0" applyFont="1" applyFill="1" applyBorder="1" applyAlignment="1">
      <alignment horizontal="center" vertical="center" shrinkToFit="1"/>
    </xf>
    <xf numFmtId="0" fontId="19" fillId="2" borderId="7" xfId="0" applyFont="1" applyFill="1" applyBorder="1" applyAlignment="1">
      <alignment horizontal="center" vertical="center" shrinkToFit="1"/>
    </xf>
    <xf numFmtId="0" fontId="19" fillId="2" borderId="5" xfId="0" applyFont="1" applyFill="1" applyBorder="1" applyAlignment="1">
      <alignment horizontal="center" vertical="center" shrinkToFit="1"/>
    </xf>
    <xf numFmtId="0" fontId="40" fillId="0" borderId="2" xfId="0" applyFont="1" applyBorder="1">
      <alignment vertical="center"/>
    </xf>
    <xf numFmtId="0" fontId="40" fillId="0" borderId="3" xfId="0" applyFont="1" applyBorder="1">
      <alignment vertical="center"/>
    </xf>
    <xf numFmtId="0" fontId="40" fillId="0" borderId="8" xfId="0" applyFont="1" applyBorder="1">
      <alignment vertical="center"/>
    </xf>
    <xf numFmtId="0" fontId="40" fillId="0" borderId="2" xfId="0" applyFont="1" applyBorder="1" applyAlignment="1">
      <alignment horizontal="center" vertical="center"/>
    </xf>
    <xf numFmtId="0" fontId="40" fillId="0" borderId="3" xfId="0" applyFont="1" applyBorder="1" applyAlignment="1">
      <alignment horizontal="center" vertical="center"/>
    </xf>
    <xf numFmtId="0" fontId="19" fillId="2" borderId="9" xfId="0" applyFont="1" applyFill="1" applyBorder="1" applyAlignment="1">
      <alignment horizontal="center" vertical="center" shrinkToFit="1"/>
    </xf>
    <xf numFmtId="0" fontId="19" fillId="2" borderId="10" xfId="0" applyFont="1" applyFill="1" applyBorder="1" applyAlignment="1">
      <alignment horizontal="center" vertical="center" shrinkToFit="1"/>
    </xf>
    <xf numFmtId="0" fontId="19" fillId="2" borderId="11" xfId="0" applyFont="1" applyFill="1" applyBorder="1" applyAlignment="1">
      <alignment horizontal="center" vertical="center" shrinkToFit="1"/>
    </xf>
    <xf numFmtId="0" fontId="19" fillId="0" borderId="12" xfId="0" applyFont="1" applyBorder="1" applyAlignment="1">
      <alignment horizontal="left"/>
    </xf>
    <xf numFmtId="0" fontId="19" fillId="0" borderId="0" xfId="0" applyFont="1" applyAlignment="1">
      <alignment horizontal="left"/>
    </xf>
    <xf numFmtId="0" fontId="19" fillId="0" borderId="4" xfId="0" applyFont="1" applyBorder="1" applyAlignment="1">
      <alignment horizontal="left"/>
    </xf>
    <xf numFmtId="0" fontId="19" fillId="0" borderId="6" xfId="0" applyFont="1" applyBorder="1" applyAlignment="1">
      <alignment horizontal="left" vertical="center" shrinkToFit="1"/>
    </xf>
    <xf numFmtId="0" fontId="19" fillId="0" borderId="7" xfId="0" applyFont="1" applyBorder="1" applyAlignment="1">
      <alignment horizontal="left" vertical="center" shrinkToFit="1"/>
    </xf>
    <xf numFmtId="0" fontId="19" fillId="0" borderId="5" xfId="0" applyFont="1" applyBorder="1" applyAlignment="1">
      <alignment horizontal="left" vertical="center" shrinkToFit="1"/>
    </xf>
    <xf numFmtId="0" fontId="19" fillId="0" borderId="9" xfId="0" applyFont="1" applyBorder="1" applyAlignment="1">
      <alignment horizontal="left" vertical="center" shrinkToFit="1"/>
    </xf>
    <xf numFmtId="0" fontId="19" fillId="0" borderId="10" xfId="0" applyFont="1" applyBorder="1" applyAlignment="1">
      <alignment horizontal="left" vertical="center" shrinkToFit="1"/>
    </xf>
    <xf numFmtId="0" fontId="19" fillId="0" borderId="11" xfId="0" applyFont="1" applyBorder="1" applyAlignment="1">
      <alignment horizontal="left" vertical="center" shrinkToFit="1"/>
    </xf>
    <xf numFmtId="0" fontId="40" fillId="0" borderId="8" xfId="0" applyFont="1" applyBorder="1" applyAlignment="1">
      <alignment horizontal="center" vertical="center"/>
    </xf>
    <xf numFmtId="0" fontId="19" fillId="2" borderId="6" xfId="0" applyFont="1" applyFill="1" applyBorder="1" applyAlignment="1">
      <alignment horizontal="center" vertical="center"/>
    </xf>
    <xf numFmtId="0" fontId="19" fillId="2" borderId="7"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9"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1" xfId="0" applyFont="1" applyFill="1" applyBorder="1" applyAlignment="1">
      <alignment horizontal="center" vertical="center"/>
    </xf>
    <xf numFmtId="178" fontId="19" fillId="0" borderId="6" xfId="0" applyNumberFormat="1" applyFont="1" applyBorder="1" applyAlignment="1">
      <alignment horizontal="center" vertical="center" shrinkToFit="1"/>
    </xf>
    <xf numFmtId="178" fontId="19" fillId="0" borderId="7" xfId="0" applyNumberFormat="1" applyFont="1" applyBorder="1" applyAlignment="1">
      <alignment horizontal="center" vertical="center" shrinkToFit="1"/>
    </xf>
    <xf numFmtId="178" fontId="19" fillId="0" borderId="5" xfId="0" applyNumberFormat="1" applyFont="1" applyBorder="1" applyAlignment="1">
      <alignment horizontal="center" vertical="center" shrinkToFit="1"/>
    </xf>
    <xf numFmtId="178" fontId="19" fillId="0" borderId="9" xfId="0" applyNumberFormat="1" applyFont="1" applyBorder="1" applyAlignment="1">
      <alignment horizontal="center" vertical="center" shrinkToFit="1"/>
    </xf>
    <xf numFmtId="178" fontId="19" fillId="0" borderId="10" xfId="0" applyNumberFormat="1" applyFont="1" applyBorder="1" applyAlignment="1">
      <alignment horizontal="center" vertical="center" shrinkToFit="1"/>
    </xf>
    <xf numFmtId="178" fontId="19" fillId="0" borderId="11" xfId="0" applyNumberFormat="1" applyFont="1" applyBorder="1" applyAlignment="1">
      <alignment horizontal="center" vertical="center" shrinkToFit="1"/>
    </xf>
    <xf numFmtId="0" fontId="19" fillId="2" borderId="2" xfId="0" applyFont="1" applyFill="1" applyBorder="1" applyAlignment="1">
      <alignment horizontal="center" vertical="center"/>
    </xf>
    <xf numFmtId="0" fontId="19" fillId="2" borderId="3" xfId="0" applyFont="1" applyFill="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19"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8" fontId="19" fillId="0" borderId="2" xfId="0" applyNumberFormat="1" applyFont="1" applyBorder="1" applyAlignment="1">
      <alignment horizontal="center" vertical="center"/>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19" fillId="0" borderId="8" xfId="0" applyFont="1" applyBorder="1" applyAlignment="1">
      <alignment horizontal="left" vertical="center" wrapText="1"/>
    </xf>
    <xf numFmtId="0" fontId="19" fillId="0" borderId="6" xfId="0" applyFont="1" applyBorder="1" applyAlignment="1">
      <alignment horizontal="left"/>
    </xf>
    <xf numFmtId="0" fontId="19" fillId="0" borderId="7" xfId="0" applyFont="1" applyBorder="1" applyAlignment="1">
      <alignment horizontal="left"/>
    </xf>
    <xf numFmtId="0" fontId="19" fillId="0" borderId="5" xfId="0" applyFont="1" applyBorder="1" applyAlignment="1">
      <alignment horizontal="left"/>
    </xf>
    <xf numFmtId="0" fontId="19" fillId="2" borderId="2" xfId="0" applyFont="1" applyFill="1" applyBorder="1">
      <alignment vertical="center"/>
    </xf>
    <xf numFmtId="0" fontId="19" fillId="2" borderId="3" xfId="0" applyFont="1" applyFill="1" applyBorder="1">
      <alignment vertical="center"/>
    </xf>
    <xf numFmtId="0" fontId="19" fillId="2" borderId="8" xfId="0" applyFont="1" applyFill="1" applyBorder="1">
      <alignment vertical="center"/>
    </xf>
    <xf numFmtId="0" fontId="19" fillId="2" borderId="8" xfId="0" applyFont="1" applyFill="1" applyBorder="1" applyAlignment="1">
      <alignment horizontal="center" vertical="center"/>
    </xf>
    <xf numFmtId="0" fontId="19" fillId="2" borderId="2" xfId="0" applyFont="1" applyFill="1" applyBorder="1" applyAlignment="1">
      <alignment vertical="center" wrapText="1"/>
    </xf>
    <xf numFmtId="0" fontId="9" fillId="2" borderId="14" xfId="2" applyFont="1" applyFill="1" applyBorder="1" applyAlignment="1">
      <alignment vertical="center" wrapText="1"/>
    </xf>
    <xf numFmtId="0" fontId="14" fillId="2" borderId="15" xfId="2" applyFill="1" applyBorder="1" applyAlignment="1">
      <alignment vertical="center" wrapText="1"/>
    </xf>
    <xf numFmtId="0" fontId="14" fillId="2" borderId="13" xfId="2" applyFill="1" applyBorder="1" applyAlignment="1">
      <alignment vertical="center" wrapText="1"/>
    </xf>
    <xf numFmtId="0" fontId="43" fillId="2" borderId="32" xfId="5" applyFont="1" applyFill="1" applyBorder="1" applyAlignment="1">
      <alignment horizontal="center" vertical="center" wrapText="1"/>
    </xf>
    <xf numFmtId="0" fontId="43" fillId="2" borderId="24" xfId="5" applyFont="1" applyFill="1" applyBorder="1" applyAlignment="1">
      <alignment horizontal="center" vertical="center" wrapText="1"/>
    </xf>
    <xf numFmtId="0" fontId="43" fillId="2" borderId="20" xfId="5" applyFont="1" applyFill="1" applyBorder="1" applyAlignment="1">
      <alignment horizontal="center" vertical="center" wrapText="1"/>
    </xf>
    <xf numFmtId="0" fontId="17" fillId="2" borderId="33" xfId="5" applyFont="1" applyFill="1" applyBorder="1" applyAlignment="1">
      <alignment horizontal="center" vertical="center" wrapText="1"/>
    </xf>
    <xf numFmtId="0" fontId="17" fillId="2" borderId="25" xfId="5" applyFont="1" applyFill="1" applyBorder="1" applyAlignment="1">
      <alignment horizontal="center" vertical="center" wrapText="1"/>
    </xf>
    <xf numFmtId="0" fontId="17" fillId="2" borderId="21" xfId="5" applyFont="1" applyFill="1" applyBorder="1" applyAlignment="1">
      <alignment horizontal="center" vertical="center" wrapText="1"/>
    </xf>
    <xf numFmtId="0" fontId="9" fillId="0" borderId="17" xfId="5" applyFont="1" applyBorder="1" applyAlignment="1">
      <alignment horizontal="center" vertical="center" shrinkToFit="1"/>
    </xf>
    <xf numFmtId="0" fontId="9" fillId="0" borderId="16" xfId="5" applyFont="1" applyBorder="1" applyAlignment="1">
      <alignment horizontal="center" vertical="center" shrinkToFit="1"/>
    </xf>
    <xf numFmtId="0" fontId="17" fillId="2" borderId="14" xfId="5" applyFont="1" applyFill="1" applyBorder="1" applyAlignment="1">
      <alignment horizontal="center" vertical="center" shrinkToFit="1"/>
    </xf>
    <xf numFmtId="0" fontId="17" fillId="2" borderId="13" xfId="5" applyFont="1" applyFill="1" applyBorder="1" applyAlignment="1">
      <alignment horizontal="center" vertical="center" shrinkToFit="1"/>
    </xf>
    <xf numFmtId="0" fontId="17" fillId="2" borderId="7" xfId="5" applyFont="1" applyFill="1" applyBorder="1" applyAlignment="1">
      <alignment horizontal="center" vertical="center" shrinkToFit="1"/>
    </xf>
    <xf numFmtId="0" fontId="17" fillId="2" borderId="10" xfId="5" applyFont="1" applyFill="1" applyBorder="1" applyAlignment="1">
      <alignment horizontal="center" vertical="center" shrinkToFit="1"/>
    </xf>
    <xf numFmtId="0" fontId="17" fillId="2" borderId="0" xfId="5" applyFont="1" applyFill="1" applyAlignment="1">
      <alignment horizontal="center" vertical="center" wrapText="1"/>
    </xf>
    <xf numFmtId="0" fontId="17" fillId="2" borderId="10" xfId="5" applyFont="1" applyFill="1" applyBorder="1" applyAlignment="1">
      <alignment horizontal="center" vertical="center" wrapText="1"/>
    </xf>
    <xf numFmtId="0" fontId="17" fillId="2" borderId="3" xfId="5" applyFont="1" applyFill="1" applyBorder="1" applyAlignment="1">
      <alignment horizontal="center" vertical="center"/>
    </xf>
    <xf numFmtId="0" fontId="17" fillId="2" borderId="18" xfId="5" applyFont="1" applyFill="1" applyBorder="1" applyAlignment="1">
      <alignment horizontal="center" vertical="center"/>
    </xf>
    <xf numFmtId="0" fontId="17" fillId="2" borderId="23" xfId="5" applyFont="1" applyFill="1" applyBorder="1" applyAlignment="1">
      <alignment horizontal="center" vertical="center"/>
    </xf>
    <xf numFmtId="0" fontId="17" fillId="2" borderId="8" xfId="5" applyFont="1" applyFill="1" applyBorder="1" applyAlignment="1">
      <alignment horizontal="center" vertical="center"/>
    </xf>
    <xf numFmtId="0" fontId="17" fillId="2" borderId="31" xfId="5" applyFont="1" applyFill="1" applyBorder="1" applyAlignment="1">
      <alignment horizontal="center" vertical="center"/>
    </xf>
    <xf numFmtId="0" fontId="17" fillId="2" borderId="30" xfId="5" applyFont="1" applyFill="1" applyBorder="1" applyAlignment="1">
      <alignment horizontal="center" vertical="center"/>
    </xf>
    <xf numFmtId="0" fontId="17" fillId="2" borderId="29" xfId="5" applyFont="1" applyFill="1" applyBorder="1" applyAlignment="1">
      <alignment horizontal="center" vertical="center"/>
    </xf>
    <xf numFmtId="0" fontId="9" fillId="2" borderId="14" xfId="5" applyFont="1" applyFill="1" applyBorder="1" applyAlignment="1">
      <alignment horizontal="center" vertical="center"/>
    </xf>
    <xf numFmtId="0" fontId="9" fillId="2" borderId="13" xfId="5" applyFont="1" applyFill="1" applyBorder="1" applyAlignment="1">
      <alignment horizontal="center" vertical="center"/>
    </xf>
    <xf numFmtId="0" fontId="9" fillId="0" borderId="14" xfId="5" applyFont="1" applyBorder="1" applyAlignment="1">
      <alignment horizontal="left" vertical="center"/>
    </xf>
    <xf numFmtId="0" fontId="9" fillId="0" borderId="39" xfId="5" applyFont="1" applyBorder="1" applyAlignment="1">
      <alignment horizontal="center" vertical="center"/>
    </xf>
    <xf numFmtId="0" fontId="9" fillId="0" borderId="38" xfId="5" applyFont="1" applyBorder="1" applyAlignment="1">
      <alignment horizontal="center" vertical="center"/>
    </xf>
    <xf numFmtId="0" fontId="17" fillId="2" borderId="28" xfId="5" applyFont="1" applyFill="1" applyBorder="1" applyAlignment="1">
      <alignment horizontal="center" vertical="center"/>
    </xf>
    <xf numFmtId="0" fontId="17" fillId="2" borderId="27" xfId="5" applyFont="1" applyFill="1" applyBorder="1" applyAlignment="1">
      <alignment horizontal="center" vertical="center"/>
    </xf>
    <xf numFmtId="0" fontId="17" fillId="2" borderId="26" xfId="5" applyFont="1" applyFill="1" applyBorder="1" applyAlignment="1">
      <alignment horizontal="center" vertical="center"/>
    </xf>
    <xf numFmtId="0" fontId="9" fillId="0" borderId="25" xfId="5" applyFont="1" applyBorder="1" applyAlignment="1">
      <alignment horizontal="center" vertical="center"/>
    </xf>
    <xf numFmtId="0" fontId="9" fillId="0" borderId="15" xfId="5" applyFont="1" applyBorder="1" applyAlignment="1">
      <alignment horizontal="center" vertical="center"/>
    </xf>
    <xf numFmtId="0" fontId="9" fillId="2" borderId="12" xfId="5" applyFont="1" applyFill="1" applyBorder="1" applyAlignment="1">
      <alignment horizontal="center" vertical="center" wrapText="1"/>
    </xf>
    <xf numFmtId="0" fontId="9" fillId="2" borderId="0" xfId="5" applyFont="1" applyFill="1" applyAlignment="1">
      <alignment horizontal="center" vertical="center"/>
    </xf>
    <xf numFmtId="0" fontId="9" fillId="2" borderId="4" xfId="5" applyFont="1" applyFill="1" applyBorder="1" applyAlignment="1">
      <alignment horizontal="center" vertical="center"/>
    </xf>
    <xf numFmtId="0" fontId="9" fillId="2" borderId="36" xfId="5" applyFont="1" applyFill="1" applyBorder="1" applyAlignment="1">
      <alignment horizontal="center" vertical="center"/>
    </xf>
    <xf numFmtId="0" fontId="9" fillId="2" borderId="35" xfId="5" applyFont="1" applyFill="1" applyBorder="1" applyAlignment="1">
      <alignment horizontal="center" vertical="center"/>
    </xf>
    <xf numFmtId="0" fontId="9" fillId="2" borderId="37" xfId="5" applyFont="1" applyFill="1" applyBorder="1" applyAlignment="1">
      <alignment horizontal="center" vertical="center"/>
    </xf>
    <xf numFmtId="178" fontId="30" fillId="0" borderId="12" xfId="2" applyNumberFormat="1" applyFont="1" applyBorder="1" applyAlignment="1">
      <alignment horizontal="center" vertical="center" shrinkToFit="1"/>
    </xf>
    <xf numFmtId="0" fontId="30" fillId="0" borderId="0" xfId="2" applyFont="1" applyAlignment="1">
      <alignment horizontal="center" vertical="center" shrinkToFit="1"/>
    </xf>
    <xf numFmtId="0" fontId="30" fillId="0" borderId="70" xfId="2" applyFont="1" applyBorder="1" applyAlignment="1">
      <alignment horizontal="center" vertical="center" shrinkToFit="1"/>
    </xf>
    <xf numFmtId="0" fontId="30" fillId="0" borderId="36" xfId="2" applyFont="1" applyBorder="1" applyAlignment="1">
      <alignment horizontal="center" vertical="center" shrinkToFit="1"/>
    </xf>
    <xf numFmtId="0" fontId="30" fillId="0" borderId="35" xfId="2" applyFont="1" applyBorder="1" applyAlignment="1">
      <alignment horizontal="center" vertical="center" shrinkToFit="1"/>
    </xf>
    <xf numFmtId="0" fontId="30" fillId="0" borderId="34" xfId="2" applyFont="1" applyBorder="1" applyAlignment="1">
      <alignment horizontal="center" vertical="center" shrinkToFit="1"/>
    </xf>
    <xf numFmtId="0" fontId="9" fillId="0" borderId="13" xfId="5" applyFont="1" applyBorder="1" applyAlignment="1">
      <alignment horizontal="left" vertical="center"/>
    </xf>
    <xf numFmtId="0" fontId="9" fillId="2" borderId="14" xfId="5" applyFont="1" applyFill="1" applyBorder="1" applyAlignment="1">
      <alignment horizontal="center" vertical="center" shrinkToFit="1"/>
    </xf>
    <xf numFmtId="0" fontId="9" fillId="2" borderId="13" xfId="5" applyFont="1" applyFill="1" applyBorder="1" applyAlignment="1">
      <alignment horizontal="center" vertical="center" shrinkToFit="1"/>
    </xf>
    <xf numFmtId="0" fontId="9" fillId="2" borderId="1" xfId="5" applyFont="1" applyFill="1" applyBorder="1" applyAlignment="1">
      <alignment horizontal="center" vertical="center" shrinkToFit="1"/>
    </xf>
    <xf numFmtId="0" fontId="31" fillId="0" borderId="1" xfId="0" applyFont="1" applyBorder="1" applyAlignment="1">
      <alignment horizontal="center" vertical="center"/>
    </xf>
    <xf numFmtId="178" fontId="9" fillId="0" borderId="1" xfId="5" applyNumberFormat="1" applyFont="1" applyBorder="1" applyAlignment="1">
      <alignment horizontal="center" vertical="center"/>
    </xf>
    <xf numFmtId="0" fontId="17" fillId="2" borderId="19" xfId="5" applyFont="1" applyFill="1" applyBorder="1" applyAlignment="1">
      <alignment horizontal="center" vertical="center"/>
    </xf>
    <xf numFmtId="0" fontId="17" fillId="2" borderId="1" xfId="5" applyFont="1" applyFill="1" applyBorder="1" applyAlignment="1">
      <alignment horizontal="center" vertical="center"/>
    </xf>
    <xf numFmtId="0" fontId="17" fillId="2" borderId="22" xfId="5" applyFont="1" applyFill="1" applyBorder="1" applyAlignment="1">
      <alignment horizontal="center" vertical="center"/>
    </xf>
    <xf numFmtId="0" fontId="0" fillId="0" borderId="64" xfId="0" applyBorder="1" applyAlignment="1">
      <alignment horizontal="center" vertical="center"/>
    </xf>
    <xf numFmtId="0" fontId="0" fillId="0" borderId="66" xfId="0" applyBorder="1" applyAlignment="1">
      <alignment horizontal="center" vertical="center"/>
    </xf>
    <xf numFmtId="0" fontId="0" fillId="0" borderId="65" xfId="0" applyBorder="1" applyAlignment="1">
      <alignment horizontal="center" vertical="center"/>
    </xf>
    <xf numFmtId="0" fontId="0" fillId="0" borderId="2" xfId="0"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cellXfs>
  <cellStyles count="11">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3 2 2" xfId="10" xr:uid="{00000000-0005-0000-0000-000007000000}"/>
    <cellStyle name="標準 4" xfId="5" xr:uid="{00000000-0005-0000-0000-000008000000}"/>
    <cellStyle name="標準 4 2" xfId="8" xr:uid="{00000000-0005-0000-0000-000009000000}"/>
    <cellStyle name="標準_021220点検表修正案" xfId="7" xr:uid="{00000000-0005-0000-0000-00000A000000}"/>
  </cellStyles>
  <dxfs count="73">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jpeg"/><Relationship Id="rId7" Type="http://schemas.openxmlformats.org/officeDocument/2006/relationships/image" Target="../media/image10.png"/><Relationship Id="rId2" Type="http://schemas.openxmlformats.org/officeDocument/2006/relationships/image" Target="../media/image5.jpeg"/><Relationship Id="rId1" Type="http://schemas.openxmlformats.org/officeDocument/2006/relationships/image" Target="../media/image4.jpeg"/><Relationship Id="rId6" Type="http://schemas.openxmlformats.org/officeDocument/2006/relationships/image" Target="../media/image9.png"/><Relationship Id="rId5" Type="http://schemas.openxmlformats.org/officeDocument/2006/relationships/image" Target="../media/image8.png"/><Relationship Id="rId4" Type="http://schemas.openxmlformats.org/officeDocument/2006/relationships/image" Target="../media/image7.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14.jpg"/><Relationship Id="rId2" Type="http://schemas.openxmlformats.org/officeDocument/2006/relationships/image" Target="../media/image13.jpg"/><Relationship Id="rId1" Type="http://schemas.openxmlformats.org/officeDocument/2006/relationships/image" Target="../media/image2.png"/><Relationship Id="rId5" Type="http://schemas.openxmlformats.org/officeDocument/2006/relationships/image" Target="../media/image16.jpg"/><Relationship Id="rId4" Type="http://schemas.openxmlformats.org/officeDocument/2006/relationships/image" Target="../media/image15.jpg"/></Relationships>
</file>

<file path=xl/drawings/_rels/drawing8.xml.rels><?xml version="1.0" encoding="UTF-8" standalone="yes"?>
<Relationships xmlns="http://schemas.openxmlformats.org/package/2006/relationships"><Relationship Id="rId3" Type="http://schemas.openxmlformats.org/officeDocument/2006/relationships/image" Target="../media/image18.jpg"/><Relationship Id="rId2" Type="http://schemas.openxmlformats.org/officeDocument/2006/relationships/image" Target="../media/image17.jpg"/><Relationship Id="rId1" Type="http://schemas.openxmlformats.org/officeDocument/2006/relationships/image" Target="../media/image2.png"/><Relationship Id="rId5" Type="http://schemas.openxmlformats.org/officeDocument/2006/relationships/image" Target="../media/image20.jpg"/><Relationship Id="rId4" Type="http://schemas.openxmlformats.org/officeDocument/2006/relationships/image" Target="../media/image19.jpg"/></Relationships>
</file>

<file path=xl/drawings/_rels/drawing9.xml.rels><?xml version="1.0" encoding="UTF-8" standalone="yes"?>
<Relationships xmlns="http://schemas.openxmlformats.org/package/2006/relationships"><Relationship Id="rId3" Type="http://schemas.openxmlformats.org/officeDocument/2006/relationships/image" Target="../media/image22.jpg"/><Relationship Id="rId2" Type="http://schemas.openxmlformats.org/officeDocument/2006/relationships/image" Target="../media/image21.jp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25.jpeg"/><Relationship Id="rId2" Type="http://schemas.openxmlformats.org/officeDocument/2006/relationships/image" Target="../media/image24.jpeg"/><Relationship Id="rId1" Type="http://schemas.openxmlformats.org/officeDocument/2006/relationships/image" Target="../media/image23.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28.jpeg"/><Relationship Id="rId2" Type="http://schemas.openxmlformats.org/officeDocument/2006/relationships/image" Target="../media/image27.jpeg"/><Relationship Id="rId1" Type="http://schemas.openxmlformats.org/officeDocument/2006/relationships/image" Target="../media/image26.emf"/><Relationship Id="rId4" Type="http://schemas.openxmlformats.org/officeDocument/2006/relationships/image" Target="../media/image29.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0.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35.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6.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7.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8.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14</xdr:col>
      <xdr:colOff>200025</xdr:colOff>
      <xdr:row>0</xdr:row>
      <xdr:rowOff>114300</xdr:rowOff>
    </xdr:from>
    <xdr:to>
      <xdr:col>23</xdr:col>
      <xdr:colOff>106252</xdr:colOff>
      <xdr:row>50</xdr:row>
      <xdr:rowOff>4814</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9772650" y="114300"/>
          <a:ext cx="6078427" cy="84249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105982</xdr:colOff>
      <xdr:row>8</xdr:row>
      <xdr:rowOff>327052</xdr:rowOff>
    </xdr:from>
    <xdr:to>
      <xdr:col>25</xdr:col>
      <xdr:colOff>140903</xdr:colOff>
      <xdr:row>17</xdr:row>
      <xdr:rowOff>253046</xdr:rowOff>
    </xdr:to>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7384" y="2626991"/>
          <a:ext cx="7248367" cy="4003159"/>
        </a:xfrm>
        <a:prstGeom prst="rect">
          <a:avLst/>
        </a:prstGeom>
      </xdr:spPr>
    </xdr:pic>
    <xdr:clientData/>
  </xdr:twoCellAnchor>
  <xdr:oneCellAnchor>
    <xdr:from>
      <xdr:col>6</xdr:col>
      <xdr:colOff>309912</xdr:colOff>
      <xdr:row>10</xdr:row>
      <xdr:rowOff>387922</xdr:rowOff>
    </xdr:from>
    <xdr:ext cx="1538242" cy="275717"/>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2009758" y="3582460"/>
          <a:ext cx="1538242" cy="275717"/>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油田トンネル　</a:t>
          </a:r>
          <a:r>
            <a:rPr kumimoji="1" lang="en-US" altLang="ja-JP" sz="1100"/>
            <a:t>L=64.3m</a:t>
          </a:r>
        </a:p>
      </xdr:txBody>
    </xdr:sp>
    <xdr:clientData/>
  </xdr:oneCellAnchor>
  <xdr:twoCellAnchor>
    <xdr:from>
      <xdr:col>9</xdr:col>
      <xdr:colOff>133860</xdr:colOff>
      <xdr:row>11</xdr:row>
      <xdr:rowOff>216696</xdr:rowOff>
    </xdr:from>
    <xdr:to>
      <xdr:col>13</xdr:col>
      <xdr:colOff>260414</xdr:colOff>
      <xdr:row>13</xdr:row>
      <xdr:rowOff>184123</xdr:rowOff>
    </xdr:to>
    <xdr:cxnSp macro="">
      <xdr:nvCxnSpPr>
        <xdr:cNvPr id="6" name="直線矢印コネクタ 5">
          <a:extLst>
            <a:ext uri="{FF2B5EF4-FFF2-40B4-BE49-F238E27FC236}">
              <a16:creationId xmlns:a16="http://schemas.microsoft.com/office/drawing/2014/main" id="{00000000-0008-0000-0400-000006000000}"/>
            </a:ext>
          </a:extLst>
        </xdr:cNvPr>
        <xdr:cNvCxnSpPr>
          <a:stCxn id="5" idx="2"/>
        </xdr:cNvCxnSpPr>
      </xdr:nvCxnSpPr>
      <xdr:spPr>
        <a:xfrm>
          <a:off x="2778879" y="3858177"/>
          <a:ext cx="1386785" cy="86131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26</xdr:col>
      <xdr:colOff>77882</xdr:colOff>
      <xdr:row>5</xdr:row>
      <xdr:rowOff>101076</xdr:rowOff>
    </xdr:from>
    <xdr:to>
      <xdr:col>32</xdr:col>
      <xdr:colOff>303526</xdr:colOff>
      <xdr:row>9</xdr:row>
      <xdr:rowOff>8371</xdr:rowOff>
    </xdr:to>
    <xdr:pic>
      <xdr:nvPicPr>
        <xdr:cNvPr id="7" name="図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59832" y="1167876"/>
          <a:ext cx="2111594" cy="1583695"/>
        </a:xfrm>
        <a:prstGeom prst="rect">
          <a:avLst/>
        </a:prstGeom>
      </xdr:spPr>
    </xdr:pic>
    <xdr:clientData/>
  </xdr:twoCellAnchor>
  <xdr:twoCellAnchor>
    <xdr:from>
      <xdr:col>28</xdr:col>
      <xdr:colOff>17929</xdr:colOff>
      <xdr:row>9</xdr:row>
      <xdr:rowOff>35295</xdr:rowOff>
    </xdr:from>
    <xdr:to>
      <xdr:col>31</xdr:col>
      <xdr:colOff>73958</xdr:colOff>
      <xdr:row>9</xdr:row>
      <xdr:rowOff>382117</xdr:rowOff>
    </xdr:to>
    <xdr:sp macro="" textlink="">
      <xdr:nvSpPr>
        <xdr:cNvPr id="8" name="テキスト ボックス 7">
          <a:extLst>
            <a:ext uri="{FF2B5EF4-FFF2-40B4-BE49-F238E27FC236}">
              <a16:creationId xmlns:a16="http://schemas.microsoft.com/office/drawing/2014/main" id="{00000000-0008-0000-0400-000008000000}"/>
            </a:ext>
          </a:extLst>
        </xdr:cNvPr>
        <xdr:cNvSpPr txBox="1"/>
      </xdr:nvSpPr>
      <xdr:spPr>
        <a:xfrm>
          <a:off x="8628529" y="2778495"/>
          <a:ext cx="999004" cy="3468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起点側坑口</a:t>
          </a:r>
        </a:p>
      </xdr:txBody>
    </xdr:sp>
    <xdr:clientData/>
  </xdr:twoCellAnchor>
  <xdr:twoCellAnchor editAs="oneCell">
    <xdr:from>
      <xdr:col>26</xdr:col>
      <xdr:colOff>82923</xdr:colOff>
      <xdr:row>9</xdr:row>
      <xdr:rowOff>409665</xdr:rowOff>
    </xdr:from>
    <xdr:to>
      <xdr:col>32</xdr:col>
      <xdr:colOff>305940</xdr:colOff>
      <xdr:row>13</xdr:row>
      <xdr:rowOff>200690</xdr:rowOff>
    </xdr:to>
    <xdr:pic>
      <xdr:nvPicPr>
        <xdr:cNvPr id="9" name="図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064873" y="3152865"/>
          <a:ext cx="2108967" cy="1581725"/>
        </a:xfrm>
        <a:prstGeom prst="rect">
          <a:avLst/>
        </a:prstGeom>
      </xdr:spPr>
    </xdr:pic>
    <xdr:clientData/>
  </xdr:twoCellAnchor>
  <xdr:twoCellAnchor>
    <xdr:from>
      <xdr:col>27</xdr:col>
      <xdr:colOff>246529</xdr:colOff>
      <xdr:row>14</xdr:row>
      <xdr:rowOff>397245</xdr:rowOff>
    </xdr:from>
    <xdr:to>
      <xdr:col>30</xdr:col>
      <xdr:colOff>302558</xdr:colOff>
      <xdr:row>15</xdr:row>
      <xdr:rowOff>296392</xdr:rowOff>
    </xdr:to>
    <xdr:sp macro="" textlink="">
      <xdr:nvSpPr>
        <xdr:cNvPr id="10" name="テキスト ボックス 9">
          <a:extLst>
            <a:ext uri="{FF2B5EF4-FFF2-40B4-BE49-F238E27FC236}">
              <a16:creationId xmlns:a16="http://schemas.microsoft.com/office/drawing/2014/main" id="{00000000-0008-0000-0400-00000A000000}"/>
            </a:ext>
          </a:extLst>
        </xdr:cNvPr>
        <xdr:cNvSpPr txBox="1"/>
      </xdr:nvSpPr>
      <xdr:spPr>
        <a:xfrm>
          <a:off x="8542804" y="5378820"/>
          <a:ext cx="999004" cy="34682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終点側坑口</a:t>
          </a:r>
        </a:p>
      </xdr:txBody>
    </xdr:sp>
    <xdr:clientData/>
  </xdr:twoCellAnchor>
  <xdr:twoCellAnchor editAs="oneCell">
    <xdr:from>
      <xdr:col>26</xdr:col>
      <xdr:colOff>78441</xdr:colOff>
      <xdr:row>14</xdr:row>
      <xdr:rowOff>155291</xdr:rowOff>
    </xdr:from>
    <xdr:to>
      <xdr:col>32</xdr:col>
      <xdr:colOff>301458</xdr:colOff>
      <xdr:row>17</xdr:row>
      <xdr:rowOff>393991</xdr:rowOff>
    </xdr:to>
    <xdr:pic>
      <xdr:nvPicPr>
        <xdr:cNvPr id="11" name="図 10">
          <a:extLst>
            <a:ext uri="{FF2B5EF4-FFF2-40B4-BE49-F238E27FC236}">
              <a16:creationId xmlns:a16="http://schemas.microsoft.com/office/drawing/2014/main" id="{00000000-0008-0000-0400-00000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060391" y="5136866"/>
          <a:ext cx="2108967" cy="1581725"/>
        </a:xfrm>
        <a:prstGeom prst="rect">
          <a:avLst/>
        </a:prstGeom>
      </xdr:spPr>
    </xdr:pic>
    <xdr:clientData/>
  </xdr:twoCellAnchor>
  <xdr:twoCellAnchor>
    <xdr:from>
      <xdr:col>28</xdr:col>
      <xdr:colOff>27454</xdr:colOff>
      <xdr:row>13</xdr:row>
      <xdr:rowOff>225795</xdr:rowOff>
    </xdr:from>
    <xdr:to>
      <xdr:col>31</xdr:col>
      <xdr:colOff>83483</xdr:colOff>
      <xdr:row>14</xdr:row>
      <xdr:rowOff>124942</xdr:rowOff>
    </xdr:to>
    <xdr:sp macro="" textlink="">
      <xdr:nvSpPr>
        <xdr:cNvPr id="13" name="テキスト ボックス 12">
          <a:extLst>
            <a:ext uri="{FF2B5EF4-FFF2-40B4-BE49-F238E27FC236}">
              <a16:creationId xmlns:a16="http://schemas.microsoft.com/office/drawing/2014/main" id="{00000000-0008-0000-0400-00000D000000}"/>
            </a:ext>
          </a:extLst>
        </xdr:cNvPr>
        <xdr:cNvSpPr txBox="1"/>
      </xdr:nvSpPr>
      <xdr:spPr>
        <a:xfrm>
          <a:off x="8638054" y="4759695"/>
          <a:ext cx="999004" cy="3468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終点側坑口</a:t>
          </a:r>
        </a:p>
      </xdr:txBody>
    </xdr:sp>
    <xdr:clientData/>
  </xdr:twoCellAnchor>
  <xdr:twoCellAnchor>
    <xdr:from>
      <xdr:col>28</xdr:col>
      <xdr:colOff>46504</xdr:colOff>
      <xdr:row>17</xdr:row>
      <xdr:rowOff>397245</xdr:rowOff>
    </xdr:from>
    <xdr:to>
      <xdr:col>31</xdr:col>
      <xdr:colOff>102533</xdr:colOff>
      <xdr:row>18</xdr:row>
      <xdr:rowOff>67792</xdr:rowOff>
    </xdr:to>
    <xdr:sp macro="" textlink="">
      <xdr:nvSpPr>
        <xdr:cNvPr id="15" name="テキスト ボックス 14">
          <a:extLst>
            <a:ext uri="{FF2B5EF4-FFF2-40B4-BE49-F238E27FC236}">
              <a16:creationId xmlns:a16="http://schemas.microsoft.com/office/drawing/2014/main" id="{00000000-0008-0000-0400-00000F000000}"/>
            </a:ext>
          </a:extLst>
        </xdr:cNvPr>
        <xdr:cNvSpPr txBox="1"/>
      </xdr:nvSpPr>
      <xdr:spPr>
        <a:xfrm>
          <a:off x="8657104" y="6721845"/>
          <a:ext cx="999004" cy="3468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坑内</a:t>
          </a:r>
        </a:p>
      </xdr:txBody>
    </xdr:sp>
    <xdr:clientData/>
  </xdr:twoCellAnchor>
  <xdr:oneCellAnchor>
    <xdr:from>
      <xdr:col>12</xdr:col>
      <xdr:colOff>57150</xdr:colOff>
      <xdr:row>6</xdr:row>
      <xdr:rowOff>38100</xdr:rowOff>
    </xdr:from>
    <xdr:ext cx="1053622" cy="374286"/>
    <xdr:sp macro="" textlink="">
      <xdr:nvSpPr>
        <xdr:cNvPr id="16" name="Text Box 50">
          <a:extLst>
            <a:ext uri="{FF2B5EF4-FFF2-40B4-BE49-F238E27FC236}">
              <a16:creationId xmlns:a16="http://schemas.microsoft.com/office/drawing/2014/main" id="{00000000-0008-0000-0400-000010000000}"/>
            </a:ext>
          </a:extLst>
        </xdr:cNvPr>
        <xdr:cNvSpPr txBox="1">
          <a:spLocks noChangeArrowheads="1"/>
        </xdr:cNvSpPr>
      </xdr:nvSpPr>
      <xdr:spPr bwMode="auto">
        <a:xfrm>
          <a:off x="3638550" y="1438275"/>
          <a:ext cx="1053622" cy="3742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noAutofit/>
        </a:bodyPr>
        <a:lstStyle/>
        <a:p>
          <a:pPr algn="l" rtl="0">
            <a:defRPr sz="1000"/>
          </a:pPr>
          <a:r>
            <a:rPr lang="ja-JP" altLang="en-US" sz="1600" b="0" i="0" u="none" strike="noStrike" baseline="0">
              <a:solidFill>
                <a:srgbClr val="000000"/>
              </a:solidFill>
              <a:latin typeface="ＭＳ ゴシック"/>
              <a:ea typeface="ＭＳ ゴシック"/>
            </a:rPr>
            <a:t>　位置図</a:t>
          </a:r>
          <a:endParaRPr lang="en-US" altLang="ja-JP" sz="1600" b="0" i="0" u="none" strike="noStrike" baseline="0">
            <a:solidFill>
              <a:srgbClr val="000000"/>
            </a:solidFill>
            <a:latin typeface="ＭＳ ゴシック"/>
            <a:ea typeface="ＭＳ ゴシック"/>
          </a:endParaRPr>
        </a:p>
      </xdr:txBody>
    </xdr:sp>
    <xdr:clientData/>
  </xdr:oneCellAnchor>
  <xdr:oneCellAnchor>
    <xdr:from>
      <xdr:col>16</xdr:col>
      <xdr:colOff>107578</xdr:colOff>
      <xdr:row>22</xdr:row>
      <xdr:rowOff>186008</xdr:rowOff>
    </xdr:from>
    <xdr:ext cx="1053622" cy="374286"/>
    <xdr:sp macro="" textlink="">
      <xdr:nvSpPr>
        <xdr:cNvPr id="17" name="Text Box 50">
          <a:extLst>
            <a:ext uri="{FF2B5EF4-FFF2-40B4-BE49-F238E27FC236}">
              <a16:creationId xmlns:a16="http://schemas.microsoft.com/office/drawing/2014/main" id="{00000000-0008-0000-0400-000011000000}"/>
            </a:ext>
          </a:extLst>
        </xdr:cNvPr>
        <xdr:cNvSpPr txBox="1">
          <a:spLocks noChangeArrowheads="1"/>
        </xdr:cNvSpPr>
      </xdr:nvSpPr>
      <xdr:spPr bwMode="auto">
        <a:xfrm>
          <a:off x="4946278" y="8187008"/>
          <a:ext cx="1053622" cy="3742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noAutofit/>
        </a:bodyPr>
        <a:lstStyle/>
        <a:p>
          <a:pPr algn="l" rtl="0">
            <a:defRPr sz="1000"/>
          </a:pPr>
          <a:r>
            <a:rPr lang="ja-JP" altLang="en-US" sz="1600" b="0" i="0" u="none" strike="noStrike" baseline="0">
              <a:solidFill>
                <a:srgbClr val="000000"/>
              </a:solidFill>
              <a:latin typeface="ＭＳ ゴシック"/>
              <a:ea typeface="ＭＳ ゴシック"/>
            </a:rPr>
            <a:t>　平面図</a:t>
          </a:r>
          <a:endParaRPr lang="en-US" altLang="ja-JP" sz="1600" b="0" i="0" u="none" strike="noStrike" baseline="0">
            <a:solidFill>
              <a:srgbClr val="000000"/>
            </a:solidFill>
            <a:latin typeface="ＭＳ ゴシック"/>
            <a:ea typeface="ＭＳ ゴシック"/>
          </a:endParaRPr>
        </a:p>
      </xdr:txBody>
    </xdr:sp>
    <xdr:clientData/>
  </xdr:oneCellAnchor>
  <xdr:oneCellAnchor>
    <xdr:from>
      <xdr:col>16</xdr:col>
      <xdr:colOff>107578</xdr:colOff>
      <xdr:row>39</xdr:row>
      <xdr:rowOff>186008</xdr:rowOff>
    </xdr:from>
    <xdr:ext cx="1053622" cy="374286"/>
    <xdr:sp macro="" textlink="">
      <xdr:nvSpPr>
        <xdr:cNvPr id="19" name="Text Box 50">
          <a:extLst>
            <a:ext uri="{FF2B5EF4-FFF2-40B4-BE49-F238E27FC236}">
              <a16:creationId xmlns:a16="http://schemas.microsoft.com/office/drawing/2014/main" id="{00000000-0008-0000-0400-000013000000}"/>
            </a:ext>
          </a:extLst>
        </xdr:cNvPr>
        <xdr:cNvSpPr txBox="1">
          <a:spLocks noChangeArrowheads="1"/>
        </xdr:cNvSpPr>
      </xdr:nvSpPr>
      <xdr:spPr bwMode="auto">
        <a:xfrm>
          <a:off x="4946278" y="8187008"/>
          <a:ext cx="1053622" cy="3742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noAutofit/>
        </a:bodyPr>
        <a:lstStyle/>
        <a:p>
          <a:pPr algn="l" rtl="0">
            <a:defRPr sz="1000"/>
          </a:pPr>
          <a:r>
            <a:rPr lang="ja-JP" altLang="en-US" sz="1600" b="0" i="0" u="none" strike="noStrike" baseline="0">
              <a:solidFill>
                <a:srgbClr val="000000"/>
              </a:solidFill>
              <a:latin typeface="ＭＳ ゴシック"/>
              <a:ea typeface="ＭＳ ゴシック"/>
            </a:rPr>
            <a:t>　縦断図</a:t>
          </a:r>
          <a:endParaRPr lang="en-US" altLang="ja-JP" sz="1600" b="0" i="0" u="none" strike="noStrike" baseline="0">
            <a:solidFill>
              <a:srgbClr val="000000"/>
            </a:solidFill>
            <a:latin typeface="ＭＳ ゴシック"/>
            <a:ea typeface="ＭＳ ゴシック"/>
          </a:endParaRPr>
        </a:p>
      </xdr:txBody>
    </xdr:sp>
    <xdr:clientData/>
  </xdr:oneCellAnchor>
  <xdr:oneCellAnchor>
    <xdr:from>
      <xdr:col>15</xdr:col>
      <xdr:colOff>171076</xdr:colOff>
      <xdr:row>56</xdr:row>
      <xdr:rowOff>186007</xdr:rowOff>
    </xdr:from>
    <xdr:ext cx="1575173" cy="512493"/>
    <xdr:sp macro="" textlink="">
      <xdr:nvSpPr>
        <xdr:cNvPr id="21" name="Text Box 50">
          <a:extLst>
            <a:ext uri="{FF2B5EF4-FFF2-40B4-BE49-F238E27FC236}">
              <a16:creationId xmlns:a16="http://schemas.microsoft.com/office/drawing/2014/main" id="{00000000-0008-0000-0400-000015000000}"/>
            </a:ext>
          </a:extLst>
        </xdr:cNvPr>
        <xdr:cNvSpPr txBox="1">
          <a:spLocks noChangeArrowheads="1"/>
        </xdr:cNvSpPr>
      </xdr:nvSpPr>
      <xdr:spPr bwMode="auto">
        <a:xfrm>
          <a:off x="4743076" y="22045882"/>
          <a:ext cx="1575173" cy="5124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ctr" upright="1">
          <a:noAutofit/>
        </a:bodyPr>
        <a:lstStyle/>
        <a:p>
          <a:pPr algn="ctr" rtl="0">
            <a:defRPr sz="1000"/>
          </a:pPr>
          <a:r>
            <a:rPr lang="ja-JP" altLang="en-US" sz="1600" b="0" i="0" u="none" strike="noStrike" baseline="0">
              <a:solidFill>
                <a:srgbClr val="000000"/>
              </a:solidFill>
              <a:latin typeface="ＭＳ ゴシック"/>
              <a:ea typeface="ＭＳ ゴシック"/>
            </a:rPr>
            <a:t>標準断面図</a:t>
          </a:r>
          <a:endParaRPr lang="en-US" altLang="ja-JP" sz="1600" b="0" i="0" u="none" strike="noStrike" baseline="0">
            <a:solidFill>
              <a:srgbClr val="000000"/>
            </a:solidFill>
            <a:latin typeface="ＭＳ ゴシック"/>
            <a:ea typeface="ＭＳ ゴシック"/>
          </a:endParaRPr>
        </a:p>
      </xdr:txBody>
    </xdr:sp>
    <xdr:clientData/>
  </xdr:oneCellAnchor>
  <xdr:twoCellAnchor editAs="oneCell">
    <xdr:from>
      <xdr:col>5</xdr:col>
      <xdr:colOff>285751</xdr:colOff>
      <xdr:row>24</xdr:row>
      <xdr:rowOff>15875</xdr:rowOff>
    </xdr:from>
    <xdr:to>
      <xdr:col>30</xdr:col>
      <xdr:colOff>3879</xdr:colOff>
      <xdr:row>34</xdr:row>
      <xdr:rowOff>333374</xdr:rowOff>
    </xdr:to>
    <xdr:pic>
      <xdr:nvPicPr>
        <xdr:cNvPr id="22" name="図 21">
          <a:extLst>
            <a:ext uri="{FF2B5EF4-FFF2-40B4-BE49-F238E27FC236}">
              <a16:creationId xmlns:a16="http://schemas.microsoft.com/office/drawing/2014/main" id="{00000000-0008-0000-0400-000016000000}"/>
            </a:ext>
          </a:extLst>
        </xdr:cNvPr>
        <xdr:cNvPicPr>
          <a:picLocks noChangeAspect="1"/>
        </xdr:cNvPicPr>
      </xdr:nvPicPr>
      <xdr:blipFill>
        <a:blip xmlns:r="http://schemas.openxmlformats.org/officeDocument/2006/relationships" r:embed="rId5"/>
        <a:stretch>
          <a:fillRect/>
        </a:stretch>
      </xdr:blipFill>
      <xdr:spPr>
        <a:xfrm>
          <a:off x="1682751" y="8810625"/>
          <a:ext cx="7655628" cy="4762499"/>
        </a:xfrm>
        <a:prstGeom prst="rect">
          <a:avLst/>
        </a:prstGeom>
      </xdr:spPr>
    </xdr:pic>
    <xdr:clientData/>
  </xdr:twoCellAnchor>
  <xdr:twoCellAnchor editAs="oneCell">
    <xdr:from>
      <xdr:col>4</xdr:col>
      <xdr:colOff>254001</xdr:colOff>
      <xdr:row>41</xdr:row>
      <xdr:rowOff>31751</xdr:rowOff>
    </xdr:from>
    <xdr:to>
      <xdr:col>31</xdr:col>
      <xdr:colOff>63501</xdr:colOff>
      <xdr:row>51</xdr:row>
      <xdr:rowOff>463301</xdr:rowOff>
    </xdr:to>
    <xdr:pic>
      <xdr:nvPicPr>
        <xdr:cNvPr id="23" name="図 22">
          <a:extLst>
            <a:ext uri="{FF2B5EF4-FFF2-40B4-BE49-F238E27FC236}">
              <a16:creationId xmlns:a16="http://schemas.microsoft.com/office/drawing/2014/main" id="{00000000-0008-0000-0400-000017000000}"/>
            </a:ext>
          </a:extLst>
        </xdr:cNvPr>
        <xdr:cNvPicPr>
          <a:picLocks noChangeAspect="1"/>
        </xdr:cNvPicPr>
      </xdr:nvPicPr>
      <xdr:blipFill>
        <a:blip xmlns:r="http://schemas.openxmlformats.org/officeDocument/2006/relationships" r:embed="rId6"/>
        <a:stretch>
          <a:fillRect/>
        </a:stretch>
      </xdr:blipFill>
      <xdr:spPr>
        <a:xfrm>
          <a:off x="1333501" y="15748001"/>
          <a:ext cx="8382000" cy="4876550"/>
        </a:xfrm>
        <a:prstGeom prst="rect">
          <a:avLst/>
        </a:prstGeom>
      </xdr:spPr>
    </xdr:pic>
    <xdr:clientData/>
  </xdr:twoCellAnchor>
  <xdr:twoCellAnchor editAs="oneCell">
    <xdr:from>
      <xdr:col>5</xdr:col>
      <xdr:colOff>174625</xdr:colOff>
      <xdr:row>58</xdr:row>
      <xdr:rowOff>63500</xdr:rowOff>
    </xdr:from>
    <xdr:to>
      <xdr:col>32</xdr:col>
      <xdr:colOff>186813</xdr:colOff>
      <xdr:row>68</xdr:row>
      <xdr:rowOff>433256</xdr:rowOff>
    </xdr:to>
    <xdr:pic>
      <xdr:nvPicPr>
        <xdr:cNvPr id="24" name="図 23">
          <a:extLst>
            <a:ext uri="{FF2B5EF4-FFF2-40B4-BE49-F238E27FC236}">
              <a16:creationId xmlns:a16="http://schemas.microsoft.com/office/drawing/2014/main" id="{00000000-0008-0000-0400-000018000000}"/>
            </a:ext>
          </a:extLst>
        </xdr:cNvPr>
        <xdr:cNvPicPr>
          <a:picLocks noChangeAspect="1"/>
        </xdr:cNvPicPr>
      </xdr:nvPicPr>
      <xdr:blipFill>
        <a:blip xmlns:r="http://schemas.openxmlformats.org/officeDocument/2006/relationships" r:embed="rId7"/>
        <a:stretch>
          <a:fillRect/>
        </a:stretch>
      </xdr:blipFill>
      <xdr:spPr>
        <a:xfrm>
          <a:off x="1571625" y="22701250"/>
          <a:ext cx="8584688" cy="48147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2</xdr:col>
      <xdr:colOff>219075</xdr:colOff>
      <xdr:row>18</xdr:row>
      <xdr:rowOff>95250</xdr:rowOff>
    </xdr:from>
    <xdr:to>
      <xdr:col>24</xdr:col>
      <xdr:colOff>114300</xdr:colOff>
      <xdr:row>24</xdr:row>
      <xdr:rowOff>466725</xdr:rowOff>
    </xdr:to>
    <xdr:pic>
      <xdr:nvPicPr>
        <xdr:cNvPr id="5" name="図 4">
          <a:extLst>
            <a:ext uri="{FF2B5EF4-FFF2-40B4-BE49-F238E27FC236}">
              <a16:creationId xmlns:a16="http://schemas.microsoft.com/office/drawing/2014/main" id="{00000000-0008-0000-05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8794" b="23394"/>
        <a:stretch/>
      </xdr:blipFill>
      <xdr:spPr>
        <a:xfrm>
          <a:off x="657225" y="2581275"/>
          <a:ext cx="10058400" cy="34004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6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6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3</xdr:col>
      <xdr:colOff>352425</xdr:colOff>
      <xdr:row>18</xdr:row>
      <xdr:rowOff>161926</xdr:rowOff>
    </xdr:from>
    <xdr:to>
      <xdr:col>15</xdr:col>
      <xdr:colOff>171450</xdr:colOff>
      <xdr:row>24</xdr:row>
      <xdr:rowOff>485776</xdr:rowOff>
    </xdr:to>
    <xdr:pic>
      <xdr:nvPicPr>
        <xdr:cNvPr id="5" name="図 4">
          <a:extLst>
            <a:ext uri="{FF2B5EF4-FFF2-40B4-BE49-F238E27FC236}">
              <a16:creationId xmlns:a16="http://schemas.microsoft.com/office/drawing/2014/main" id="{00000000-0008-0000-06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0266" r="48390" b="22592"/>
        <a:stretch/>
      </xdr:blipFill>
      <xdr:spPr>
        <a:xfrm>
          <a:off x="1238250" y="2647951"/>
          <a:ext cx="5191125" cy="33528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11</xdr:col>
      <xdr:colOff>19050</xdr:colOff>
      <xdr:row>11</xdr:row>
      <xdr:rowOff>251729</xdr:rowOff>
    </xdr:from>
    <xdr:ext cx="2536528" cy="925894"/>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4454979" y="3626300"/>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0A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xdr:from>
      <xdr:col>5</xdr:col>
      <xdr:colOff>340255</xdr:colOff>
      <xdr:row>4</xdr:row>
      <xdr:rowOff>63500</xdr:rowOff>
    </xdr:from>
    <xdr:to>
      <xdr:col>11</xdr:col>
      <xdr:colOff>240772</xdr:colOff>
      <xdr:row>15</xdr:row>
      <xdr:rowOff>146050</xdr:rowOff>
    </xdr:to>
    <xdr:pic>
      <xdr:nvPicPr>
        <xdr:cNvPr id="4" name="図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2"/>
        <a:stretch>
          <a:fillRect/>
        </a:stretch>
      </xdr:blipFill>
      <xdr:spPr>
        <a:xfrm>
          <a:off x="2511955" y="958850"/>
          <a:ext cx="3386667" cy="2540000"/>
        </a:xfrm>
        <a:prstGeom prst="rect">
          <a:avLst/>
        </a:prstGeom>
      </xdr:spPr>
    </xdr:pic>
    <xdr:clientData/>
  </xdr:twoCellAnchor>
  <xdr:twoCellAnchor>
    <xdr:from>
      <xdr:col>16</xdr:col>
      <xdr:colOff>340255</xdr:colOff>
      <xdr:row>4</xdr:row>
      <xdr:rowOff>63500</xdr:rowOff>
    </xdr:from>
    <xdr:to>
      <xdr:col>22</xdr:col>
      <xdr:colOff>240772</xdr:colOff>
      <xdr:row>15</xdr:row>
      <xdr:rowOff>146050</xdr:rowOff>
    </xdr:to>
    <xdr:pic>
      <xdr:nvPicPr>
        <xdr:cNvPr id="5" name="図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3"/>
        <a:stretch>
          <a:fillRect/>
        </a:stretch>
      </xdr:blipFill>
      <xdr:spPr>
        <a:xfrm>
          <a:off x="8636530" y="958850"/>
          <a:ext cx="3386667" cy="2540000"/>
        </a:xfrm>
        <a:prstGeom prst="rect">
          <a:avLst/>
        </a:prstGeom>
      </xdr:spPr>
    </xdr:pic>
    <xdr:clientData/>
  </xdr:twoCellAnchor>
  <xdr:twoCellAnchor>
    <xdr:from>
      <xdr:col>5</xdr:col>
      <xdr:colOff>340255</xdr:colOff>
      <xdr:row>21</xdr:row>
      <xdr:rowOff>63500</xdr:rowOff>
    </xdr:from>
    <xdr:to>
      <xdr:col>11</xdr:col>
      <xdr:colOff>240772</xdr:colOff>
      <xdr:row>32</xdr:row>
      <xdr:rowOff>146050</xdr:rowOff>
    </xdr:to>
    <xdr:pic>
      <xdr:nvPicPr>
        <xdr:cNvPr id="6" name="図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4"/>
        <a:stretch>
          <a:fillRect/>
        </a:stretch>
      </xdr:blipFill>
      <xdr:spPr>
        <a:xfrm>
          <a:off x="2511955" y="4673600"/>
          <a:ext cx="3386667" cy="2540000"/>
        </a:xfrm>
        <a:prstGeom prst="rect">
          <a:avLst/>
        </a:prstGeom>
      </xdr:spPr>
    </xdr:pic>
    <xdr:clientData/>
  </xdr:twoCellAnchor>
  <xdr:twoCellAnchor>
    <xdr:from>
      <xdr:col>16</xdr:col>
      <xdr:colOff>340255</xdr:colOff>
      <xdr:row>21</xdr:row>
      <xdr:rowOff>63500</xdr:rowOff>
    </xdr:from>
    <xdr:to>
      <xdr:col>22</xdr:col>
      <xdr:colOff>240772</xdr:colOff>
      <xdr:row>32</xdr:row>
      <xdr:rowOff>146050</xdr:rowOff>
    </xdr:to>
    <xdr:pic>
      <xdr:nvPicPr>
        <xdr:cNvPr id="7" name="図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5"/>
        <a:stretch>
          <a:fillRect/>
        </a:stretch>
      </xdr:blipFill>
      <xdr:spPr>
        <a:xfrm>
          <a:off x="8655020" y="4713941"/>
          <a:ext cx="3396752" cy="25590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0B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xdr:from>
      <xdr:col>5</xdr:col>
      <xdr:colOff>340255</xdr:colOff>
      <xdr:row>4</xdr:row>
      <xdr:rowOff>63500</xdr:rowOff>
    </xdr:from>
    <xdr:to>
      <xdr:col>11</xdr:col>
      <xdr:colOff>240772</xdr:colOff>
      <xdr:row>15</xdr:row>
      <xdr:rowOff>146050</xdr:rowOff>
    </xdr:to>
    <xdr:pic>
      <xdr:nvPicPr>
        <xdr:cNvPr id="4" name="図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stretch>
          <a:fillRect/>
        </a:stretch>
      </xdr:blipFill>
      <xdr:spPr>
        <a:xfrm>
          <a:off x="2514196" y="959971"/>
          <a:ext cx="3396752" cy="2559050"/>
        </a:xfrm>
        <a:prstGeom prst="rect">
          <a:avLst/>
        </a:prstGeom>
      </xdr:spPr>
    </xdr:pic>
    <xdr:clientData/>
  </xdr:twoCellAnchor>
  <xdr:twoCellAnchor>
    <xdr:from>
      <xdr:col>16</xdr:col>
      <xdr:colOff>340255</xdr:colOff>
      <xdr:row>4</xdr:row>
      <xdr:rowOff>63500</xdr:rowOff>
    </xdr:from>
    <xdr:to>
      <xdr:col>22</xdr:col>
      <xdr:colOff>240772</xdr:colOff>
      <xdr:row>15</xdr:row>
      <xdr:rowOff>146050</xdr:rowOff>
    </xdr:to>
    <xdr:pic>
      <xdr:nvPicPr>
        <xdr:cNvPr id="5" name="図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3"/>
        <a:stretch>
          <a:fillRect/>
        </a:stretch>
      </xdr:blipFill>
      <xdr:spPr>
        <a:xfrm>
          <a:off x="8636530" y="958850"/>
          <a:ext cx="3386667" cy="2540000"/>
        </a:xfrm>
        <a:prstGeom prst="rect">
          <a:avLst/>
        </a:prstGeom>
      </xdr:spPr>
    </xdr:pic>
    <xdr:clientData/>
  </xdr:twoCellAnchor>
  <xdr:twoCellAnchor>
    <xdr:from>
      <xdr:col>5</xdr:col>
      <xdr:colOff>340255</xdr:colOff>
      <xdr:row>21</xdr:row>
      <xdr:rowOff>63500</xdr:rowOff>
    </xdr:from>
    <xdr:to>
      <xdr:col>11</xdr:col>
      <xdr:colOff>240772</xdr:colOff>
      <xdr:row>32</xdr:row>
      <xdr:rowOff>146050</xdr:rowOff>
    </xdr:to>
    <xdr:pic>
      <xdr:nvPicPr>
        <xdr:cNvPr id="6" name="図 5">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4"/>
        <a:stretch>
          <a:fillRect/>
        </a:stretch>
      </xdr:blipFill>
      <xdr:spPr>
        <a:xfrm>
          <a:off x="2511955" y="4673600"/>
          <a:ext cx="3386667" cy="2540000"/>
        </a:xfrm>
        <a:prstGeom prst="rect">
          <a:avLst/>
        </a:prstGeom>
      </xdr:spPr>
    </xdr:pic>
    <xdr:clientData/>
  </xdr:twoCellAnchor>
  <xdr:twoCellAnchor>
    <xdr:from>
      <xdr:col>16</xdr:col>
      <xdr:colOff>340255</xdr:colOff>
      <xdr:row>21</xdr:row>
      <xdr:rowOff>63500</xdr:rowOff>
    </xdr:from>
    <xdr:to>
      <xdr:col>22</xdr:col>
      <xdr:colOff>240772</xdr:colOff>
      <xdr:row>32</xdr:row>
      <xdr:rowOff>146050</xdr:rowOff>
    </xdr:to>
    <xdr:pic>
      <xdr:nvPicPr>
        <xdr:cNvPr id="7" name="図 6">
          <a:extLst>
            <a:ext uri="{FF2B5EF4-FFF2-40B4-BE49-F238E27FC236}">
              <a16:creationId xmlns:a16="http://schemas.microsoft.com/office/drawing/2014/main" id="{00000000-0008-0000-0B00-000007000000}"/>
            </a:ext>
          </a:extLst>
        </xdr:cNvPr>
        <xdr:cNvPicPr>
          <a:picLocks noChangeAspect="1"/>
        </xdr:cNvPicPr>
      </xdr:nvPicPr>
      <xdr:blipFill>
        <a:blip xmlns:r="http://schemas.openxmlformats.org/officeDocument/2006/relationships" r:embed="rId5"/>
        <a:stretch>
          <a:fillRect/>
        </a:stretch>
      </xdr:blipFill>
      <xdr:spPr>
        <a:xfrm>
          <a:off x="8636530" y="4673600"/>
          <a:ext cx="3386667" cy="254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0C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xdr:from>
      <xdr:col>5</xdr:col>
      <xdr:colOff>340255</xdr:colOff>
      <xdr:row>4</xdr:row>
      <xdr:rowOff>63500</xdr:rowOff>
    </xdr:from>
    <xdr:to>
      <xdr:col>11</xdr:col>
      <xdr:colOff>240772</xdr:colOff>
      <xdr:row>15</xdr:row>
      <xdr:rowOff>146050</xdr:rowOff>
    </xdr:to>
    <xdr:pic>
      <xdr:nvPicPr>
        <xdr:cNvPr id="8" name="図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2"/>
        <a:stretch>
          <a:fillRect/>
        </a:stretch>
      </xdr:blipFill>
      <xdr:spPr>
        <a:xfrm>
          <a:off x="2511955" y="958850"/>
          <a:ext cx="3386667" cy="2540000"/>
        </a:xfrm>
        <a:prstGeom prst="rect">
          <a:avLst/>
        </a:prstGeom>
      </xdr:spPr>
    </xdr:pic>
    <xdr:clientData/>
  </xdr:twoCellAnchor>
  <xdr:twoCellAnchor>
    <xdr:from>
      <xdr:col>16</xdr:col>
      <xdr:colOff>340255</xdr:colOff>
      <xdr:row>4</xdr:row>
      <xdr:rowOff>63500</xdr:rowOff>
    </xdr:from>
    <xdr:to>
      <xdr:col>22</xdr:col>
      <xdr:colOff>240772</xdr:colOff>
      <xdr:row>15</xdr:row>
      <xdr:rowOff>146050</xdr:rowOff>
    </xdr:to>
    <xdr:pic>
      <xdr:nvPicPr>
        <xdr:cNvPr id="9" name="図 8">
          <a:extLst>
            <a:ext uri="{FF2B5EF4-FFF2-40B4-BE49-F238E27FC236}">
              <a16:creationId xmlns:a16="http://schemas.microsoft.com/office/drawing/2014/main" id="{00000000-0008-0000-0C00-000009000000}"/>
            </a:ext>
          </a:extLst>
        </xdr:cNvPr>
        <xdr:cNvPicPr>
          <a:picLocks noChangeAspect="1"/>
        </xdr:cNvPicPr>
      </xdr:nvPicPr>
      <xdr:blipFill>
        <a:blip xmlns:r="http://schemas.openxmlformats.org/officeDocument/2006/relationships" r:embed="rId3"/>
        <a:stretch>
          <a:fillRect/>
        </a:stretch>
      </xdr:blipFill>
      <xdr:spPr>
        <a:xfrm>
          <a:off x="8636530" y="958850"/>
          <a:ext cx="3386667" cy="254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74475</xdr:colOff>
      <xdr:row>8</xdr:row>
      <xdr:rowOff>34425</xdr:rowOff>
    </xdr:from>
    <xdr:to>
      <xdr:col>8</xdr:col>
      <xdr:colOff>39825</xdr:colOff>
      <xdr:row>20</xdr:row>
      <xdr:rowOff>137025</xdr:rowOff>
    </xdr:to>
    <xdr:pic>
      <xdr:nvPicPr>
        <xdr:cNvPr id="2" name="図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9850" y="1520325"/>
          <a:ext cx="2880000" cy="2160000"/>
        </a:xfrm>
        <a:prstGeom prst="rect">
          <a:avLst/>
        </a:prstGeom>
      </xdr:spPr>
    </xdr:pic>
    <xdr:clientData/>
  </xdr:twoCellAnchor>
  <xdr:twoCellAnchor editAs="oneCell">
    <xdr:from>
      <xdr:col>10</xdr:col>
      <xdr:colOff>60187</xdr:colOff>
      <xdr:row>8</xdr:row>
      <xdr:rowOff>34425</xdr:rowOff>
    </xdr:from>
    <xdr:to>
      <xdr:col>16</xdr:col>
      <xdr:colOff>54112</xdr:colOff>
      <xdr:row>20</xdr:row>
      <xdr:rowOff>137025</xdr:rowOff>
    </xdr:to>
    <xdr:pic>
      <xdr:nvPicPr>
        <xdr:cNvPr id="3" name="図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08462" y="1520325"/>
          <a:ext cx="2880000" cy="2160000"/>
        </a:xfrm>
        <a:prstGeom prst="rect">
          <a:avLst/>
        </a:prstGeom>
      </xdr:spPr>
    </xdr:pic>
    <xdr:clientData/>
  </xdr:twoCellAnchor>
  <xdr:twoCellAnchor editAs="oneCell">
    <xdr:from>
      <xdr:col>18</xdr:col>
      <xdr:colOff>60188</xdr:colOff>
      <xdr:row>8</xdr:row>
      <xdr:rowOff>34425</xdr:rowOff>
    </xdr:from>
    <xdr:to>
      <xdr:col>24</xdr:col>
      <xdr:colOff>54113</xdr:colOff>
      <xdr:row>20</xdr:row>
      <xdr:rowOff>137025</xdr:rowOff>
    </xdr:to>
    <xdr:pic>
      <xdr:nvPicPr>
        <xdr:cNvPr id="4" name="図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32788" y="1520325"/>
          <a:ext cx="2880000" cy="216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absolute">
    <xdr:from>
      <xdr:col>2</xdr:col>
      <xdr:colOff>0</xdr:colOff>
      <xdr:row>16</xdr:row>
      <xdr:rowOff>0</xdr:rowOff>
    </xdr:from>
    <xdr:to>
      <xdr:col>21</xdr:col>
      <xdr:colOff>12247</xdr:colOff>
      <xdr:row>17</xdr:row>
      <xdr:rowOff>860985</xdr:rowOff>
    </xdr:to>
    <xdr:pic>
      <xdr:nvPicPr>
        <xdr:cNvPr id="4" name="図 3">
          <a:extLst>
            <a:ext uri="{FF2B5EF4-FFF2-40B4-BE49-F238E27FC236}">
              <a16:creationId xmlns:a16="http://schemas.microsoft.com/office/drawing/2014/main" id="{00000000-0008-0000-0E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682" t="29280" r="9682" b="37760"/>
        <a:stretch/>
      </xdr:blipFill>
      <xdr:spPr bwMode="auto">
        <a:xfrm>
          <a:off x="367393" y="5891893"/>
          <a:ext cx="5958568" cy="1146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2</xdr:col>
      <xdr:colOff>0</xdr:colOff>
      <xdr:row>30</xdr:row>
      <xdr:rowOff>0</xdr:rowOff>
    </xdr:from>
    <xdr:to>
      <xdr:col>21</xdr:col>
      <xdr:colOff>12247</xdr:colOff>
      <xdr:row>31</xdr:row>
      <xdr:rowOff>860985</xdr:rowOff>
    </xdr:to>
    <xdr:pic>
      <xdr:nvPicPr>
        <xdr:cNvPr id="5" name="図 4">
          <a:extLst>
            <a:ext uri="{FF2B5EF4-FFF2-40B4-BE49-F238E27FC236}">
              <a16:creationId xmlns:a16="http://schemas.microsoft.com/office/drawing/2014/main" id="{00000000-0008-0000-0E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682" t="29280" r="9682" b="37760"/>
        <a:stretch/>
      </xdr:blipFill>
      <xdr:spPr bwMode="auto">
        <a:xfrm>
          <a:off x="367393" y="12110357"/>
          <a:ext cx="5958568" cy="1146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2</xdr:col>
      <xdr:colOff>0</xdr:colOff>
      <xdr:row>44</xdr:row>
      <xdr:rowOff>0</xdr:rowOff>
    </xdr:from>
    <xdr:to>
      <xdr:col>21</xdr:col>
      <xdr:colOff>12247</xdr:colOff>
      <xdr:row>45</xdr:row>
      <xdr:rowOff>860985</xdr:rowOff>
    </xdr:to>
    <xdr:pic>
      <xdr:nvPicPr>
        <xdr:cNvPr id="6" name="図 5">
          <a:extLst>
            <a:ext uri="{FF2B5EF4-FFF2-40B4-BE49-F238E27FC236}">
              <a16:creationId xmlns:a16="http://schemas.microsoft.com/office/drawing/2014/main" id="{00000000-0008-0000-0E00-000006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682" t="29280" r="9682" b="37760"/>
        <a:stretch/>
      </xdr:blipFill>
      <xdr:spPr bwMode="auto">
        <a:xfrm>
          <a:off x="367393" y="18328821"/>
          <a:ext cx="5958568" cy="1146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163287</xdr:colOff>
      <xdr:row>20</xdr:row>
      <xdr:rowOff>58510</xdr:rowOff>
    </xdr:from>
    <xdr:to>
      <xdr:col>34</xdr:col>
      <xdr:colOff>206830</xdr:colOff>
      <xdr:row>29</xdr:row>
      <xdr:rowOff>394607</xdr:rowOff>
    </xdr:to>
    <xdr:pic>
      <xdr:nvPicPr>
        <xdr:cNvPr id="9" name="図 8">
          <a:extLst>
            <a:ext uri="{FF2B5EF4-FFF2-40B4-BE49-F238E27FC236}">
              <a16:creationId xmlns:a16="http://schemas.microsoft.com/office/drawing/2014/main" id="{00000000-0008-0000-0E00-000009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3584" b="25001"/>
        <a:stretch/>
      </xdr:blipFill>
      <xdr:spPr>
        <a:xfrm>
          <a:off x="530680" y="7678510"/>
          <a:ext cx="10058400" cy="4377418"/>
        </a:xfrm>
        <a:prstGeom prst="rect">
          <a:avLst/>
        </a:prstGeom>
      </xdr:spPr>
    </xdr:pic>
    <xdr:clientData/>
  </xdr:twoCellAnchor>
  <xdr:twoCellAnchor editAs="oneCell">
    <xdr:from>
      <xdr:col>2</xdr:col>
      <xdr:colOff>258536</xdr:colOff>
      <xdr:row>35</xdr:row>
      <xdr:rowOff>81642</xdr:rowOff>
    </xdr:from>
    <xdr:to>
      <xdr:col>10</xdr:col>
      <xdr:colOff>54429</xdr:colOff>
      <xdr:row>43</xdr:row>
      <xdr:rowOff>163285</xdr:rowOff>
    </xdr:to>
    <xdr:pic>
      <xdr:nvPicPr>
        <xdr:cNvPr id="10" name="図 9">
          <a:extLst>
            <a:ext uri="{FF2B5EF4-FFF2-40B4-BE49-F238E27FC236}">
              <a16:creationId xmlns:a16="http://schemas.microsoft.com/office/drawing/2014/main" id="{00000000-0008-0000-0E00-00000A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7410" r="77138" b="30933"/>
        <a:stretch/>
      </xdr:blipFill>
      <xdr:spPr>
        <a:xfrm>
          <a:off x="625929" y="14369142"/>
          <a:ext cx="2299607" cy="3673929"/>
        </a:xfrm>
        <a:prstGeom prst="rect">
          <a:avLst/>
        </a:prstGeom>
      </xdr:spPr>
    </xdr:pic>
    <xdr:clientData/>
  </xdr:twoCellAnchor>
  <xdr:twoCellAnchor editAs="oneCell">
    <xdr:from>
      <xdr:col>2</xdr:col>
      <xdr:colOff>149678</xdr:colOff>
      <xdr:row>6</xdr:row>
      <xdr:rowOff>95250</xdr:rowOff>
    </xdr:from>
    <xdr:to>
      <xdr:col>34</xdr:col>
      <xdr:colOff>193221</xdr:colOff>
      <xdr:row>15</xdr:row>
      <xdr:rowOff>408214</xdr:rowOff>
    </xdr:to>
    <xdr:pic>
      <xdr:nvPicPr>
        <xdr:cNvPr id="2" name="図 1">
          <a:extLst>
            <a:ext uri="{FF2B5EF4-FFF2-40B4-BE49-F238E27FC236}">
              <a16:creationId xmlns:a16="http://schemas.microsoft.com/office/drawing/2014/main" id="{00000000-0008-0000-0E00-000002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13776" b="25001"/>
        <a:stretch/>
      </xdr:blipFill>
      <xdr:spPr>
        <a:xfrm>
          <a:off x="517071" y="1496786"/>
          <a:ext cx="10058400" cy="435428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13</xdr:col>
      <xdr:colOff>209550</xdr:colOff>
      <xdr:row>10</xdr:row>
      <xdr:rowOff>104775</xdr:rowOff>
    </xdr:from>
    <xdr:ext cx="2536528" cy="925894"/>
    <xdr:sp macro="" textlink="">
      <xdr:nvSpPr>
        <xdr:cNvPr id="2" name="テキスト ボックス 1">
          <a:extLst>
            <a:ext uri="{FF2B5EF4-FFF2-40B4-BE49-F238E27FC236}">
              <a16:creationId xmlns:a16="http://schemas.microsoft.com/office/drawing/2014/main" id="{00000000-0008-0000-0F00-000002000000}"/>
            </a:ext>
          </a:extLst>
        </xdr:cNvPr>
        <xdr:cNvSpPr txBox="1"/>
      </xdr:nvSpPr>
      <xdr:spPr>
        <a:xfrm>
          <a:off x="4038600" y="3295650"/>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13.xml><?xml version="1.0" encoding="utf-8"?>
<xdr:wsDr xmlns:xdr="http://schemas.openxmlformats.org/drawingml/2006/spreadsheetDrawing" xmlns:a="http://schemas.openxmlformats.org/drawingml/2006/main">
  <xdr:twoCellAnchor editAs="oneCell">
    <xdr:from>
      <xdr:col>2</xdr:col>
      <xdr:colOff>33913</xdr:colOff>
      <xdr:row>12</xdr:row>
      <xdr:rowOff>119775</xdr:rowOff>
    </xdr:from>
    <xdr:to>
      <xdr:col>9</xdr:col>
      <xdr:colOff>280412</xdr:colOff>
      <xdr:row>37</xdr:row>
      <xdr:rowOff>89775</xdr:rowOff>
    </xdr:to>
    <xdr:pic>
      <xdr:nvPicPr>
        <xdr:cNvPr id="3" name="図 2">
          <a:extLst>
            <a:ext uri="{FF2B5EF4-FFF2-40B4-BE49-F238E27FC236}">
              <a16:creationId xmlns:a16="http://schemas.microsoft.com/office/drawing/2014/main" id="{00000000-0008-0000-1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197" t="32197" r="27543" b="20549"/>
        <a:stretch/>
      </xdr:blipFill>
      <xdr:spPr>
        <a:xfrm>
          <a:off x="472063" y="2215275"/>
          <a:ext cx="2446774" cy="378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53847</xdr:colOff>
      <xdr:row>12</xdr:row>
      <xdr:rowOff>119062</xdr:rowOff>
    </xdr:from>
    <xdr:to>
      <xdr:col>9</xdr:col>
      <xdr:colOff>260479</xdr:colOff>
      <xdr:row>37</xdr:row>
      <xdr:rowOff>90488</xdr:rowOff>
    </xdr:to>
    <xdr:pic>
      <xdr:nvPicPr>
        <xdr:cNvPr id="2" name="図 1">
          <a:extLst>
            <a:ext uri="{FF2B5EF4-FFF2-40B4-BE49-F238E27FC236}">
              <a16:creationId xmlns:a16="http://schemas.microsoft.com/office/drawing/2014/main" id="{00000000-0008-0000-1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098" t="25095" r="24195" b="15246"/>
        <a:stretch/>
      </xdr:blipFill>
      <xdr:spPr>
        <a:xfrm>
          <a:off x="491997" y="2214562"/>
          <a:ext cx="2406907" cy="378142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47626</xdr:colOff>
      <xdr:row>13</xdr:row>
      <xdr:rowOff>19049</xdr:rowOff>
    </xdr:from>
    <xdr:to>
      <xdr:col>9</xdr:col>
      <xdr:colOff>252151</xdr:colOff>
      <xdr:row>37</xdr:row>
      <xdr:rowOff>71885</xdr:rowOff>
    </xdr:to>
    <xdr:pic>
      <xdr:nvPicPr>
        <xdr:cNvPr id="3" name="図 2">
          <a:extLst>
            <a:ext uri="{FF2B5EF4-FFF2-40B4-BE49-F238E27FC236}">
              <a16:creationId xmlns:a16="http://schemas.microsoft.com/office/drawing/2014/main" id="{00000000-0008-0000-1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162" t="26041" r="25802" b="16098"/>
        <a:stretch/>
      </xdr:blipFill>
      <xdr:spPr>
        <a:xfrm>
          <a:off x="485776" y="2266949"/>
          <a:ext cx="2404800" cy="371043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37945</xdr:colOff>
      <xdr:row>12</xdr:row>
      <xdr:rowOff>119775</xdr:rowOff>
    </xdr:from>
    <xdr:to>
      <xdr:col>9</xdr:col>
      <xdr:colOff>276379</xdr:colOff>
      <xdr:row>37</xdr:row>
      <xdr:rowOff>89775</xdr:rowOff>
    </xdr:to>
    <xdr:pic>
      <xdr:nvPicPr>
        <xdr:cNvPr id="2" name="図 1">
          <a:extLst>
            <a:ext uri="{FF2B5EF4-FFF2-40B4-BE49-F238E27FC236}">
              <a16:creationId xmlns:a16="http://schemas.microsoft.com/office/drawing/2014/main" id="{00000000-0008-0000-13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295" t="25663" r="25133" b="15625"/>
        <a:stretch/>
      </xdr:blipFill>
      <xdr:spPr>
        <a:xfrm>
          <a:off x="476095" y="2215275"/>
          <a:ext cx="2438709" cy="378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10208</xdr:colOff>
      <xdr:row>12</xdr:row>
      <xdr:rowOff>119775</xdr:rowOff>
    </xdr:from>
    <xdr:to>
      <xdr:col>9</xdr:col>
      <xdr:colOff>304118</xdr:colOff>
      <xdr:row>37</xdr:row>
      <xdr:rowOff>89775</xdr:rowOff>
    </xdr:to>
    <xdr:pic>
      <xdr:nvPicPr>
        <xdr:cNvPr id="3" name="図 2">
          <a:extLst>
            <a:ext uri="{FF2B5EF4-FFF2-40B4-BE49-F238E27FC236}">
              <a16:creationId xmlns:a16="http://schemas.microsoft.com/office/drawing/2014/main" id="{00000000-0008-0000-1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478" t="25474" r="24730" b="15814"/>
        <a:stretch/>
      </xdr:blipFill>
      <xdr:spPr>
        <a:xfrm>
          <a:off x="448358" y="2215275"/>
          <a:ext cx="2494185" cy="378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74902</xdr:colOff>
      <xdr:row>12</xdr:row>
      <xdr:rowOff>119775</xdr:rowOff>
    </xdr:from>
    <xdr:to>
      <xdr:col>9</xdr:col>
      <xdr:colOff>239424</xdr:colOff>
      <xdr:row>37</xdr:row>
      <xdr:rowOff>89775</xdr:rowOff>
    </xdr:to>
    <xdr:pic>
      <xdr:nvPicPr>
        <xdr:cNvPr id="3" name="図 2">
          <a:extLst>
            <a:ext uri="{FF2B5EF4-FFF2-40B4-BE49-F238E27FC236}">
              <a16:creationId xmlns:a16="http://schemas.microsoft.com/office/drawing/2014/main" id="{00000000-0008-0000-15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099" t="25852" r="26204" b="15720"/>
        <a:stretch/>
      </xdr:blipFill>
      <xdr:spPr>
        <a:xfrm>
          <a:off x="513052" y="2215275"/>
          <a:ext cx="2364797" cy="378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43174</xdr:colOff>
      <xdr:row>12</xdr:row>
      <xdr:rowOff>119775</xdr:rowOff>
    </xdr:from>
    <xdr:to>
      <xdr:col>9</xdr:col>
      <xdr:colOff>271151</xdr:colOff>
      <xdr:row>37</xdr:row>
      <xdr:rowOff>89775</xdr:rowOff>
    </xdr:to>
    <xdr:pic>
      <xdr:nvPicPr>
        <xdr:cNvPr id="2" name="図 1">
          <a:extLst>
            <a:ext uri="{FF2B5EF4-FFF2-40B4-BE49-F238E27FC236}">
              <a16:creationId xmlns:a16="http://schemas.microsoft.com/office/drawing/2014/main" id="{00000000-0008-0000-16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429" t="25568" r="25400" b="15909"/>
        <a:stretch/>
      </xdr:blipFill>
      <xdr:spPr>
        <a:xfrm>
          <a:off x="481324" y="2215275"/>
          <a:ext cx="2428252" cy="378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105955</xdr:colOff>
      <xdr:row>12</xdr:row>
      <xdr:rowOff>119775</xdr:rowOff>
    </xdr:from>
    <xdr:to>
      <xdr:col>9</xdr:col>
      <xdr:colOff>208370</xdr:colOff>
      <xdr:row>37</xdr:row>
      <xdr:rowOff>89775</xdr:rowOff>
    </xdr:to>
    <xdr:pic>
      <xdr:nvPicPr>
        <xdr:cNvPr id="3" name="図 2">
          <a:extLst>
            <a:ext uri="{FF2B5EF4-FFF2-40B4-BE49-F238E27FC236}">
              <a16:creationId xmlns:a16="http://schemas.microsoft.com/office/drawing/2014/main" id="{00000000-0008-0000-17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162" t="24811" r="27275" b="15341"/>
        <a:stretch/>
      </xdr:blipFill>
      <xdr:spPr>
        <a:xfrm>
          <a:off x="544105" y="2215275"/>
          <a:ext cx="2302690" cy="3780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87862</xdr:colOff>
      <xdr:row>12</xdr:row>
      <xdr:rowOff>119775</xdr:rowOff>
    </xdr:from>
    <xdr:to>
      <xdr:col>9</xdr:col>
      <xdr:colOff>226462</xdr:colOff>
      <xdr:row>37</xdr:row>
      <xdr:rowOff>89775</xdr:rowOff>
    </xdr:to>
    <xdr:pic>
      <xdr:nvPicPr>
        <xdr:cNvPr id="2" name="図 1">
          <a:extLst>
            <a:ext uri="{FF2B5EF4-FFF2-40B4-BE49-F238E27FC236}">
              <a16:creationId xmlns:a16="http://schemas.microsoft.com/office/drawing/2014/main" id="{00000000-0008-0000-18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5983" t="33333" r="34240" b="21212"/>
        <a:stretch/>
      </xdr:blipFill>
      <xdr:spPr>
        <a:xfrm>
          <a:off x="526012" y="2215275"/>
          <a:ext cx="2338875" cy="378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oneCellAnchor>
    <xdr:from>
      <xdr:col>22</xdr:col>
      <xdr:colOff>152400</xdr:colOff>
      <xdr:row>9</xdr:row>
      <xdr:rowOff>285750</xdr:rowOff>
    </xdr:from>
    <xdr:ext cx="2536528" cy="925894"/>
    <xdr:sp macro="" textlink="">
      <xdr:nvSpPr>
        <xdr:cNvPr id="2" name="テキスト ボックス 1">
          <a:extLst>
            <a:ext uri="{FF2B5EF4-FFF2-40B4-BE49-F238E27FC236}">
              <a16:creationId xmlns:a16="http://schemas.microsoft.com/office/drawing/2014/main" id="{00000000-0008-0000-1900-000002000000}"/>
            </a:ext>
          </a:extLst>
        </xdr:cNvPr>
        <xdr:cNvSpPr txBox="1"/>
      </xdr:nvSpPr>
      <xdr:spPr>
        <a:xfrm>
          <a:off x="3695700" y="3105150"/>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23.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1B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1B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1B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1B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1B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1B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1B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1B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1B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1B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1B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1B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1B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1B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1B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1B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1B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1B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1B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1B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kz16\p119664\Users\oc2219\AppData\Local\Microsoft\Windows\Temporary%20Internet%20Files\OLKED7C\140316_&#12304;&#12524;&#12505;&#12523;&#20998;&#12369;&#12305;&#28857;&#26908;&#35352;&#37682;&#27096;&#24335;&#65288;&#26368;&#32066;&#2925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oc2219\AppData\Local\Microsoft\Windows\Temporary%20Internet%20Files\OLKED7C\140316_&#12304;&#12524;&#12505;&#12523;&#20998;&#12369;&#12305;&#28857;&#26908;&#35352;&#37682;&#27096;&#24335;&#65288;&#26368;&#32066;&#2925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様式-1 "/>
      <sheetName val="様式－Ａ-2  "/>
      <sheetName val="様式－B"/>
      <sheetName val="様式－Ｃ -1 "/>
      <sheetName val="様式－D"/>
      <sheetName val="様式 -D-1"/>
      <sheetName val="様式－D-2"/>
      <sheetName val="様式－D-3"/>
      <sheetName val="様式－F-1"/>
      <sheetName val="様式－F-2"/>
      <sheetName val="ﾘｽﾄ"/>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3">
          <cell r="A3">
            <v>0</v>
          </cell>
          <cell r="B3" t="str">
            <v>上下線共用</v>
          </cell>
          <cell r="C3" t="str">
            <v>有料</v>
          </cell>
          <cell r="D3" t="str">
            <v>陸上トンネル矢板工法</v>
          </cell>
          <cell r="N3" t="str">
            <v>未舗装</v>
          </cell>
          <cell r="V3" t="str">
            <v>自然排水</v>
          </cell>
          <cell r="W3" t="str">
            <v>素掘（内装なし）</v>
          </cell>
        </row>
        <row r="4">
          <cell r="A4">
            <v>1</v>
          </cell>
          <cell r="B4" t="str">
            <v>上り線</v>
          </cell>
          <cell r="C4" t="str">
            <v>無料</v>
          </cell>
          <cell r="D4" t="str">
            <v>陸上トンネルNATM工法</v>
          </cell>
          <cell r="N4" t="str">
            <v>コンクリート系</v>
          </cell>
          <cell r="V4" t="str">
            <v>L型側溝排水</v>
          </cell>
          <cell r="W4" t="str">
            <v>吹付け（内装なし）</v>
          </cell>
        </row>
        <row r="5">
          <cell r="A5">
            <v>2</v>
          </cell>
          <cell r="B5" t="str">
            <v>下り線</v>
          </cell>
          <cell r="D5" t="str">
            <v>陸上トンネル開削工法</v>
          </cell>
          <cell r="N5" t="str">
            <v>アスファルト系</v>
          </cell>
          <cell r="V5" t="str">
            <v>U型側溝排水</v>
          </cell>
          <cell r="W5" t="str">
            <v>覆工（内装なし）</v>
          </cell>
        </row>
        <row r="6">
          <cell r="A6">
            <v>3</v>
          </cell>
          <cell r="B6" t="str">
            <v>自転車・歩行者専用</v>
          </cell>
          <cell r="D6" t="str">
            <v>陸上トンネルその他</v>
          </cell>
          <cell r="N6" t="str">
            <v>平板ブロック系</v>
          </cell>
          <cell r="V6" t="str">
            <v>L型+暗渠排水</v>
          </cell>
          <cell r="W6" t="str">
            <v>ブロック張り工法</v>
          </cell>
        </row>
        <row r="7">
          <cell r="A7">
            <v>4</v>
          </cell>
          <cell r="B7" t="str">
            <v>歩行者専用</v>
          </cell>
          <cell r="D7" t="str">
            <v>水底トンネル矢板工法</v>
          </cell>
          <cell r="N7" t="str">
            <v>アスファルトブロック系</v>
          </cell>
          <cell r="V7" t="str">
            <v>U型+暗渠排水</v>
          </cell>
          <cell r="W7" t="str">
            <v>パネル張り工法</v>
          </cell>
        </row>
        <row r="8">
          <cell r="A8">
            <v>5</v>
          </cell>
          <cell r="B8" t="str">
            <v>自転車専用</v>
          </cell>
          <cell r="D8" t="str">
            <v>水底トンネルNATM工法</v>
          </cell>
          <cell r="N8" t="str">
            <v>インターロッキング系</v>
          </cell>
          <cell r="V8" t="str">
            <v>強制（ポンプ）排水</v>
          </cell>
          <cell r="W8" t="str">
            <v>タイル張り工法</v>
          </cell>
        </row>
        <row r="9">
          <cell r="D9" t="str">
            <v>水底トンネル開削工法</v>
          </cell>
          <cell r="N9" t="str">
            <v>透水性アスファルト系</v>
          </cell>
          <cell r="V9" t="str">
            <v>その他</v>
          </cell>
          <cell r="W9" t="str">
            <v>その他（内装あり）</v>
          </cell>
        </row>
        <row r="10">
          <cell r="D10" t="str">
            <v>水底トンネルその他</v>
          </cell>
          <cell r="N10" t="str">
            <v>排水性アスファルト系</v>
          </cell>
        </row>
        <row r="11">
          <cell r="N11" t="str">
            <v>その他</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様式-1 "/>
      <sheetName val="様式－Ａ-2  "/>
      <sheetName val="様式－B"/>
      <sheetName val="様式－Ｃ -1 "/>
      <sheetName val="様式－D"/>
      <sheetName val="様式 -D-1"/>
      <sheetName val="様式－D-2"/>
      <sheetName val="様式－D-3"/>
      <sheetName val="様式－F-1"/>
      <sheetName val="様式－F-2"/>
      <sheetName val="ﾘｽﾄ"/>
      <sheetName val="(参考)ﾘｽﾄ"/>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3">
          <cell r="A3">
            <v>0</v>
          </cell>
          <cell r="K3" t="str">
            <v>面壁型</v>
          </cell>
          <cell r="P3">
            <v>0</v>
          </cell>
          <cell r="S3" t="str">
            <v>更新なし</v>
          </cell>
          <cell r="X3" t="str">
            <v>押出成形セメント板</v>
          </cell>
        </row>
        <row r="4">
          <cell r="K4" t="str">
            <v>突出型</v>
          </cell>
          <cell r="P4" t="str">
            <v>上り0.1</v>
          </cell>
          <cell r="S4" t="str">
            <v>不明</v>
          </cell>
          <cell r="X4" t="str">
            <v>軽量気泡コンクリート板</v>
          </cell>
        </row>
        <row r="5">
          <cell r="K5" t="str">
            <v>その他</v>
          </cell>
          <cell r="P5" t="str">
            <v>上り0.2</v>
          </cell>
          <cell r="S5">
            <v>2035</v>
          </cell>
          <cell r="X5" t="str">
            <v>ＰＣ板</v>
          </cell>
        </row>
        <row r="6">
          <cell r="P6" t="str">
            <v>上り0.3</v>
          </cell>
          <cell r="S6">
            <v>2034</v>
          </cell>
        </row>
        <row r="7">
          <cell r="P7" t="str">
            <v>上り0.4</v>
          </cell>
          <cell r="S7">
            <v>2033</v>
          </cell>
        </row>
        <row r="8">
          <cell r="P8" t="str">
            <v>上り0.5</v>
          </cell>
          <cell r="S8">
            <v>2032</v>
          </cell>
        </row>
        <row r="9">
          <cell r="P9" t="str">
            <v>上り0.6</v>
          </cell>
          <cell r="S9">
            <v>2031</v>
          </cell>
        </row>
        <row r="10">
          <cell r="P10" t="str">
            <v>上り0.7</v>
          </cell>
          <cell r="S10">
            <v>2030</v>
          </cell>
        </row>
        <row r="11">
          <cell r="P11" t="str">
            <v>上り0.8</v>
          </cell>
          <cell r="S11">
            <v>2029</v>
          </cell>
        </row>
        <row r="12">
          <cell r="P12" t="str">
            <v>上り0.9</v>
          </cell>
          <cell r="S12">
            <v>2028</v>
          </cell>
        </row>
        <row r="13">
          <cell r="P13" t="str">
            <v>上り1.0</v>
          </cell>
          <cell r="S13">
            <v>2027</v>
          </cell>
        </row>
        <row r="14">
          <cell r="P14" t="str">
            <v>上り1.1</v>
          </cell>
          <cell r="S14">
            <v>2026</v>
          </cell>
        </row>
        <row r="15">
          <cell r="P15" t="str">
            <v>上り1.2</v>
          </cell>
          <cell r="S15">
            <v>2025</v>
          </cell>
        </row>
        <row r="16">
          <cell r="P16" t="str">
            <v>上り1.3</v>
          </cell>
          <cell r="S16">
            <v>2024</v>
          </cell>
        </row>
        <row r="17">
          <cell r="P17" t="str">
            <v>上り1.4</v>
          </cell>
          <cell r="S17">
            <v>2023</v>
          </cell>
        </row>
        <row r="18">
          <cell r="P18" t="str">
            <v>上り1.5</v>
          </cell>
          <cell r="S18">
            <v>2022</v>
          </cell>
        </row>
        <row r="19">
          <cell r="P19" t="str">
            <v>上り1.6</v>
          </cell>
          <cell r="S19">
            <v>2021</v>
          </cell>
        </row>
        <row r="20">
          <cell r="P20" t="str">
            <v>上り1.7</v>
          </cell>
          <cell r="S20">
            <v>2020</v>
          </cell>
        </row>
        <row r="21">
          <cell r="P21" t="str">
            <v>上り1.8</v>
          </cell>
          <cell r="S21">
            <v>2019</v>
          </cell>
        </row>
        <row r="22">
          <cell r="P22" t="str">
            <v>上り1.9</v>
          </cell>
          <cell r="S22">
            <v>2018</v>
          </cell>
        </row>
        <row r="23">
          <cell r="P23" t="str">
            <v>上り2.0</v>
          </cell>
          <cell r="S23">
            <v>2017</v>
          </cell>
        </row>
        <row r="24">
          <cell r="P24" t="str">
            <v>上り2.1</v>
          </cell>
          <cell r="S24">
            <v>2016</v>
          </cell>
        </row>
        <row r="25">
          <cell r="P25" t="str">
            <v>上り2.2</v>
          </cell>
          <cell r="S25">
            <v>2015</v>
          </cell>
        </row>
        <row r="26">
          <cell r="P26" t="str">
            <v>上り2.3</v>
          </cell>
          <cell r="S26">
            <v>2014</v>
          </cell>
        </row>
        <row r="27">
          <cell r="P27" t="str">
            <v>上り2.4</v>
          </cell>
          <cell r="S27">
            <v>2013</v>
          </cell>
        </row>
        <row r="28">
          <cell r="P28" t="str">
            <v>上り2.5</v>
          </cell>
          <cell r="S28">
            <v>2012</v>
          </cell>
        </row>
        <row r="29">
          <cell r="P29" t="str">
            <v>上り2.6</v>
          </cell>
          <cell r="S29">
            <v>2011</v>
          </cell>
        </row>
        <row r="30">
          <cell r="P30" t="str">
            <v>上り2.7</v>
          </cell>
          <cell r="S30">
            <v>2010</v>
          </cell>
        </row>
        <row r="31">
          <cell r="P31" t="str">
            <v>上り2.8</v>
          </cell>
          <cell r="S31">
            <v>2009</v>
          </cell>
        </row>
        <row r="32">
          <cell r="P32" t="str">
            <v>上り2.9</v>
          </cell>
          <cell r="S32">
            <v>2008</v>
          </cell>
        </row>
        <row r="33">
          <cell r="P33" t="str">
            <v>上り3.0</v>
          </cell>
          <cell r="S33">
            <v>2007</v>
          </cell>
        </row>
        <row r="34">
          <cell r="P34" t="str">
            <v>上り3.1</v>
          </cell>
          <cell r="S34">
            <v>2006</v>
          </cell>
        </row>
        <row r="35">
          <cell r="P35" t="str">
            <v>上り3.2</v>
          </cell>
          <cell r="S35">
            <v>2005</v>
          </cell>
        </row>
        <row r="36">
          <cell r="P36" t="str">
            <v>上り3.3</v>
          </cell>
          <cell r="S36">
            <v>2004</v>
          </cell>
        </row>
        <row r="37">
          <cell r="P37" t="str">
            <v>上り3.4</v>
          </cell>
          <cell r="S37">
            <v>2003</v>
          </cell>
        </row>
        <row r="38">
          <cell r="P38" t="str">
            <v>上り3.5</v>
          </cell>
          <cell r="S38">
            <v>2002</v>
          </cell>
        </row>
        <row r="39">
          <cell r="P39" t="str">
            <v>上り3.6</v>
          </cell>
          <cell r="S39">
            <v>2001</v>
          </cell>
        </row>
        <row r="40">
          <cell r="P40" t="str">
            <v>上り3.7</v>
          </cell>
          <cell r="S40">
            <v>2000</v>
          </cell>
        </row>
        <row r="41">
          <cell r="P41" t="str">
            <v>上り3.8</v>
          </cell>
          <cell r="S41">
            <v>1999</v>
          </cell>
        </row>
        <row r="42">
          <cell r="P42" t="str">
            <v>上り3.9</v>
          </cell>
          <cell r="S42">
            <v>1998</v>
          </cell>
        </row>
        <row r="43">
          <cell r="P43" t="str">
            <v>上り4.0</v>
          </cell>
          <cell r="S43">
            <v>1997</v>
          </cell>
        </row>
        <row r="44">
          <cell r="P44" t="str">
            <v>上り4.1</v>
          </cell>
          <cell r="S44">
            <v>1996</v>
          </cell>
        </row>
        <row r="45">
          <cell r="P45" t="str">
            <v>上り4.2</v>
          </cell>
          <cell r="S45">
            <v>1995</v>
          </cell>
        </row>
        <row r="46">
          <cell r="P46" t="str">
            <v>上り4.3</v>
          </cell>
          <cell r="S46">
            <v>1994</v>
          </cell>
        </row>
        <row r="47">
          <cell r="P47" t="str">
            <v>上り4.4</v>
          </cell>
          <cell r="S47">
            <v>1993</v>
          </cell>
        </row>
        <row r="48">
          <cell r="P48" t="str">
            <v>上り4.5</v>
          </cell>
          <cell r="S48">
            <v>1992</v>
          </cell>
        </row>
        <row r="49">
          <cell r="P49" t="str">
            <v>上り4.6</v>
          </cell>
          <cell r="S49">
            <v>1991</v>
          </cell>
        </row>
        <row r="50">
          <cell r="P50" t="str">
            <v>上り4.7</v>
          </cell>
          <cell r="S50">
            <v>1990</v>
          </cell>
        </row>
        <row r="51">
          <cell r="P51" t="str">
            <v>上り4.8</v>
          </cell>
          <cell r="S51">
            <v>1989</v>
          </cell>
        </row>
        <row r="52">
          <cell r="P52" t="str">
            <v>上り4.9</v>
          </cell>
          <cell r="S52">
            <v>1988</v>
          </cell>
        </row>
        <row r="53">
          <cell r="P53" t="str">
            <v>上り5.0</v>
          </cell>
          <cell r="S53">
            <v>1987</v>
          </cell>
        </row>
        <row r="54">
          <cell r="P54" t="str">
            <v>上り5.1以上</v>
          </cell>
          <cell r="S54">
            <v>1986</v>
          </cell>
        </row>
        <row r="55">
          <cell r="P55" t="str">
            <v>下り0.1</v>
          </cell>
          <cell r="S55">
            <v>1985</v>
          </cell>
        </row>
        <row r="56">
          <cell r="P56" t="str">
            <v>下り0.2</v>
          </cell>
          <cell r="S56">
            <v>1984</v>
          </cell>
        </row>
        <row r="57">
          <cell r="P57" t="str">
            <v>下り0.3</v>
          </cell>
          <cell r="S57">
            <v>1983</v>
          </cell>
        </row>
        <row r="58">
          <cell r="P58" t="str">
            <v>下り0.4</v>
          </cell>
          <cell r="S58">
            <v>1982</v>
          </cell>
        </row>
        <row r="59">
          <cell r="P59" t="str">
            <v>下り0.5</v>
          </cell>
          <cell r="S59">
            <v>1981</v>
          </cell>
        </row>
        <row r="60">
          <cell r="P60" t="str">
            <v>下り0.6</v>
          </cell>
          <cell r="S60">
            <v>1980</v>
          </cell>
        </row>
        <row r="61">
          <cell r="P61" t="str">
            <v>下り0.7</v>
          </cell>
          <cell r="S61">
            <v>1979</v>
          </cell>
        </row>
        <row r="62">
          <cell r="P62" t="str">
            <v>下り0.8</v>
          </cell>
          <cell r="S62">
            <v>1978</v>
          </cell>
        </row>
        <row r="63">
          <cell r="P63" t="str">
            <v>下り0.9</v>
          </cell>
          <cell r="S63">
            <v>1977</v>
          </cell>
        </row>
        <row r="64">
          <cell r="P64" t="str">
            <v>下り1.0</v>
          </cell>
          <cell r="S64">
            <v>1976</v>
          </cell>
        </row>
        <row r="65">
          <cell r="P65" t="str">
            <v>下り1.1</v>
          </cell>
          <cell r="S65">
            <v>1975</v>
          </cell>
        </row>
        <row r="66">
          <cell r="P66" t="str">
            <v>下り1.2</v>
          </cell>
          <cell r="S66">
            <v>1974</v>
          </cell>
        </row>
        <row r="67">
          <cell r="P67" t="str">
            <v>下り1.3</v>
          </cell>
          <cell r="S67">
            <v>1973</v>
          </cell>
        </row>
        <row r="68">
          <cell r="P68" t="str">
            <v>下り1.4</v>
          </cell>
          <cell r="S68">
            <v>1972</v>
          </cell>
        </row>
        <row r="69">
          <cell r="P69" t="str">
            <v>下り1.5</v>
          </cell>
          <cell r="S69">
            <v>1971</v>
          </cell>
        </row>
        <row r="70">
          <cell r="P70" t="str">
            <v>下り1.6</v>
          </cell>
          <cell r="S70">
            <v>1970</v>
          </cell>
        </row>
        <row r="71">
          <cell r="P71" t="str">
            <v>下り1.7</v>
          </cell>
          <cell r="S71">
            <v>1969</v>
          </cell>
        </row>
        <row r="72">
          <cell r="P72" t="str">
            <v>下り1.8</v>
          </cell>
          <cell r="S72">
            <v>1968</v>
          </cell>
        </row>
        <row r="73">
          <cell r="P73" t="str">
            <v>下り1.9</v>
          </cell>
          <cell r="S73">
            <v>1967</v>
          </cell>
        </row>
        <row r="74">
          <cell r="P74" t="str">
            <v>下り2.0</v>
          </cell>
          <cell r="S74">
            <v>1966</v>
          </cell>
        </row>
        <row r="75">
          <cell r="P75" t="str">
            <v>下り2.1</v>
          </cell>
          <cell r="S75">
            <v>1965</v>
          </cell>
        </row>
        <row r="76">
          <cell r="P76" t="str">
            <v>下り2.2</v>
          </cell>
          <cell r="S76">
            <v>1964</v>
          </cell>
        </row>
        <row r="77">
          <cell r="P77" t="str">
            <v>下り2.3</v>
          </cell>
          <cell r="S77">
            <v>1963</v>
          </cell>
        </row>
        <row r="78">
          <cell r="P78" t="str">
            <v>下り2.4</v>
          </cell>
          <cell r="S78">
            <v>1962</v>
          </cell>
        </row>
        <row r="79">
          <cell r="P79" t="str">
            <v>下り2.5</v>
          </cell>
          <cell r="S79">
            <v>1961</v>
          </cell>
        </row>
        <row r="80">
          <cell r="P80" t="str">
            <v>下り2.6</v>
          </cell>
          <cell r="S80">
            <v>1960</v>
          </cell>
        </row>
        <row r="81">
          <cell r="P81" t="str">
            <v>下り2.7</v>
          </cell>
          <cell r="S81">
            <v>1959</v>
          </cell>
        </row>
        <row r="82">
          <cell r="P82" t="str">
            <v>下り2.8</v>
          </cell>
          <cell r="S82">
            <v>1958</v>
          </cell>
        </row>
        <row r="83">
          <cell r="P83" t="str">
            <v>下り2.9</v>
          </cell>
          <cell r="S83">
            <v>1957</v>
          </cell>
        </row>
        <row r="84">
          <cell r="P84" t="str">
            <v>下り3.0</v>
          </cell>
          <cell r="S84">
            <v>1956</v>
          </cell>
        </row>
        <row r="85">
          <cell r="P85" t="str">
            <v>下り3.1</v>
          </cell>
          <cell r="S85">
            <v>1955</v>
          </cell>
        </row>
        <row r="86">
          <cell r="P86" t="str">
            <v>下り3.2</v>
          </cell>
          <cell r="S86">
            <v>1954</v>
          </cell>
        </row>
        <row r="87">
          <cell r="P87" t="str">
            <v>下り3.3</v>
          </cell>
          <cell r="S87">
            <v>1953</v>
          </cell>
        </row>
        <row r="88">
          <cell r="P88" t="str">
            <v>下り3.4</v>
          </cell>
          <cell r="S88">
            <v>1952</v>
          </cell>
        </row>
        <row r="89">
          <cell r="P89" t="str">
            <v>下り3.5</v>
          </cell>
          <cell r="S89">
            <v>1951</v>
          </cell>
        </row>
        <row r="90">
          <cell r="P90" t="str">
            <v>下り3.6</v>
          </cell>
          <cell r="S90">
            <v>1950</v>
          </cell>
        </row>
        <row r="91">
          <cell r="P91" t="str">
            <v>下り3.7</v>
          </cell>
          <cell r="S91">
            <v>1949</v>
          </cell>
        </row>
        <row r="92">
          <cell r="P92" t="str">
            <v>下り3.8</v>
          </cell>
          <cell r="S92">
            <v>1948</v>
          </cell>
        </row>
        <row r="93">
          <cell r="P93" t="str">
            <v>下り3.9</v>
          </cell>
          <cell r="S93">
            <v>1947</v>
          </cell>
        </row>
        <row r="94">
          <cell r="P94" t="str">
            <v>下り4.0</v>
          </cell>
          <cell r="S94">
            <v>1946</v>
          </cell>
        </row>
        <row r="95">
          <cell r="P95" t="str">
            <v>下り4.1</v>
          </cell>
          <cell r="S95">
            <v>1945</v>
          </cell>
        </row>
        <row r="96">
          <cell r="P96" t="str">
            <v>下り4.2</v>
          </cell>
          <cell r="S96">
            <v>1944</v>
          </cell>
        </row>
        <row r="97">
          <cell r="P97" t="str">
            <v>下り4.3</v>
          </cell>
          <cell r="S97">
            <v>1943</v>
          </cell>
        </row>
        <row r="98">
          <cell r="P98" t="str">
            <v>下り4.4</v>
          </cell>
          <cell r="S98">
            <v>1942</v>
          </cell>
        </row>
        <row r="99">
          <cell r="P99" t="str">
            <v>下り4.5</v>
          </cell>
          <cell r="S99">
            <v>1941</v>
          </cell>
        </row>
        <row r="100">
          <cell r="P100" t="str">
            <v>下り4.6</v>
          </cell>
          <cell r="S100">
            <v>1940</v>
          </cell>
        </row>
        <row r="101">
          <cell r="P101" t="str">
            <v>下り4.7</v>
          </cell>
          <cell r="S101">
            <v>1939</v>
          </cell>
        </row>
        <row r="102">
          <cell r="P102" t="str">
            <v>下り4.8</v>
          </cell>
          <cell r="S102">
            <v>1938</v>
          </cell>
        </row>
        <row r="103">
          <cell r="P103" t="str">
            <v>下り4.9</v>
          </cell>
          <cell r="S103">
            <v>1937</v>
          </cell>
        </row>
        <row r="104">
          <cell r="P104" t="str">
            <v>下り5.0</v>
          </cell>
          <cell r="S104">
            <v>1936</v>
          </cell>
        </row>
        <row r="105">
          <cell r="P105" t="str">
            <v>下り5.1以上</v>
          </cell>
          <cell r="S105">
            <v>1935</v>
          </cell>
        </row>
        <row r="106">
          <cell r="S106">
            <v>1934</v>
          </cell>
        </row>
        <row r="107">
          <cell r="S107">
            <v>1933</v>
          </cell>
        </row>
        <row r="108">
          <cell r="S108">
            <v>1932</v>
          </cell>
        </row>
        <row r="109">
          <cell r="S109">
            <v>1931</v>
          </cell>
        </row>
        <row r="110">
          <cell r="S110">
            <v>1930</v>
          </cell>
        </row>
        <row r="111">
          <cell r="S111">
            <v>1929</v>
          </cell>
        </row>
        <row r="112">
          <cell r="S112">
            <v>1928</v>
          </cell>
        </row>
        <row r="113">
          <cell r="S113">
            <v>1927</v>
          </cell>
        </row>
        <row r="114">
          <cell r="S114">
            <v>1926</v>
          </cell>
        </row>
        <row r="115">
          <cell r="S115">
            <v>1925</v>
          </cell>
        </row>
        <row r="116">
          <cell r="S116">
            <v>1924</v>
          </cell>
        </row>
        <row r="117">
          <cell r="S117">
            <v>1923</v>
          </cell>
        </row>
        <row r="118">
          <cell r="S118">
            <v>1922</v>
          </cell>
        </row>
        <row r="119">
          <cell r="S119">
            <v>1921</v>
          </cell>
        </row>
        <row r="120">
          <cell r="S120">
            <v>1920</v>
          </cell>
        </row>
        <row r="121">
          <cell r="S121">
            <v>1919</v>
          </cell>
        </row>
        <row r="122">
          <cell r="S122">
            <v>1918</v>
          </cell>
        </row>
        <row r="123">
          <cell r="S123">
            <v>1917</v>
          </cell>
        </row>
        <row r="124">
          <cell r="S124">
            <v>1916</v>
          </cell>
        </row>
        <row r="125">
          <cell r="S125">
            <v>1915</v>
          </cell>
        </row>
        <row r="126">
          <cell r="S126">
            <v>1914</v>
          </cell>
        </row>
        <row r="127">
          <cell r="S127">
            <v>1913</v>
          </cell>
        </row>
        <row r="128">
          <cell r="S128">
            <v>1912</v>
          </cell>
        </row>
        <row r="129">
          <cell r="S129">
            <v>1911</v>
          </cell>
        </row>
        <row r="130">
          <cell r="S130">
            <v>1910</v>
          </cell>
        </row>
        <row r="131">
          <cell r="S131">
            <v>1909</v>
          </cell>
        </row>
        <row r="132">
          <cell r="S132">
            <v>1908</v>
          </cell>
        </row>
        <row r="133">
          <cell r="S133">
            <v>1907</v>
          </cell>
        </row>
        <row r="134">
          <cell r="S134">
            <v>1906</v>
          </cell>
        </row>
        <row r="135">
          <cell r="S135">
            <v>1905</v>
          </cell>
        </row>
        <row r="136">
          <cell r="S136">
            <v>1904</v>
          </cell>
        </row>
        <row r="137">
          <cell r="S137">
            <v>1903</v>
          </cell>
        </row>
        <row r="138">
          <cell r="S138">
            <v>1902</v>
          </cell>
        </row>
        <row r="139">
          <cell r="S139">
            <v>1901</v>
          </cell>
        </row>
        <row r="140">
          <cell r="S140">
            <v>1900</v>
          </cell>
        </row>
        <row r="141">
          <cell r="S141">
            <v>1899</v>
          </cell>
        </row>
        <row r="142">
          <cell r="S142">
            <v>1898</v>
          </cell>
        </row>
        <row r="143">
          <cell r="S143">
            <v>1897</v>
          </cell>
        </row>
        <row r="144">
          <cell r="S144">
            <v>1896</v>
          </cell>
        </row>
        <row r="145">
          <cell r="S145">
            <v>1895</v>
          </cell>
        </row>
        <row r="146">
          <cell r="S146">
            <v>1894</v>
          </cell>
        </row>
        <row r="147">
          <cell r="S147">
            <v>1893</v>
          </cell>
        </row>
        <row r="148">
          <cell r="S148">
            <v>1892</v>
          </cell>
        </row>
        <row r="149">
          <cell r="S149">
            <v>1891</v>
          </cell>
        </row>
        <row r="150">
          <cell r="S150">
            <v>1890</v>
          </cell>
        </row>
        <row r="151">
          <cell r="S151">
            <v>1889</v>
          </cell>
        </row>
        <row r="152">
          <cell r="S152">
            <v>1888</v>
          </cell>
        </row>
        <row r="153">
          <cell r="S153">
            <v>1887</v>
          </cell>
        </row>
        <row r="154">
          <cell r="S154">
            <v>1886</v>
          </cell>
        </row>
        <row r="155">
          <cell r="S155">
            <v>1885</v>
          </cell>
        </row>
        <row r="156">
          <cell r="S156">
            <v>1884</v>
          </cell>
        </row>
        <row r="157">
          <cell r="S157">
            <v>1883</v>
          </cell>
        </row>
        <row r="158">
          <cell r="S158">
            <v>1882</v>
          </cell>
        </row>
        <row r="159">
          <cell r="S159">
            <v>1881</v>
          </cell>
        </row>
        <row r="160">
          <cell r="S160">
            <v>1880</v>
          </cell>
        </row>
        <row r="161">
          <cell r="S161">
            <v>1879</v>
          </cell>
        </row>
        <row r="162">
          <cell r="S162">
            <v>1878</v>
          </cell>
        </row>
        <row r="163">
          <cell r="S163">
            <v>1877</v>
          </cell>
        </row>
        <row r="164">
          <cell r="S164">
            <v>1876</v>
          </cell>
        </row>
        <row r="165">
          <cell r="S165">
            <v>1875</v>
          </cell>
        </row>
        <row r="166">
          <cell r="S166">
            <v>1874</v>
          </cell>
        </row>
        <row r="167">
          <cell r="S167">
            <v>1873</v>
          </cell>
        </row>
        <row r="168">
          <cell r="S168">
            <v>1872</v>
          </cell>
        </row>
        <row r="169">
          <cell r="S169">
            <v>1871</v>
          </cell>
        </row>
        <row r="170">
          <cell r="S170">
            <v>1870</v>
          </cell>
        </row>
        <row r="171">
          <cell r="S171">
            <v>1869</v>
          </cell>
        </row>
        <row r="172">
          <cell r="S172">
            <v>1868</v>
          </cell>
        </row>
        <row r="173">
          <cell r="S173">
            <v>1867</v>
          </cell>
        </row>
        <row r="174">
          <cell r="S174">
            <v>1866</v>
          </cell>
        </row>
        <row r="175">
          <cell r="S175">
            <v>1865</v>
          </cell>
        </row>
        <row r="176">
          <cell r="S176">
            <v>1864</v>
          </cell>
        </row>
        <row r="177">
          <cell r="S177">
            <v>1863</v>
          </cell>
        </row>
        <row r="178">
          <cell r="S178">
            <v>1862</v>
          </cell>
        </row>
        <row r="179">
          <cell r="S179">
            <v>1861</v>
          </cell>
        </row>
        <row r="180">
          <cell r="S180">
            <v>1860</v>
          </cell>
        </row>
      </sheetData>
      <sheetData sheetId="12"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71" headerRowBorderDxfId="72" tableBorderDxfId="70">
  <autoFilter ref="B15:B21" xr:uid="{00000000-0009-0000-0100-000001000000}"/>
  <tableColumns count="1">
    <tableColumn id="1" xr3:uid="{00000000-0010-0000-0000-000001000000}" name="対象箇所" dataDxfId="6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68" headerRowBorderDxfId="67" tableBorderDxfId="66">
  <autoFilter ref="C15:J46" xr:uid="{00000000-0009-0000-0100-000002000000}"/>
  <tableColumns count="8">
    <tableColumn id="9" xr3:uid="{00000000-0010-0000-0100-000009000000}" name="部位区分" totalsRowLabel="集計" dataDxfId="65" totalsRowDxfId="64"/>
    <tableColumn id="2" xr3:uid="{00000000-0010-0000-0100-000002000000}" name="変状区分" dataDxfId="63" totalsRowDxfId="62"/>
    <tableColumn id="7" xr3:uid="{00000000-0010-0000-0100-000007000000}" name="変状種類" dataDxfId="61" totalsRowDxfId="60"/>
    <tableColumn id="4" xr3:uid="{00000000-0010-0000-0100-000004000000}" name="対策区分" dataDxfId="59" totalsRowDxfId="58"/>
    <tableColumn id="5" xr3:uid="{00000000-0010-0000-0100-000005000000}" name="健全性" dataDxfId="57" totalsRowDxfId="56"/>
    <tableColumn id="12" xr3:uid="{00000000-0010-0000-0100-00000C000000}" name="調査の要否" dataDxfId="55" totalsRowDxfId="54"/>
    <tableColumn id="10" xr3:uid="{00000000-0010-0000-0100-00000A000000}" name="措置の要否" dataDxfId="53" totalsRowDxfId="52"/>
    <tableColumn id="11" xr3:uid="{00000000-0010-0000-0100-00000B000000}" name="実施有無" totalsRowFunction="count" dataDxfId="51" totalsRowDxfId="5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49" tableBorderDxfId="48">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47" tableBorderDxfId="46">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45" headerRowBorderDxfId="44" tableBorderDxfId="43">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6" totalsRowShown="0" headerRowDxfId="42" headerRowBorderDxfId="41" tableBorderDxfId="40">
  <autoFilter ref="E50:G56"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38" headerRowBorderDxfId="39" tableBorderDxfId="37">
  <autoFilter ref="B5:B12" xr:uid="{00000000-0009-0000-0100-000003000000}"/>
  <tableColumns count="1">
    <tableColumn id="1" xr3:uid="{00000000-0010-0000-0800-000001000000}" name="トンネルの分類" dataDxfId="36"/>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34" headerRowBorderDxfId="35" tableBorderDxfId="33">
  <autoFilter ref="C5:E11" xr:uid="{00000000-0009-0000-0100-000004000000}"/>
  <tableColumns count="3">
    <tableColumn id="1" xr3:uid="{00000000-0010-0000-0900-000001000000}" name="トンネル工法" dataDxfId="32"/>
    <tableColumn id="2" xr3:uid="{00000000-0010-0000-0900-000002000000}" name="緊急輸送路" dataDxfId="31"/>
    <tableColumn id="3" xr3:uid="{00000000-0010-0000-0900-000003000000}" name="代替路" dataDxfId="3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23.xml"/><Relationship Id="rId1" Type="http://schemas.openxmlformats.org/officeDocument/2006/relationships/printerSettings" Target="../printerSettings/printerSettings28.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view="pageBreakPreview" zoomScaleNormal="85" zoomScaleSheetLayoutView="100" workbookViewId="0">
      <selection sqref="A1:N2"/>
    </sheetView>
  </sheetViews>
  <sheetFormatPr defaultRowHeight="13.5" x14ac:dyDescent="0.15"/>
  <cols>
    <col min="1" max="2" width="8.875" customWidth="1"/>
    <col min="3" max="3" width="9" customWidth="1"/>
    <col min="4" max="4" width="8.875" customWidth="1"/>
  </cols>
  <sheetData>
    <row r="1" spans="1:14" x14ac:dyDescent="0.15">
      <c r="A1" s="236" t="s">
        <v>409</v>
      </c>
      <c r="B1" s="236"/>
      <c r="C1" s="236"/>
      <c r="D1" s="236"/>
      <c r="E1" s="236"/>
      <c r="F1" s="236"/>
      <c r="G1" s="236"/>
      <c r="H1" s="236"/>
      <c r="I1" s="236"/>
      <c r="J1" s="236"/>
      <c r="K1" s="236"/>
      <c r="L1" s="236"/>
      <c r="M1" s="236"/>
      <c r="N1" s="236"/>
    </row>
    <row r="2" spans="1:14" x14ac:dyDescent="0.15">
      <c r="A2" s="236"/>
      <c r="B2" s="236"/>
      <c r="C2" s="236"/>
      <c r="D2" s="236"/>
      <c r="E2" s="236"/>
      <c r="F2" s="236"/>
      <c r="G2" s="236"/>
      <c r="H2" s="236"/>
      <c r="I2" s="236"/>
      <c r="J2" s="236"/>
      <c r="K2" s="236"/>
      <c r="L2" s="236"/>
      <c r="M2" s="236"/>
      <c r="N2" s="236"/>
    </row>
    <row r="3" spans="1:14" x14ac:dyDescent="0.15">
      <c r="A3" s="237" t="s">
        <v>419</v>
      </c>
      <c r="B3" s="237"/>
      <c r="C3" s="237"/>
      <c r="D3" s="237"/>
      <c r="E3" s="237"/>
      <c r="F3" s="237"/>
      <c r="G3" s="237"/>
      <c r="H3" s="238" t="s">
        <v>420</v>
      </c>
      <c r="I3" s="238"/>
      <c r="J3" s="238"/>
      <c r="K3" s="238"/>
      <c r="L3" s="238"/>
      <c r="M3" s="238"/>
      <c r="N3" s="238"/>
    </row>
    <row r="4" spans="1:14" x14ac:dyDescent="0.15">
      <c r="H4" t="s">
        <v>422</v>
      </c>
    </row>
    <row r="5" spans="1:14" x14ac:dyDescent="0.15">
      <c r="H5" s="235" t="s">
        <v>421</v>
      </c>
      <c r="I5" s="235"/>
      <c r="J5" s="235"/>
      <c r="K5" s="235"/>
      <c r="L5" s="235"/>
      <c r="M5" s="235"/>
      <c r="N5" s="235"/>
    </row>
    <row r="6" spans="1:14" x14ac:dyDescent="0.15">
      <c r="H6" s="235"/>
      <c r="I6" s="235"/>
      <c r="J6" s="235"/>
      <c r="K6" s="235"/>
      <c r="L6" s="235"/>
      <c r="M6" s="235"/>
      <c r="N6" s="235"/>
    </row>
    <row r="7" spans="1:14" x14ac:dyDescent="0.15">
      <c r="H7" s="235"/>
      <c r="I7" s="235"/>
      <c r="J7" s="235"/>
      <c r="K7" s="235"/>
      <c r="L7" s="235"/>
      <c r="M7" s="235"/>
      <c r="N7" s="235"/>
    </row>
    <row r="8" spans="1:14" x14ac:dyDescent="0.15">
      <c r="H8" s="235"/>
      <c r="I8" s="235"/>
      <c r="J8" s="235"/>
      <c r="K8" s="235"/>
      <c r="L8" s="235"/>
      <c r="M8" s="235"/>
      <c r="N8" s="235"/>
    </row>
    <row r="9" spans="1:14" x14ac:dyDescent="0.15">
      <c r="H9" t="s">
        <v>543</v>
      </c>
    </row>
    <row r="10" spans="1:14" x14ac:dyDescent="0.15">
      <c r="H10" s="234" t="s">
        <v>423</v>
      </c>
      <c r="I10" s="234"/>
      <c r="J10" s="234"/>
      <c r="K10" s="234"/>
      <c r="L10" s="234"/>
      <c r="M10" s="234"/>
      <c r="N10" s="234"/>
    </row>
    <row r="11" spans="1:14" x14ac:dyDescent="0.15">
      <c r="H11" s="234"/>
      <c r="I11" s="234"/>
      <c r="J11" s="234"/>
      <c r="K11" s="234"/>
      <c r="L11" s="234"/>
      <c r="M11" s="234"/>
      <c r="N11" s="234"/>
    </row>
    <row r="12" spans="1:14" x14ac:dyDescent="0.15">
      <c r="H12" t="s">
        <v>424</v>
      </c>
    </row>
    <row r="13" spans="1:14" ht="13.5" customHeight="1" x14ac:dyDescent="0.15">
      <c r="H13" s="234" t="s">
        <v>425</v>
      </c>
      <c r="I13" s="234"/>
      <c r="J13" s="234"/>
      <c r="K13" s="234"/>
      <c r="L13" s="234"/>
      <c r="M13" s="234"/>
      <c r="N13" s="234"/>
    </row>
    <row r="14" spans="1:14" x14ac:dyDescent="0.15">
      <c r="H14" s="234"/>
      <c r="I14" s="234"/>
      <c r="J14" s="234"/>
      <c r="K14" s="234"/>
      <c r="L14" s="234"/>
      <c r="M14" s="234"/>
      <c r="N14" s="234"/>
    </row>
    <row r="15" spans="1:14" x14ac:dyDescent="0.15">
      <c r="H15" s="234"/>
      <c r="I15" s="234"/>
      <c r="J15" s="234"/>
      <c r="K15" s="234"/>
      <c r="L15" s="234"/>
      <c r="M15" s="234"/>
      <c r="N15" s="234"/>
    </row>
    <row r="16" spans="1:14" x14ac:dyDescent="0.15">
      <c r="H16" t="s">
        <v>426</v>
      </c>
    </row>
    <row r="17" spans="8:14" x14ac:dyDescent="0.15">
      <c r="H17" s="234" t="s">
        <v>427</v>
      </c>
      <c r="I17" s="234"/>
      <c r="J17" s="234"/>
      <c r="K17" s="234"/>
      <c r="L17" s="234"/>
      <c r="M17" s="234"/>
      <c r="N17" s="234"/>
    </row>
    <row r="18" spans="8:14" x14ac:dyDescent="0.15">
      <c r="H18" s="234"/>
      <c r="I18" s="234"/>
      <c r="J18" s="234"/>
      <c r="K18" s="234"/>
      <c r="L18" s="234"/>
      <c r="M18" s="234"/>
      <c r="N18" s="234"/>
    </row>
    <row r="19" spans="8:14" x14ac:dyDescent="0.15">
      <c r="H19" t="s">
        <v>428</v>
      </c>
    </row>
    <row r="20" spans="8:14" x14ac:dyDescent="0.15">
      <c r="H20" s="234" t="s">
        <v>429</v>
      </c>
      <c r="I20" s="234"/>
      <c r="J20" s="234"/>
      <c r="K20" s="234"/>
      <c r="L20" s="234"/>
      <c r="M20" s="234"/>
      <c r="N20" s="234"/>
    </row>
    <row r="21" spans="8:14" x14ac:dyDescent="0.15">
      <c r="H21" s="234"/>
      <c r="I21" s="234"/>
      <c r="J21" s="234"/>
      <c r="K21" s="234"/>
      <c r="L21" s="234"/>
      <c r="M21" s="234"/>
      <c r="N21" s="234"/>
    </row>
    <row r="22" spans="8:14" x14ac:dyDescent="0.15">
      <c r="H22" t="s">
        <v>430</v>
      </c>
    </row>
    <row r="23" spans="8:14" x14ac:dyDescent="0.15">
      <c r="H23" t="s">
        <v>431</v>
      </c>
    </row>
    <row r="24" spans="8:14" x14ac:dyDescent="0.15">
      <c r="H24" t="s">
        <v>432</v>
      </c>
    </row>
    <row r="25" spans="8:14" ht="13.5" customHeight="1" x14ac:dyDescent="0.15">
      <c r="H25" s="234" t="s">
        <v>433</v>
      </c>
      <c r="I25" s="234"/>
      <c r="J25" s="234"/>
      <c r="K25" s="234"/>
      <c r="L25" s="234"/>
      <c r="M25" s="234"/>
      <c r="N25" s="234"/>
    </row>
    <row r="26" spans="8:14" x14ac:dyDescent="0.15">
      <c r="H26" s="234"/>
      <c r="I26" s="234"/>
      <c r="J26" s="234"/>
      <c r="K26" s="234"/>
      <c r="L26" s="234"/>
      <c r="M26" s="234"/>
      <c r="N26" s="234"/>
    </row>
    <row r="27" spans="8:14" ht="12" customHeight="1" x14ac:dyDescent="0.15">
      <c r="H27" s="239" t="s">
        <v>434</v>
      </c>
      <c r="I27" s="239"/>
      <c r="J27" s="239"/>
      <c r="K27" s="239"/>
      <c r="L27" s="239"/>
      <c r="M27" s="239"/>
      <c r="N27" s="239"/>
    </row>
    <row r="28" spans="8:14" x14ac:dyDescent="0.15">
      <c r="H28" t="s">
        <v>435</v>
      </c>
    </row>
    <row r="29" spans="8:14" x14ac:dyDescent="0.15">
      <c r="H29" s="238" t="s">
        <v>528</v>
      </c>
      <c r="I29" s="238"/>
      <c r="J29" s="238"/>
      <c r="K29" s="238"/>
      <c r="L29" s="238"/>
      <c r="M29" s="238"/>
      <c r="N29" s="238"/>
    </row>
    <row r="30" spans="8:14" x14ac:dyDescent="0.15">
      <c r="H30" t="s">
        <v>544</v>
      </c>
    </row>
    <row r="31" spans="8:14" ht="13.15" customHeight="1" x14ac:dyDescent="0.15">
      <c r="H31" s="234" t="s">
        <v>546</v>
      </c>
      <c r="I31" s="234"/>
      <c r="J31" s="234"/>
      <c r="K31" s="234"/>
      <c r="L31" s="234"/>
      <c r="M31" s="234"/>
      <c r="N31" s="234"/>
    </row>
    <row r="32" spans="8:14" x14ac:dyDescent="0.15">
      <c r="H32" s="234"/>
      <c r="I32" s="234"/>
      <c r="J32" s="234"/>
      <c r="K32" s="234"/>
      <c r="L32" s="234"/>
      <c r="M32" s="234"/>
      <c r="N32" s="234"/>
    </row>
    <row r="33" spans="2:14" x14ac:dyDescent="0.15">
      <c r="H33" s="234"/>
      <c r="I33" s="234"/>
      <c r="J33" s="234"/>
      <c r="K33" s="234"/>
      <c r="L33" s="234"/>
      <c r="M33" s="234"/>
      <c r="N33" s="234"/>
    </row>
    <row r="34" spans="2:14" x14ac:dyDescent="0.15">
      <c r="H34" s="234"/>
      <c r="I34" s="234"/>
      <c r="J34" s="234"/>
      <c r="K34" s="234"/>
      <c r="L34" s="234"/>
      <c r="M34" s="234"/>
      <c r="N34" s="234"/>
    </row>
    <row r="35" spans="2:14" x14ac:dyDescent="0.15">
      <c r="B35" s="235"/>
      <c r="C35" s="235"/>
      <c r="D35" s="135"/>
      <c r="H35" s="234"/>
      <c r="I35" s="234"/>
      <c r="J35" s="234"/>
      <c r="K35" s="234"/>
      <c r="L35" s="234"/>
      <c r="M35" s="234"/>
      <c r="N35" s="234"/>
    </row>
    <row r="36" spans="2:14" x14ac:dyDescent="0.15">
      <c r="H36" s="240"/>
      <c r="I36" s="240"/>
      <c r="J36" s="240"/>
      <c r="K36" s="240"/>
      <c r="L36" s="240"/>
      <c r="M36" s="240"/>
      <c r="N36" s="240"/>
    </row>
    <row r="37" spans="2:14" x14ac:dyDescent="0.15">
      <c r="H37" s="234"/>
      <c r="I37" s="234"/>
      <c r="J37" s="234"/>
      <c r="K37" s="234"/>
      <c r="L37" s="234"/>
      <c r="M37" s="234"/>
      <c r="N37" s="234"/>
    </row>
    <row r="38" spans="2:14" ht="13.15" customHeight="1" x14ac:dyDescent="0.15">
      <c r="H38" s="234"/>
      <c r="I38" s="234"/>
      <c r="J38" s="234"/>
      <c r="K38" s="234"/>
      <c r="L38" s="234"/>
      <c r="M38" s="234"/>
      <c r="N38" s="234"/>
    </row>
    <row r="39" spans="2:14" x14ac:dyDescent="0.15">
      <c r="H39" s="234"/>
      <c r="I39" s="234"/>
      <c r="J39" s="234"/>
      <c r="K39" s="234"/>
      <c r="L39" s="234"/>
      <c r="M39" s="234"/>
      <c r="N39" s="234"/>
    </row>
    <row r="40" spans="2:14" x14ac:dyDescent="0.15">
      <c r="H40" s="234"/>
      <c r="I40" s="234"/>
      <c r="J40" s="234"/>
      <c r="K40" s="234"/>
      <c r="L40" s="234"/>
      <c r="M40" s="234"/>
      <c r="N40" s="234"/>
    </row>
    <row r="41" spans="2:14" x14ac:dyDescent="0.15">
      <c r="H41" s="234"/>
      <c r="I41" s="234"/>
      <c r="J41" s="234"/>
      <c r="K41" s="234"/>
      <c r="L41" s="234"/>
      <c r="M41" s="234"/>
      <c r="N41" s="234"/>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sqref="A1:N2"/>
    </sheetView>
  </sheetViews>
  <sheetFormatPr defaultRowHeight="13.5" x14ac:dyDescent="0.15"/>
  <cols>
    <col min="1" max="1" width="8.875" customWidth="1"/>
    <col min="2" max="3" width="9" customWidth="1"/>
    <col min="4" max="4" width="8.875" customWidth="1"/>
  </cols>
  <sheetData>
    <row r="1" spans="1:14" x14ac:dyDescent="0.15">
      <c r="A1" s="241" t="s">
        <v>410</v>
      </c>
      <c r="B1" s="241"/>
      <c r="C1" s="241"/>
      <c r="D1" s="241"/>
      <c r="E1" s="241"/>
      <c r="F1" s="241"/>
      <c r="G1" s="241"/>
      <c r="H1" s="241"/>
      <c r="I1" s="241"/>
      <c r="J1" s="241"/>
      <c r="K1" s="241"/>
      <c r="L1" s="241"/>
      <c r="M1" s="241"/>
      <c r="N1" s="241"/>
    </row>
    <row r="2" spans="1:14" x14ac:dyDescent="0.15">
      <c r="A2" s="241"/>
      <c r="B2" s="241"/>
      <c r="C2" s="241"/>
      <c r="D2" s="241"/>
      <c r="E2" s="241"/>
      <c r="F2" s="241"/>
      <c r="G2" s="241"/>
      <c r="H2" s="241"/>
      <c r="I2" s="241"/>
      <c r="J2" s="241"/>
      <c r="K2" s="241"/>
      <c r="L2" s="241"/>
      <c r="M2" s="241"/>
      <c r="N2" s="241"/>
    </row>
    <row r="22" spans="1:14" ht="13.5" customHeight="1" x14ac:dyDescent="0.15"/>
    <row r="23" spans="1:14" ht="27.75" customHeight="1" x14ac:dyDescent="0.15">
      <c r="B23" s="137"/>
      <c r="C23" s="137"/>
      <c r="D23" s="137"/>
      <c r="E23" s="137"/>
      <c r="F23" s="137"/>
      <c r="G23" s="137"/>
      <c r="H23" s="137"/>
      <c r="I23" s="137"/>
      <c r="J23" s="137"/>
      <c r="K23" s="137"/>
      <c r="L23" s="137"/>
      <c r="M23" s="137"/>
      <c r="N23" s="137"/>
    </row>
    <row r="25" spans="1:14" ht="40.5" customHeight="1" x14ac:dyDescent="0.15">
      <c r="B25" s="137"/>
      <c r="C25" s="137"/>
      <c r="D25" s="137"/>
      <c r="E25" s="137"/>
      <c r="F25" s="137"/>
      <c r="G25" s="137"/>
      <c r="H25" s="137"/>
      <c r="I25" s="137"/>
      <c r="J25" s="137"/>
      <c r="K25" s="137"/>
      <c r="L25" s="137"/>
      <c r="M25" s="137"/>
      <c r="N25" s="137"/>
    </row>
    <row r="26" spans="1:14" ht="13.5" customHeight="1" x14ac:dyDescent="0.15">
      <c r="A26" t="s">
        <v>436</v>
      </c>
      <c r="B26" s="137"/>
      <c r="C26" s="137"/>
      <c r="D26" s="137"/>
      <c r="E26" s="137"/>
      <c r="F26" s="137"/>
      <c r="G26" s="137"/>
      <c r="H26" s="137"/>
      <c r="I26" s="137"/>
      <c r="J26" s="137"/>
      <c r="K26" s="137"/>
      <c r="L26" s="137"/>
      <c r="M26" s="137"/>
      <c r="N26" s="137"/>
    </row>
    <row r="27" spans="1:14" ht="27" customHeight="1" x14ac:dyDescent="0.15">
      <c r="A27" s="234" t="s">
        <v>439</v>
      </c>
      <c r="B27" s="234"/>
      <c r="C27" s="234"/>
      <c r="D27" s="234"/>
      <c r="E27" s="234"/>
      <c r="F27" s="234"/>
      <c r="G27" s="234"/>
      <c r="H27" s="234"/>
      <c r="I27" s="234"/>
      <c r="J27" s="234"/>
      <c r="K27" s="234"/>
      <c r="L27" s="234"/>
      <c r="M27" s="234"/>
      <c r="N27" s="234"/>
    </row>
    <row r="28" spans="1:14" x14ac:dyDescent="0.15">
      <c r="A28" t="s">
        <v>437</v>
      </c>
    </row>
    <row r="29" spans="1:14" ht="40.5" customHeight="1" x14ac:dyDescent="0.15">
      <c r="A29" s="234" t="s">
        <v>438</v>
      </c>
      <c r="B29" s="234"/>
      <c r="C29" s="234"/>
      <c r="D29" s="234"/>
      <c r="E29" s="234"/>
      <c r="F29" s="234"/>
      <c r="G29" s="234"/>
      <c r="H29" s="234"/>
      <c r="I29" s="234"/>
      <c r="J29" s="234"/>
      <c r="K29" s="234"/>
      <c r="L29" s="234"/>
      <c r="M29" s="234"/>
      <c r="N29" s="234"/>
    </row>
    <row r="30" spans="1:14" ht="27" customHeight="1" x14ac:dyDescent="0.15">
      <c r="A30" s="234" t="s">
        <v>537</v>
      </c>
      <c r="B30" s="234"/>
      <c r="C30" s="234"/>
      <c r="D30" s="234"/>
      <c r="E30" s="234"/>
      <c r="F30" s="234"/>
      <c r="G30" s="234"/>
      <c r="H30" s="234"/>
      <c r="I30" s="234"/>
      <c r="J30" s="234"/>
      <c r="K30" s="234"/>
      <c r="L30" s="234"/>
      <c r="M30" s="234"/>
      <c r="N30" s="234"/>
    </row>
    <row r="32" spans="1:14" x14ac:dyDescent="0.15">
      <c r="A32" s="136"/>
      <c r="B32" s="136"/>
      <c r="C32" s="136"/>
      <c r="D32" s="136"/>
      <c r="E32" s="136"/>
      <c r="F32" s="136"/>
      <c r="G32" s="136"/>
      <c r="H32" s="136"/>
      <c r="I32" s="136"/>
      <c r="J32" s="136"/>
      <c r="K32" s="136"/>
      <c r="L32" s="136"/>
      <c r="M32" s="136"/>
      <c r="N32" s="136"/>
    </row>
    <row r="33" spans="1:14" x14ac:dyDescent="0.15">
      <c r="A33" s="136"/>
      <c r="B33" s="136"/>
      <c r="C33" s="136"/>
      <c r="D33" s="136"/>
      <c r="E33" s="136"/>
      <c r="F33" s="136"/>
      <c r="G33" s="136"/>
      <c r="H33" s="136"/>
      <c r="I33" s="136"/>
      <c r="J33" s="136"/>
      <c r="K33" s="136"/>
      <c r="L33" s="136"/>
      <c r="M33" s="136"/>
      <c r="N33" s="136"/>
    </row>
    <row r="39" spans="1:14" x14ac:dyDescent="0.15">
      <c r="G39" s="135"/>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view="pageBreakPreview" zoomScaleNormal="100" zoomScaleSheetLayoutView="100" workbookViewId="0">
      <selection activeCell="Z5" sqref="Z5:AA5"/>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25" customWidth="1"/>
    <col min="24" max="24" width="9.625" style="25" customWidth="1"/>
    <col min="25" max="25" width="5.875" style="25" customWidth="1"/>
    <col min="26" max="26" width="5.875" style="1" customWidth="1"/>
    <col min="27" max="28" width="3.25" style="1" customWidth="1"/>
    <col min="29" max="29" width="1.5" style="2" customWidth="1"/>
    <col min="30" max="16384" width="9" style="2"/>
  </cols>
  <sheetData>
    <row r="1" spans="2:37" ht="10.5" customHeight="1" x14ac:dyDescent="0.15"/>
    <row r="2" spans="2:37" ht="24.95" customHeight="1" x14ac:dyDescent="0.15">
      <c r="B2" s="18" t="s">
        <v>321</v>
      </c>
      <c r="C2" s="18"/>
      <c r="D2" s="18"/>
      <c r="E2" s="18"/>
      <c r="F2" s="18"/>
      <c r="G2" s="18"/>
      <c r="H2" s="18"/>
      <c r="I2" s="18"/>
      <c r="J2" s="18"/>
      <c r="K2" s="18"/>
      <c r="L2" s="18"/>
      <c r="M2" s="18"/>
      <c r="N2" s="18"/>
      <c r="O2" s="18"/>
      <c r="P2" s="18"/>
      <c r="Q2" s="18"/>
      <c r="R2" s="18"/>
      <c r="S2" s="265" t="s">
        <v>164</v>
      </c>
      <c r="T2" s="266"/>
      <c r="U2" s="266"/>
      <c r="V2" s="267"/>
      <c r="W2" s="268" t="s">
        <v>589</v>
      </c>
      <c r="X2" s="268"/>
      <c r="Y2" s="268"/>
      <c r="Z2" s="268"/>
      <c r="AA2" s="268"/>
      <c r="AB2" s="268"/>
    </row>
    <row r="3" spans="2:37" ht="20.100000000000001" customHeight="1" x14ac:dyDescent="0.15">
      <c r="B3" s="274" t="s">
        <v>27</v>
      </c>
      <c r="C3" s="274"/>
      <c r="D3" s="275" t="s">
        <v>585</v>
      </c>
      <c r="E3" s="276"/>
      <c r="F3" s="276"/>
      <c r="G3" s="277"/>
      <c r="H3" s="278" t="s">
        <v>163</v>
      </c>
      <c r="I3" s="278"/>
      <c r="J3" s="275" t="s">
        <v>587</v>
      </c>
      <c r="K3" s="276"/>
      <c r="L3" s="276"/>
      <c r="M3" s="276"/>
      <c r="N3" s="276"/>
      <c r="O3" s="45"/>
      <c r="P3" s="250" t="s">
        <v>10</v>
      </c>
      <c r="Q3" s="252"/>
      <c r="R3" s="281" t="s">
        <v>693</v>
      </c>
      <c r="S3" s="282"/>
      <c r="T3" s="282"/>
      <c r="U3" s="282"/>
      <c r="V3" s="283"/>
      <c r="W3" s="265" t="s">
        <v>162</v>
      </c>
      <c r="X3" s="266"/>
      <c r="Y3" s="266"/>
      <c r="Z3" s="287" t="s">
        <v>511</v>
      </c>
      <c r="AA3" s="288"/>
      <c r="AB3" s="289"/>
    </row>
    <row r="4" spans="2:37" ht="20.100000000000001" customHeight="1" x14ac:dyDescent="0.15">
      <c r="B4" s="273" t="s">
        <v>11</v>
      </c>
      <c r="C4" s="273"/>
      <c r="D4" s="279" t="s">
        <v>586</v>
      </c>
      <c r="E4" s="280"/>
      <c r="F4" s="280"/>
      <c r="G4" s="290"/>
      <c r="H4" s="278"/>
      <c r="I4" s="278"/>
      <c r="J4" s="279"/>
      <c r="K4" s="280"/>
      <c r="L4" s="280"/>
      <c r="M4" s="280"/>
      <c r="N4" s="280"/>
      <c r="O4" s="49"/>
      <c r="P4" s="253"/>
      <c r="Q4" s="255"/>
      <c r="R4" s="284"/>
      <c r="S4" s="285"/>
      <c r="T4" s="285"/>
      <c r="U4" s="285"/>
      <c r="V4" s="286"/>
      <c r="W4" s="265" t="s">
        <v>161</v>
      </c>
      <c r="X4" s="266"/>
      <c r="Y4" s="266"/>
      <c r="Z4" s="287" t="s">
        <v>511</v>
      </c>
      <c r="AA4" s="288"/>
      <c r="AB4" s="289"/>
    </row>
    <row r="5" spans="2:37" ht="20.100000000000001" customHeight="1" x14ac:dyDescent="0.15">
      <c r="B5" s="312" t="s">
        <v>12</v>
      </c>
      <c r="C5" s="312"/>
      <c r="D5" s="47" t="s">
        <v>13</v>
      </c>
      <c r="E5" s="291" t="s">
        <v>588</v>
      </c>
      <c r="F5" s="291"/>
      <c r="G5" s="291"/>
      <c r="H5" s="250" t="s">
        <v>160</v>
      </c>
      <c r="I5" s="251"/>
      <c r="J5" s="252"/>
      <c r="K5" s="313" t="s">
        <v>686</v>
      </c>
      <c r="L5" s="314"/>
      <c r="M5" s="314"/>
      <c r="N5" s="314"/>
      <c r="O5" s="315"/>
      <c r="P5" s="319" t="s">
        <v>159</v>
      </c>
      <c r="Q5" s="320"/>
      <c r="R5" s="323">
        <v>45328</v>
      </c>
      <c r="S5" s="324"/>
      <c r="T5" s="325"/>
      <c r="U5" s="253" t="s">
        <v>158</v>
      </c>
      <c r="V5" s="254"/>
      <c r="W5" s="255"/>
      <c r="X5" s="246" t="s">
        <v>157</v>
      </c>
      <c r="Y5" s="247"/>
      <c r="Z5" s="269" t="s">
        <v>696</v>
      </c>
      <c r="AA5" s="247"/>
      <c r="AB5" s="50" t="s">
        <v>156</v>
      </c>
    </row>
    <row r="6" spans="2:37" ht="20.100000000000001" customHeight="1" x14ac:dyDescent="0.15">
      <c r="B6" s="312"/>
      <c r="C6" s="312"/>
      <c r="D6" s="47" t="s">
        <v>14</v>
      </c>
      <c r="E6" s="291" t="s">
        <v>588</v>
      </c>
      <c r="F6" s="291"/>
      <c r="G6" s="291"/>
      <c r="H6" s="253"/>
      <c r="I6" s="254"/>
      <c r="J6" s="255"/>
      <c r="K6" s="316"/>
      <c r="L6" s="317"/>
      <c r="M6" s="317"/>
      <c r="N6" s="317"/>
      <c r="O6" s="318"/>
      <c r="P6" s="321"/>
      <c r="Q6" s="322"/>
      <c r="R6" s="326"/>
      <c r="S6" s="327"/>
      <c r="T6" s="328"/>
      <c r="U6" s="265" t="s">
        <v>15</v>
      </c>
      <c r="V6" s="266"/>
      <c r="W6" s="267"/>
      <c r="X6" s="246" t="s">
        <v>499</v>
      </c>
      <c r="Y6" s="247"/>
      <c r="Z6" s="247"/>
      <c r="AA6" s="247"/>
      <c r="AB6" s="248"/>
    </row>
    <row r="7" spans="2:37" ht="18.95" customHeight="1" x14ac:dyDescent="0.15">
      <c r="B7" s="292" t="s">
        <v>132</v>
      </c>
      <c r="C7" s="270" t="s">
        <v>146</v>
      </c>
      <c r="D7" s="272"/>
      <c r="E7" s="293">
        <v>335617.7</v>
      </c>
      <c r="F7" s="294"/>
      <c r="G7" s="295"/>
      <c r="H7" s="270" t="s">
        <v>155</v>
      </c>
      <c r="I7" s="271"/>
      <c r="J7" s="272"/>
      <c r="K7" s="296" t="s">
        <v>594</v>
      </c>
      <c r="L7" s="297"/>
      <c r="M7" s="308" t="s">
        <v>154</v>
      </c>
      <c r="N7" s="309"/>
      <c r="O7" s="270" t="s">
        <v>137</v>
      </c>
      <c r="P7" s="272"/>
      <c r="Q7" s="298" t="s">
        <v>590</v>
      </c>
      <c r="R7" s="299"/>
      <c r="S7" s="256" t="s">
        <v>153</v>
      </c>
      <c r="T7" s="270" t="s">
        <v>152</v>
      </c>
      <c r="U7" s="271"/>
      <c r="V7" s="271"/>
      <c r="W7" s="272"/>
      <c r="X7" s="46" t="s">
        <v>129</v>
      </c>
      <c r="Y7" s="89" t="s">
        <v>151</v>
      </c>
      <c r="Z7" s="88" t="s">
        <v>128</v>
      </c>
      <c r="AA7" s="273" t="s">
        <v>150</v>
      </c>
      <c r="AB7" s="273"/>
      <c r="AD7" s="5"/>
      <c r="AE7" s="2">
        <v>35</v>
      </c>
      <c r="AF7" s="2">
        <v>56</v>
      </c>
      <c r="AG7" s="171">
        <v>17.7</v>
      </c>
      <c r="AH7" s="172">
        <f>ROUND(AE7+AF7/60+AG7/60/60,5)</f>
        <v>35.938249999999996</v>
      </c>
      <c r="AI7" s="172" t="str">
        <f>TEXT(AH7,"0.00000")</f>
        <v>35.93825</v>
      </c>
    </row>
    <row r="8" spans="2:37" ht="18.95" customHeight="1" x14ac:dyDescent="0.15">
      <c r="B8" s="253"/>
      <c r="C8" s="300" t="s">
        <v>143</v>
      </c>
      <c r="D8" s="301"/>
      <c r="E8" s="302">
        <v>1322617</v>
      </c>
      <c r="F8" s="303"/>
      <c r="G8" s="304"/>
      <c r="H8" s="300" t="s">
        <v>149</v>
      </c>
      <c r="I8" s="305"/>
      <c r="J8" s="301"/>
      <c r="K8" s="306" t="s">
        <v>592</v>
      </c>
      <c r="L8" s="307"/>
      <c r="M8" s="308"/>
      <c r="N8" s="309"/>
      <c r="O8" s="300" t="s">
        <v>148</v>
      </c>
      <c r="P8" s="301"/>
      <c r="Q8" s="242" t="s">
        <v>591</v>
      </c>
      <c r="R8" s="243"/>
      <c r="S8" s="257"/>
      <c r="T8" s="244" t="s">
        <v>147</v>
      </c>
      <c r="U8" s="265" t="s">
        <v>237</v>
      </c>
      <c r="V8" s="266"/>
      <c r="W8" s="267"/>
      <c r="X8" s="55" t="s">
        <v>574</v>
      </c>
      <c r="Y8" s="55" t="s">
        <v>574</v>
      </c>
      <c r="Z8" s="55" t="s">
        <v>574</v>
      </c>
      <c r="AA8" s="264" t="s">
        <v>574</v>
      </c>
      <c r="AB8" s="264"/>
      <c r="AD8" s="64"/>
      <c r="AE8" s="2">
        <v>132</v>
      </c>
      <c r="AF8" s="2">
        <v>26</v>
      </c>
      <c r="AG8" s="171">
        <v>17</v>
      </c>
      <c r="AH8" s="172">
        <f>ROUND(AE8+AF8/60+AG8/60/60,5)</f>
        <v>132.43806000000001</v>
      </c>
      <c r="AI8" s="172" t="str">
        <f>TEXT(AH8,"0.00000")</f>
        <v>132.43806</v>
      </c>
    </row>
    <row r="9" spans="2:37" ht="18.95" customHeight="1" x14ac:dyDescent="0.15">
      <c r="B9" s="330" t="s">
        <v>125</v>
      </c>
      <c r="C9" s="300" t="s">
        <v>146</v>
      </c>
      <c r="D9" s="301"/>
      <c r="E9" s="302">
        <v>335613.7</v>
      </c>
      <c r="F9" s="303"/>
      <c r="G9" s="304"/>
      <c r="H9" s="331" t="s">
        <v>508</v>
      </c>
      <c r="I9" s="332"/>
      <c r="J9" s="332"/>
      <c r="K9" s="333" t="s">
        <v>595</v>
      </c>
      <c r="L9" s="334"/>
      <c r="M9" s="308"/>
      <c r="N9" s="309"/>
      <c r="O9" s="300" t="s">
        <v>145</v>
      </c>
      <c r="P9" s="301"/>
      <c r="Q9" s="336">
        <v>256</v>
      </c>
      <c r="R9" s="336"/>
      <c r="S9" s="257"/>
      <c r="T9" s="249"/>
      <c r="U9" s="265" t="s">
        <v>144</v>
      </c>
      <c r="V9" s="266"/>
      <c r="W9" s="267"/>
      <c r="X9" s="55" t="s">
        <v>574</v>
      </c>
      <c r="Y9" s="55" t="s">
        <v>574</v>
      </c>
      <c r="Z9" s="55" t="s">
        <v>574</v>
      </c>
      <c r="AA9" s="264" t="s">
        <v>574</v>
      </c>
      <c r="AB9" s="264"/>
      <c r="AD9" s="64"/>
    </row>
    <row r="10" spans="2:37" ht="18.95" customHeight="1" x14ac:dyDescent="0.15">
      <c r="B10" s="270"/>
      <c r="C10" s="300" t="s">
        <v>143</v>
      </c>
      <c r="D10" s="301"/>
      <c r="E10" s="302">
        <v>1322617.1000000001</v>
      </c>
      <c r="F10" s="303"/>
      <c r="G10" s="304"/>
      <c r="H10" s="300" t="s">
        <v>142</v>
      </c>
      <c r="I10" s="305"/>
      <c r="J10" s="301"/>
      <c r="K10" s="329" t="s">
        <v>592</v>
      </c>
      <c r="L10" s="307"/>
      <c r="M10" s="310"/>
      <c r="N10" s="311"/>
      <c r="O10" s="300" t="s">
        <v>84</v>
      </c>
      <c r="P10" s="301"/>
      <c r="Q10" s="335" t="s">
        <v>592</v>
      </c>
      <c r="R10" s="335"/>
      <c r="S10" s="257"/>
      <c r="T10" s="245"/>
      <c r="U10" s="265" t="s">
        <v>141</v>
      </c>
      <c r="V10" s="266"/>
      <c r="W10" s="267"/>
      <c r="X10" s="55" t="s">
        <v>574</v>
      </c>
      <c r="Y10" s="55" t="s">
        <v>574</v>
      </c>
      <c r="Z10" s="55" t="s">
        <v>574</v>
      </c>
      <c r="AA10" s="264" t="s">
        <v>574</v>
      </c>
      <c r="AB10" s="264"/>
      <c r="AD10" s="64"/>
    </row>
    <row r="11" spans="2:37" ht="18.95" customHeight="1" x14ac:dyDescent="0.15">
      <c r="B11" s="300" t="s">
        <v>140</v>
      </c>
      <c r="C11" s="305"/>
      <c r="D11" s="301"/>
      <c r="E11" s="242" t="s">
        <v>573</v>
      </c>
      <c r="F11" s="337"/>
      <c r="G11" s="243"/>
      <c r="H11" s="300" t="s">
        <v>139</v>
      </c>
      <c r="I11" s="305"/>
      <c r="J11" s="301"/>
      <c r="K11" s="338" t="s">
        <v>592</v>
      </c>
      <c r="L11" s="339"/>
      <c r="M11" s="340" t="s">
        <v>138</v>
      </c>
      <c r="N11" s="341"/>
      <c r="O11" s="300" t="s">
        <v>137</v>
      </c>
      <c r="P11" s="301"/>
      <c r="Q11" s="342" t="s">
        <v>593</v>
      </c>
      <c r="R11" s="342"/>
      <c r="S11" s="257"/>
      <c r="T11" s="65" t="s">
        <v>136</v>
      </c>
      <c r="U11" s="265" t="s">
        <v>135</v>
      </c>
      <c r="V11" s="266"/>
      <c r="W11" s="267"/>
      <c r="X11" s="55" t="s">
        <v>574</v>
      </c>
      <c r="Y11" s="55" t="s">
        <v>574</v>
      </c>
      <c r="Z11" s="55" t="s">
        <v>574</v>
      </c>
      <c r="AA11" s="264" t="s">
        <v>574</v>
      </c>
      <c r="AB11" s="264"/>
      <c r="AD11" s="64"/>
    </row>
    <row r="12" spans="2:37" ht="18.95" customHeight="1" x14ac:dyDescent="0.15">
      <c r="B12" s="300" t="s">
        <v>134</v>
      </c>
      <c r="C12" s="305"/>
      <c r="D12" s="301"/>
      <c r="E12" s="338">
        <v>12</v>
      </c>
      <c r="F12" s="343"/>
      <c r="G12" s="228" t="s">
        <v>97</v>
      </c>
      <c r="H12" s="341" t="s">
        <v>133</v>
      </c>
      <c r="I12" s="256" t="s">
        <v>132</v>
      </c>
      <c r="J12" s="52" t="s">
        <v>124</v>
      </c>
      <c r="K12" s="338" t="s">
        <v>596</v>
      </c>
      <c r="L12" s="339"/>
      <c r="M12" s="310"/>
      <c r="N12" s="311"/>
      <c r="O12" s="300" t="s">
        <v>84</v>
      </c>
      <c r="P12" s="301"/>
      <c r="Q12" s="345" t="s">
        <v>592</v>
      </c>
      <c r="R12" s="345"/>
      <c r="S12" s="257"/>
      <c r="T12" s="244" t="s">
        <v>121</v>
      </c>
      <c r="U12" s="265" t="s">
        <v>120</v>
      </c>
      <c r="V12" s="266"/>
      <c r="W12" s="267"/>
      <c r="X12" s="55" t="s">
        <v>574</v>
      </c>
      <c r="Y12" s="55" t="s">
        <v>574</v>
      </c>
      <c r="Z12" s="55" t="s">
        <v>574</v>
      </c>
      <c r="AA12" s="264" t="s">
        <v>574</v>
      </c>
      <c r="AB12" s="264"/>
      <c r="AD12" s="64"/>
    </row>
    <row r="13" spans="2:37" ht="18.95" customHeight="1" x14ac:dyDescent="0.15">
      <c r="B13" s="330" t="s">
        <v>131</v>
      </c>
      <c r="C13" s="346"/>
      <c r="D13" s="347"/>
      <c r="E13" s="338">
        <v>13.5</v>
      </c>
      <c r="F13" s="343"/>
      <c r="G13" s="228" t="s">
        <v>597</v>
      </c>
      <c r="H13" s="309"/>
      <c r="I13" s="344"/>
      <c r="J13" s="52" t="s">
        <v>118</v>
      </c>
      <c r="K13" s="221"/>
      <c r="L13" s="222" t="s">
        <v>117</v>
      </c>
      <c r="M13" s="348" t="s">
        <v>130</v>
      </c>
      <c r="N13" s="349"/>
      <c r="O13" s="350"/>
      <c r="P13" s="46" t="s">
        <v>129</v>
      </c>
      <c r="Q13" s="48" t="s">
        <v>128</v>
      </c>
      <c r="R13" s="46" t="s">
        <v>84</v>
      </c>
      <c r="S13" s="257"/>
      <c r="T13" s="245"/>
      <c r="U13" s="265" t="s">
        <v>238</v>
      </c>
      <c r="V13" s="266"/>
      <c r="W13" s="267"/>
      <c r="X13" s="55" t="s">
        <v>574</v>
      </c>
      <c r="Y13" s="55" t="s">
        <v>574</v>
      </c>
      <c r="Z13" s="55" t="s">
        <v>574</v>
      </c>
      <c r="AA13" s="264" t="s">
        <v>574</v>
      </c>
      <c r="AB13" s="264"/>
      <c r="AD13" s="64"/>
      <c r="AF13" s="29"/>
      <c r="AG13" s="28"/>
      <c r="AH13" s="28"/>
      <c r="AI13" s="28"/>
      <c r="AJ13" s="30"/>
      <c r="AK13" s="26"/>
    </row>
    <row r="14" spans="2:37" ht="18.95" customHeight="1" x14ac:dyDescent="0.15">
      <c r="B14" s="330" t="s">
        <v>127</v>
      </c>
      <c r="C14" s="346"/>
      <c r="D14" s="347"/>
      <c r="E14" s="353">
        <v>21</v>
      </c>
      <c r="F14" s="354"/>
      <c r="G14" s="229" t="s">
        <v>126</v>
      </c>
      <c r="H14" s="309"/>
      <c r="I14" s="256" t="s">
        <v>125</v>
      </c>
      <c r="J14" s="52" t="s">
        <v>124</v>
      </c>
      <c r="K14" s="338" t="s">
        <v>596</v>
      </c>
      <c r="L14" s="339"/>
      <c r="M14" s="256" t="s">
        <v>123</v>
      </c>
      <c r="N14" s="265" t="s">
        <v>122</v>
      </c>
      <c r="O14" s="267"/>
      <c r="P14" s="74" t="s">
        <v>687</v>
      </c>
      <c r="Q14" s="55">
        <v>5</v>
      </c>
      <c r="R14" s="56" t="s">
        <v>574</v>
      </c>
      <c r="S14" s="257"/>
      <c r="T14" s="244" t="s">
        <v>111</v>
      </c>
      <c r="U14" s="265" t="s">
        <v>239</v>
      </c>
      <c r="V14" s="266"/>
      <c r="W14" s="267"/>
      <c r="X14" s="55" t="s">
        <v>574</v>
      </c>
      <c r="Y14" s="55" t="s">
        <v>574</v>
      </c>
      <c r="Z14" s="55" t="s">
        <v>574</v>
      </c>
      <c r="AA14" s="264" t="s">
        <v>574</v>
      </c>
      <c r="AB14" s="264"/>
      <c r="AD14" s="64"/>
      <c r="AF14" s="29"/>
      <c r="AG14" s="28"/>
      <c r="AH14" s="28"/>
      <c r="AI14" s="28"/>
      <c r="AJ14" s="30"/>
      <c r="AK14" s="26"/>
    </row>
    <row r="15" spans="2:37" ht="18.95" customHeight="1" x14ac:dyDescent="0.15">
      <c r="B15" s="57"/>
      <c r="C15" s="300" t="s">
        <v>119</v>
      </c>
      <c r="D15" s="301"/>
      <c r="E15" s="351">
        <v>4</v>
      </c>
      <c r="F15" s="352"/>
      <c r="G15" s="228" t="s">
        <v>97</v>
      </c>
      <c r="H15" s="311"/>
      <c r="I15" s="344"/>
      <c r="J15" s="54" t="s">
        <v>118</v>
      </c>
      <c r="K15" s="223"/>
      <c r="L15" s="224" t="s">
        <v>117</v>
      </c>
      <c r="M15" s="257"/>
      <c r="N15" s="265" t="s">
        <v>116</v>
      </c>
      <c r="O15" s="267"/>
      <c r="P15" s="74" t="s">
        <v>574</v>
      </c>
      <c r="Q15" s="55" t="s">
        <v>574</v>
      </c>
      <c r="R15" s="56" t="s">
        <v>574</v>
      </c>
      <c r="S15" s="257"/>
      <c r="T15" s="249"/>
      <c r="U15" s="250" t="s">
        <v>109</v>
      </c>
      <c r="V15" s="251"/>
      <c r="W15" s="252"/>
      <c r="X15" s="55" t="s">
        <v>574</v>
      </c>
      <c r="Y15" s="55" t="s">
        <v>574</v>
      </c>
      <c r="Z15" s="55" t="s">
        <v>574</v>
      </c>
      <c r="AA15" s="264" t="s">
        <v>574</v>
      </c>
      <c r="AB15" s="264"/>
      <c r="AD15" s="64"/>
      <c r="AF15" s="29"/>
      <c r="AG15" s="28"/>
      <c r="AH15" s="28"/>
      <c r="AI15" s="28"/>
      <c r="AJ15" s="30"/>
      <c r="AK15" s="26"/>
    </row>
    <row r="16" spans="2:37" ht="18.95" customHeight="1" x14ac:dyDescent="0.15">
      <c r="B16" s="257" t="s">
        <v>115</v>
      </c>
      <c r="C16" s="330" t="s">
        <v>114</v>
      </c>
      <c r="D16" s="347"/>
      <c r="E16" s="338">
        <v>1.5</v>
      </c>
      <c r="F16" s="343"/>
      <c r="G16" s="230" t="s">
        <v>97</v>
      </c>
      <c r="H16" s="256" t="s">
        <v>113</v>
      </c>
      <c r="I16" s="300" t="s">
        <v>100</v>
      </c>
      <c r="J16" s="301"/>
      <c r="K16" s="221"/>
      <c r="L16" s="222" t="s">
        <v>92</v>
      </c>
      <c r="M16" s="257"/>
      <c r="N16" s="265" t="s">
        <v>112</v>
      </c>
      <c r="O16" s="267"/>
      <c r="P16" s="74" t="s">
        <v>574</v>
      </c>
      <c r="Q16" s="55">
        <v>2</v>
      </c>
      <c r="R16" s="56" t="s">
        <v>574</v>
      </c>
      <c r="S16" s="257"/>
      <c r="T16" s="249"/>
      <c r="U16" s="253"/>
      <c r="V16" s="254"/>
      <c r="W16" s="255"/>
      <c r="X16" s="55" t="s">
        <v>574</v>
      </c>
      <c r="Y16" s="55" t="s">
        <v>574</v>
      </c>
      <c r="Z16" s="55" t="s">
        <v>574</v>
      </c>
      <c r="AA16" s="264" t="s">
        <v>574</v>
      </c>
      <c r="AB16" s="264"/>
      <c r="AD16" s="64"/>
      <c r="AF16" s="29"/>
      <c r="AG16" s="28"/>
      <c r="AH16" s="28"/>
      <c r="AI16" s="28"/>
      <c r="AJ16" s="30"/>
      <c r="AK16" s="26"/>
    </row>
    <row r="17" spans="2:37" ht="18.95" customHeight="1" x14ac:dyDescent="0.15">
      <c r="B17" s="257"/>
      <c r="C17" s="270"/>
      <c r="D17" s="272"/>
      <c r="E17" s="338">
        <v>1.5</v>
      </c>
      <c r="F17" s="343"/>
      <c r="G17" s="230" t="s">
        <v>97</v>
      </c>
      <c r="H17" s="257"/>
      <c r="I17" s="330" t="s">
        <v>96</v>
      </c>
      <c r="J17" s="347"/>
      <c r="K17" s="221">
        <v>41</v>
      </c>
      <c r="L17" s="222" t="s">
        <v>92</v>
      </c>
      <c r="M17" s="257"/>
      <c r="N17" s="265" t="s">
        <v>110</v>
      </c>
      <c r="O17" s="267"/>
      <c r="P17" s="74" t="s">
        <v>574</v>
      </c>
      <c r="Q17" s="55" t="s">
        <v>574</v>
      </c>
      <c r="R17" s="56" t="s">
        <v>574</v>
      </c>
      <c r="S17" s="257"/>
      <c r="T17" s="249"/>
      <c r="U17" s="265" t="s">
        <v>106</v>
      </c>
      <c r="V17" s="266"/>
      <c r="W17" s="267"/>
      <c r="X17" s="55" t="s">
        <v>574</v>
      </c>
      <c r="Y17" s="55" t="s">
        <v>574</v>
      </c>
      <c r="Z17" s="55" t="s">
        <v>574</v>
      </c>
      <c r="AA17" s="355" t="s">
        <v>574</v>
      </c>
      <c r="AB17" s="356"/>
      <c r="AD17" s="64"/>
      <c r="AF17" s="29"/>
      <c r="AG17" s="28"/>
      <c r="AH17" s="28"/>
      <c r="AI17" s="28"/>
      <c r="AJ17" s="27"/>
      <c r="AK17" s="26"/>
    </row>
    <row r="18" spans="2:37" ht="18.95" customHeight="1" x14ac:dyDescent="0.15">
      <c r="B18" s="53"/>
      <c r="C18" s="300" t="s">
        <v>108</v>
      </c>
      <c r="D18" s="301"/>
      <c r="E18" s="351"/>
      <c r="F18" s="352"/>
      <c r="G18" s="230" t="s">
        <v>97</v>
      </c>
      <c r="H18" s="257"/>
      <c r="I18" s="270"/>
      <c r="J18" s="272"/>
      <c r="K18" s="221">
        <v>46</v>
      </c>
      <c r="L18" s="222" t="s">
        <v>92</v>
      </c>
      <c r="M18" s="257"/>
      <c r="N18" s="265" t="s">
        <v>107</v>
      </c>
      <c r="O18" s="267"/>
      <c r="P18" s="74" t="s">
        <v>574</v>
      </c>
      <c r="Q18" s="55" t="s">
        <v>574</v>
      </c>
      <c r="R18" s="56" t="s">
        <v>574</v>
      </c>
      <c r="S18" s="257"/>
      <c r="T18" s="249"/>
      <c r="U18" s="253" t="s">
        <v>103</v>
      </c>
      <c r="V18" s="254"/>
      <c r="W18" s="255"/>
      <c r="X18" s="58" t="s">
        <v>574</v>
      </c>
      <c r="Y18" s="58" t="s">
        <v>574</v>
      </c>
      <c r="Z18" s="55" t="s">
        <v>574</v>
      </c>
      <c r="AA18" s="264" t="s">
        <v>574</v>
      </c>
      <c r="AB18" s="264"/>
      <c r="AD18" s="64"/>
      <c r="AF18" s="29"/>
      <c r="AG18" s="28"/>
      <c r="AH18" s="28"/>
      <c r="AI18" s="28"/>
      <c r="AJ18" s="27"/>
      <c r="AK18" s="26"/>
    </row>
    <row r="19" spans="2:37" ht="18.95" customHeight="1" x14ac:dyDescent="0.15">
      <c r="B19" s="257" t="s">
        <v>105</v>
      </c>
      <c r="C19" s="270" t="s">
        <v>104</v>
      </c>
      <c r="D19" s="272"/>
      <c r="E19" s="338">
        <v>3.2</v>
      </c>
      <c r="F19" s="343"/>
      <c r="G19" s="231" t="s">
        <v>97</v>
      </c>
      <c r="H19" s="344"/>
      <c r="I19" s="300" t="s">
        <v>93</v>
      </c>
      <c r="J19" s="301"/>
      <c r="K19" s="221"/>
      <c r="L19" s="222" t="s">
        <v>92</v>
      </c>
      <c r="M19" s="257"/>
      <c r="N19" s="265"/>
      <c r="O19" s="267"/>
      <c r="P19" s="70"/>
      <c r="Q19" s="55"/>
      <c r="R19" s="56"/>
      <c r="S19" s="257"/>
      <c r="T19" s="244" t="s">
        <v>99</v>
      </c>
      <c r="U19" s="265" t="s">
        <v>240</v>
      </c>
      <c r="V19" s="266"/>
      <c r="W19" s="267"/>
      <c r="X19" s="58" t="s">
        <v>574</v>
      </c>
      <c r="Y19" s="58" t="s">
        <v>574</v>
      </c>
      <c r="Z19" s="55" t="s">
        <v>574</v>
      </c>
      <c r="AA19" s="264" t="s">
        <v>574</v>
      </c>
      <c r="AB19" s="264"/>
      <c r="AD19" s="64"/>
    </row>
    <row r="20" spans="2:37" ht="18.95" customHeight="1" x14ac:dyDescent="0.15">
      <c r="B20" s="257"/>
      <c r="C20" s="300" t="s">
        <v>102</v>
      </c>
      <c r="D20" s="301"/>
      <c r="E20" s="338">
        <v>3.7</v>
      </c>
      <c r="F20" s="343"/>
      <c r="G20" s="228" t="s">
        <v>97</v>
      </c>
      <c r="H20" s="256" t="s">
        <v>101</v>
      </c>
      <c r="I20" s="300" t="s">
        <v>100</v>
      </c>
      <c r="J20" s="301"/>
      <c r="K20" s="225">
        <v>211</v>
      </c>
      <c r="L20" s="226" t="s">
        <v>92</v>
      </c>
      <c r="M20" s="257"/>
      <c r="N20" s="265"/>
      <c r="O20" s="267"/>
      <c r="P20" s="70"/>
      <c r="Q20" s="40"/>
      <c r="R20" s="56"/>
      <c r="S20" s="257"/>
      <c r="T20" s="249"/>
      <c r="U20" s="265" t="s">
        <v>95</v>
      </c>
      <c r="V20" s="266"/>
      <c r="W20" s="267"/>
      <c r="X20" s="58" t="s">
        <v>574</v>
      </c>
      <c r="Y20" s="58" t="s">
        <v>574</v>
      </c>
      <c r="Z20" s="55" t="s">
        <v>574</v>
      </c>
      <c r="AA20" s="264" t="s">
        <v>574</v>
      </c>
      <c r="AB20" s="264"/>
      <c r="AD20" s="64"/>
    </row>
    <row r="21" spans="2:37" ht="18.95" customHeight="1" x14ac:dyDescent="0.15">
      <c r="B21" s="344"/>
      <c r="C21" s="300" t="s">
        <v>98</v>
      </c>
      <c r="D21" s="301"/>
      <c r="E21" s="338">
        <v>3.2</v>
      </c>
      <c r="F21" s="343"/>
      <c r="G21" s="228" t="s">
        <v>97</v>
      </c>
      <c r="H21" s="257"/>
      <c r="I21" s="300" t="s">
        <v>96</v>
      </c>
      <c r="J21" s="301"/>
      <c r="K21" s="221"/>
      <c r="L21" s="227" t="s">
        <v>92</v>
      </c>
      <c r="M21" s="257"/>
      <c r="N21" s="265"/>
      <c r="O21" s="267"/>
      <c r="P21" s="70"/>
      <c r="Q21" s="40"/>
      <c r="R21" s="56"/>
      <c r="S21" s="257"/>
      <c r="T21" s="249"/>
      <c r="U21" s="265" t="s">
        <v>91</v>
      </c>
      <c r="V21" s="266"/>
      <c r="W21" s="267"/>
      <c r="X21" s="58" t="s">
        <v>574</v>
      </c>
      <c r="Y21" s="58" t="s">
        <v>574</v>
      </c>
      <c r="Z21" s="55" t="s">
        <v>574</v>
      </c>
      <c r="AA21" s="264" t="s">
        <v>574</v>
      </c>
      <c r="AB21" s="264"/>
      <c r="AD21" s="64"/>
    </row>
    <row r="22" spans="2:37" ht="18.95" customHeight="1" x14ac:dyDescent="0.15">
      <c r="B22" s="54"/>
      <c r="C22" s="59" t="s">
        <v>94</v>
      </c>
      <c r="D22" s="60"/>
      <c r="E22" s="357" t="s">
        <v>598</v>
      </c>
      <c r="F22" s="357"/>
      <c r="G22" s="357"/>
      <c r="H22" s="344"/>
      <c r="I22" s="300" t="s">
        <v>93</v>
      </c>
      <c r="J22" s="301"/>
      <c r="K22" s="223"/>
      <c r="L22" s="224" t="s">
        <v>92</v>
      </c>
      <c r="M22" s="246"/>
      <c r="N22" s="247"/>
      <c r="O22" s="247"/>
      <c r="P22" s="248"/>
      <c r="Q22" s="246"/>
      <c r="R22" s="248"/>
      <c r="S22" s="257"/>
      <c r="T22" s="249"/>
      <c r="U22" s="265" t="s">
        <v>241</v>
      </c>
      <c r="V22" s="266"/>
      <c r="W22" s="267"/>
      <c r="X22" s="58" t="s">
        <v>574</v>
      </c>
      <c r="Y22" s="58" t="s">
        <v>574</v>
      </c>
      <c r="Z22" s="55" t="s">
        <v>574</v>
      </c>
      <c r="AA22" s="264" t="s">
        <v>574</v>
      </c>
      <c r="AB22" s="264"/>
      <c r="AD22" s="64"/>
    </row>
    <row r="23" spans="2:37" ht="18.95" customHeight="1" x14ac:dyDescent="0.15">
      <c r="B23" s="257" t="s">
        <v>90</v>
      </c>
      <c r="C23" s="59" t="s">
        <v>89</v>
      </c>
      <c r="D23" s="60"/>
      <c r="E23" s="362">
        <v>64</v>
      </c>
      <c r="F23" s="362"/>
      <c r="G23" s="362"/>
      <c r="H23" s="256" t="s">
        <v>88</v>
      </c>
      <c r="I23" s="300" t="s">
        <v>87</v>
      </c>
      <c r="J23" s="301"/>
      <c r="K23" s="300" t="s">
        <v>86</v>
      </c>
      <c r="L23" s="301"/>
      <c r="M23" s="265" t="s">
        <v>85</v>
      </c>
      <c r="N23" s="266"/>
      <c r="O23" s="266"/>
      <c r="P23" s="267"/>
      <c r="Q23" s="265" t="s">
        <v>84</v>
      </c>
      <c r="R23" s="267"/>
      <c r="S23" s="258" t="s">
        <v>245</v>
      </c>
      <c r="T23" s="259"/>
      <c r="U23" s="265" t="s">
        <v>244</v>
      </c>
      <c r="V23" s="266"/>
      <c r="W23" s="267"/>
      <c r="X23" s="58" t="s">
        <v>574</v>
      </c>
      <c r="Y23" s="58" t="s">
        <v>574</v>
      </c>
      <c r="Z23" s="55" t="s">
        <v>574</v>
      </c>
      <c r="AA23" s="264" t="s">
        <v>574</v>
      </c>
      <c r="AB23" s="264"/>
      <c r="AD23" s="64"/>
    </row>
    <row r="24" spans="2:37" ht="18.95" customHeight="1" x14ac:dyDescent="0.15">
      <c r="B24" s="257"/>
      <c r="C24" s="256" t="s">
        <v>83</v>
      </c>
      <c r="D24" s="265" t="s">
        <v>82</v>
      </c>
      <c r="E24" s="266"/>
      <c r="F24" s="358" t="s">
        <v>592</v>
      </c>
      <c r="G24" s="359"/>
      <c r="H24" s="257"/>
      <c r="I24" s="242"/>
      <c r="J24" s="243"/>
      <c r="K24" s="242"/>
      <c r="L24" s="243"/>
      <c r="M24" s="242"/>
      <c r="N24" s="337"/>
      <c r="O24" s="337"/>
      <c r="P24" s="243"/>
      <c r="Q24" s="242"/>
      <c r="R24" s="243"/>
      <c r="S24" s="260"/>
      <c r="T24" s="261"/>
      <c r="U24" s="265"/>
      <c r="V24" s="266"/>
      <c r="W24" s="267"/>
      <c r="X24" s="55"/>
      <c r="Y24" s="55"/>
      <c r="Z24" s="55"/>
      <c r="AA24" s="264"/>
      <c r="AB24" s="264"/>
      <c r="AD24" s="64"/>
    </row>
    <row r="25" spans="2:37" ht="18.95" customHeight="1" x14ac:dyDescent="0.15">
      <c r="B25" s="257"/>
      <c r="C25" s="257"/>
      <c r="D25" s="360" t="s">
        <v>81</v>
      </c>
      <c r="E25" s="361"/>
      <c r="F25" s="358" t="s">
        <v>592</v>
      </c>
      <c r="G25" s="359"/>
      <c r="H25" s="257"/>
      <c r="I25" s="242"/>
      <c r="J25" s="243"/>
      <c r="K25" s="242"/>
      <c r="L25" s="243"/>
      <c r="M25" s="242"/>
      <c r="N25" s="337"/>
      <c r="O25" s="337"/>
      <c r="P25" s="243"/>
      <c r="Q25" s="242"/>
      <c r="R25" s="243"/>
      <c r="S25" s="260"/>
      <c r="T25" s="261"/>
      <c r="U25" s="265"/>
      <c r="V25" s="266"/>
      <c r="W25" s="267"/>
      <c r="X25" s="55"/>
      <c r="Y25" s="55"/>
      <c r="Z25" s="55"/>
      <c r="AA25" s="264"/>
      <c r="AB25" s="264"/>
      <c r="AD25" s="64"/>
    </row>
    <row r="26" spans="2:37" ht="18.95" customHeight="1" x14ac:dyDescent="0.15">
      <c r="B26" s="257"/>
      <c r="C26" s="257"/>
      <c r="D26" s="265" t="s">
        <v>80</v>
      </c>
      <c r="E26" s="266"/>
      <c r="F26" s="358" t="s">
        <v>592</v>
      </c>
      <c r="G26" s="359"/>
      <c r="H26" s="257"/>
      <c r="I26" s="242"/>
      <c r="J26" s="243"/>
      <c r="K26" s="242"/>
      <c r="L26" s="243"/>
      <c r="M26" s="242"/>
      <c r="N26" s="337"/>
      <c r="O26" s="337"/>
      <c r="P26" s="243"/>
      <c r="Q26" s="242"/>
      <c r="R26" s="243"/>
      <c r="S26" s="262"/>
      <c r="T26" s="263"/>
      <c r="U26" s="265"/>
      <c r="V26" s="266"/>
      <c r="W26" s="267"/>
      <c r="X26" s="55"/>
      <c r="Y26" s="55"/>
      <c r="Z26" s="55"/>
      <c r="AA26" s="264"/>
      <c r="AB26" s="264"/>
      <c r="AD26" s="64"/>
    </row>
    <row r="27" spans="2:37" ht="18.95" customHeight="1" x14ac:dyDescent="0.15">
      <c r="B27" s="61"/>
      <c r="C27" s="344"/>
      <c r="D27" s="360" t="s">
        <v>79</v>
      </c>
      <c r="E27" s="361"/>
      <c r="F27" s="358" t="s">
        <v>592</v>
      </c>
      <c r="G27" s="359"/>
      <c r="H27" s="344"/>
      <c r="I27" s="242"/>
      <c r="J27" s="243"/>
      <c r="K27" s="242"/>
      <c r="L27" s="243"/>
      <c r="M27" s="242"/>
      <c r="N27" s="337"/>
      <c r="O27" s="337"/>
      <c r="P27" s="243"/>
      <c r="Q27" s="242"/>
      <c r="R27" s="243"/>
      <c r="S27" s="260" t="s">
        <v>78</v>
      </c>
      <c r="T27" s="261"/>
      <c r="U27" s="265" t="s">
        <v>77</v>
      </c>
      <c r="V27" s="266"/>
      <c r="W27" s="267"/>
      <c r="X27" s="55" t="s">
        <v>574</v>
      </c>
      <c r="Y27" s="55" t="s">
        <v>574</v>
      </c>
      <c r="Z27" s="55" t="s">
        <v>574</v>
      </c>
      <c r="AA27" s="264" t="s">
        <v>574</v>
      </c>
      <c r="AB27" s="264"/>
      <c r="AD27" s="64"/>
    </row>
    <row r="28" spans="2:37" ht="18.95" customHeight="1" x14ac:dyDescent="0.15">
      <c r="B28" s="59" t="s">
        <v>76</v>
      </c>
      <c r="C28" s="62"/>
      <c r="D28" s="60"/>
      <c r="E28" s="242" t="s">
        <v>339</v>
      </c>
      <c r="F28" s="337"/>
      <c r="G28" s="337"/>
      <c r="H28" s="337"/>
      <c r="I28" s="337"/>
      <c r="J28" s="337"/>
      <c r="K28" s="363"/>
      <c r="L28" s="364"/>
      <c r="M28" s="364"/>
      <c r="N28" s="364"/>
      <c r="O28" s="364"/>
      <c r="P28" s="364"/>
      <c r="Q28" s="364"/>
      <c r="R28" s="365"/>
      <c r="S28" s="262"/>
      <c r="T28" s="263"/>
      <c r="U28" s="265" t="s">
        <v>75</v>
      </c>
      <c r="V28" s="266"/>
      <c r="W28" s="267"/>
      <c r="X28" s="55" t="s">
        <v>574</v>
      </c>
      <c r="Y28" s="55" t="s">
        <v>574</v>
      </c>
      <c r="Z28" s="55" t="s">
        <v>574</v>
      </c>
      <c r="AA28" s="264" t="s">
        <v>574</v>
      </c>
      <c r="AB28" s="264"/>
      <c r="AD28" s="64"/>
    </row>
    <row r="29" spans="2:37" ht="15" customHeight="1" x14ac:dyDescent="0.15">
      <c r="B29" s="3"/>
      <c r="C29" s="3" t="s">
        <v>548</v>
      </c>
      <c r="D29" s="3"/>
      <c r="E29" s="3"/>
      <c r="F29" s="3"/>
      <c r="G29" s="3"/>
      <c r="H29" s="3"/>
      <c r="I29" s="3"/>
      <c r="J29" s="3"/>
      <c r="K29" s="3"/>
      <c r="L29" s="3"/>
      <c r="M29" s="3"/>
      <c r="N29" s="3"/>
      <c r="O29" s="3"/>
      <c r="P29" s="3"/>
      <c r="Q29" s="3"/>
      <c r="R29" s="3"/>
      <c r="S29" s="3"/>
      <c r="T29" s="3"/>
      <c r="U29" s="3"/>
      <c r="V29" s="3"/>
      <c r="W29" s="5"/>
      <c r="X29" s="5"/>
      <c r="Y29" s="5"/>
      <c r="Z29" s="3"/>
      <c r="AA29" s="3"/>
      <c r="AB29" s="3"/>
    </row>
    <row r="31" spans="2:37" s="1" customFormat="1" ht="18" customHeight="1" x14ac:dyDescent="0.15">
      <c r="J31" s="3"/>
      <c r="W31" s="25"/>
      <c r="X31" s="25"/>
      <c r="Y31" s="25"/>
    </row>
  </sheetData>
  <dataConsolidate/>
  <mergeCells count="193">
    <mergeCell ref="U26:W26"/>
    <mergeCell ref="I27:J27"/>
    <mergeCell ref="K27:L27"/>
    <mergeCell ref="M27:P27"/>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J3:N4"/>
    <mergeCell ref="P3:Q4"/>
    <mergeCell ref="R3:V4"/>
    <mergeCell ref="Z3:AB3"/>
    <mergeCell ref="B4:C4"/>
    <mergeCell ref="D4:G4"/>
    <mergeCell ref="Z4:AB4"/>
    <mergeCell ref="W4:Y4"/>
    <mergeCell ref="W3:Y3"/>
    <mergeCell ref="W2:AB2"/>
    <mergeCell ref="S2:V2"/>
    <mergeCell ref="U5:W5"/>
    <mergeCell ref="Z5:AA5"/>
    <mergeCell ref="AA9:AB9"/>
    <mergeCell ref="U10:W10"/>
    <mergeCell ref="AA10:AB10"/>
    <mergeCell ref="T8:T10"/>
    <mergeCell ref="U8:W8"/>
    <mergeCell ref="AA8:AB8"/>
    <mergeCell ref="T7:W7"/>
    <mergeCell ref="AA7:AB7"/>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s>
  <phoneticPr fontId="8"/>
  <dataValidations count="15">
    <dataValidation type="list" allowBlank="1" showInputMessage="1" showErrorMessage="1" sqref="AJ13:AJ17" xr:uid="{00000000-0002-0000-0200-000000000000}">
      <formula1>個数</formula1>
    </dataValidation>
    <dataValidation type="list" allowBlank="1" showInputMessage="1" showErrorMessage="1" sqref="AM13:AM16 Q12:R12 Q10:R10" xr:uid="{00000000-0002-0000-0200-000001000000}">
      <formula1>更新年次</formula1>
    </dataValidation>
    <dataValidation type="list" allowBlank="1" showInputMessage="1" showErrorMessage="1" sqref="E8 E10" xr:uid="{00000000-0002-0000-0200-000002000000}">
      <formula1>区分</formula1>
    </dataValidation>
    <dataValidation type="list" allowBlank="1" showInputMessage="1" showErrorMessage="1" sqref="E9:G9" xr:uid="{00000000-0002-0000-0200-000003000000}">
      <formula1>一般有料区分</formula1>
    </dataValidation>
    <dataValidation type="list" allowBlank="1" showInputMessage="1" showErrorMessage="1" sqref="E7" xr:uid="{00000000-0002-0000-0200-000004000000}">
      <formula1>コード</formula1>
    </dataValidation>
    <dataValidation type="list" allowBlank="1" showInputMessage="1" showErrorMessage="1" sqref="K10:L10" xr:uid="{00000000-0002-0000-0200-000005000000}">
      <formula1>内装</formula1>
    </dataValidation>
    <dataValidation type="list" allowBlank="1" showInputMessage="1" showErrorMessage="1" sqref="Q7:R7" xr:uid="{00000000-0002-0000-0200-000006000000}">
      <formula1>舗装種別</formula1>
    </dataValidation>
    <dataValidation type="custom" allowBlank="1" showInputMessage="1" showErrorMessage="1" sqref="Q9:R9 K15:K19 K13 E23" xr:uid="{00000000-0002-0000-0200-000007000000}">
      <formula1>ROUND(E9,5)-ROUNDDOWN(E9,1)=0</formula1>
    </dataValidation>
    <dataValidation type="list" allowBlank="1" showInputMessage="1" showErrorMessage="1" sqref="Q11:R11" xr:uid="{00000000-0002-0000-0200-000008000000}">
      <formula1>排水種別</formula1>
    </dataValidation>
    <dataValidation type="list" allowBlank="1" showInputMessage="1" showErrorMessage="1" sqref="K11" xr:uid="{00000000-0002-0000-0200-000009000000}">
      <formula1>天井板種類</formula1>
    </dataValidation>
    <dataValidation type="custom" allowBlank="1" showInputMessage="1" showErrorMessage="1" sqref="K20:K22" xr:uid="{00000000-0002-0000-0200-00000A000000}">
      <formula1>ROUND(K20,5)-ROUNDDOWN(K20,0)=0</formula1>
    </dataValidation>
    <dataValidation type="list" allowBlank="1" showInputMessage="1" showErrorMessage="1" sqref="K12 K14" xr:uid="{00000000-0002-0000-0200-00000B000000}">
      <formula1>形式</formula1>
    </dataValidation>
    <dataValidation type="list" allowBlank="1" showInputMessage="1" showErrorMessage="1" sqref="E22" xr:uid="{00000000-0002-0000-0200-00000C000000}">
      <formula1>縦断勾配</formula1>
    </dataValidation>
    <dataValidation type="custom" allowBlank="1" showInputMessage="1" showErrorMessage="1" sqref="E15:E21" xr:uid="{00000000-0002-0000-0200-00000D000000}">
      <formula1>ROUND(E15,5)-ROUNDDOWN(E15,2)=0</formula1>
    </dataValidation>
    <dataValidation type="custom" allowBlank="1" showInputMessage="1" showErrorMessage="1" sqref="E12:E14" xr:uid="{00000000-0002-0000-0200-00000E000000}">
      <formula1>ROUND(E12,10)-ROUNDDOWN(E12,1)=0</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ignoredErrors>
    <ignoredError sqref="Z5" numberStoredAsText="1"/>
  </ignoredError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F000000}">
          <x14:formula1>
            <xm:f>'(参考)リスト'!$C$6:$C$10</xm:f>
          </x14:formula1>
          <xm:sqref>E28:J28</xm:sqref>
        </x14:dataValidation>
        <x14:dataValidation type="list" allowBlank="1" showInputMessage="1" showErrorMessage="1" xr:uid="{00000000-0002-0000-0200-000010000000}">
          <x14:formula1>
            <xm:f>'(参考)リスト'!$D$6:$D$7</xm:f>
          </x14:formula1>
          <xm:sqref>Z3:AB3</xm:sqref>
        </x14:dataValidation>
        <x14:dataValidation type="list" allowBlank="1" showInputMessage="1" showErrorMessage="1" xr:uid="{00000000-0002-0000-0200-000011000000}">
          <x14:formula1>
            <xm:f>'(参考)リスト'!$E$6:$E$7</xm:f>
          </x14:formula1>
          <xm:sqref>Z4:AB4</xm:sqref>
        </x14:dataValidation>
        <x14:dataValidation type="list" allowBlank="1" showInputMessage="1" showErrorMessage="1" xr:uid="{00000000-0002-0000-0200-000012000000}">
          <x14:formula1>
            <xm:f>'(参考)リスト'!B6:B12</xm:f>
          </x14:formula1>
          <xm:sqref>X6:AB6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58"/>
  <sheetViews>
    <sheetView showGridLines="0" view="pageBreakPreview" zoomScaleNormal="100" zoomScaleSheetLayoutView="100" workbookViewId="0">
      <selection activeCell="A2" sqref="A2"/>
    </sheetView>
  </sheetViews>
  <sheetFormatPr defaultColWidth="9" defaultRowHeight="12" x14ac:dyDescent="0.15"/>
  <cols>
    <col min="1" max="1" width="1.625" style="4" customWidth="1"/>
    <col min="2" max="2" width="5.625" style="4" bestFit="1" customWidth="1"/>
    <col min="3" max="3" width="7" style="4" bestFit="1"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4.95" customHeight="1" x14ac:dyDescent="0.15">
      <c r="B3" s="439" t="s">
        <v>322</v>
      </c>
      <c r="C3" s="439"/>
      <c r="D3" s="439"/>
      <c r="E3" s="439"/>
      <c r="F3" s="439"/>
      <c r="G3" s="439"/>
      <c r="H3" s="439"/>
      <c r="I3" s="439"/>
      <c r="J3" s="439"/>
      <c r="K3" s="439"/>
      <c r="L3" s="439"/>
      <c r="M3" s="439"/>
      <c r="N3" s="439"/>
      <c r="O3" s="439"/>
      <c r="P3" s="439"/>
      <c r="Q3" s="439"/>
      <c r="R3" s="439"/>
      <c r="S3" s="439"/>
      <c r="T3" s="439"/>
      <c r="U3" s="439"/>
      <c r="V3" s="439"/>
      <c r="W3" s="439"/>
      <c r="X3" s="439"/>
      <c r="Y3" s="439"/>
      <c r="Z3" s="439"/>
      <c r="AA3" s="439"/>
      <c r="AB3" s="439"/>
      <c r="AC3" s="439"/>
      <c r="AD3" s="439"/>
      <c r="AE3" s="439"/>
      <c r="AF3" s="439"/>
      <c r="AG3" s="439"/>
      <c r="AH3" s="439"/>
      <c r="AI3" s="439"/>
      <c r="AJ3" s="439"/>
      <c r="AK3" s="439"/>
      <c r="AL3" s="439"/>
      <c r="AM3" s="439"/>
      <c r="AN3" s="439"/>
    </row>
    <row r="4" spans="2:40" ht="20.100000000000001" customHeight="1" x14ac:dyDescent="0.15">
      <c r="B4" s="440" t="s">
        <v>189</v>
      </c>
      <c r="C4" s="440"/>
      <c r="D4" s="440"/>
      <c r="E4" s="441" t="str">
        <f>'様式A-1'!D3</f>
        <v>ユダトンネル</v>
      </c>
      <c r="F4" s="442"/>
      <c r="G4" s="442"/>
      <c r="H4" s="442"/>
      <c r="I4" s="443"/>
      <c r="J4" s="444" t="s">
        <v>188</v>
      </c>
      <c r="K4" s="444"/>
      <c r="L4" s="444"/>
      <c r="M4" s="445" t="str">
        <f>'様式A-1'!J3</f>
        <v>主要県道　橘東和線</v>
      </c>
      <c r="N4" s="446"/>
      <c r="O4" s="446"/>
      <c r="P4" s="446"/>
      <c r="Q4" s="446"/>
      <c r="R4" s="447"/>
      <c r="S4" s="452" t="s">
        <v>160</v>
      </c>
      <c r="T4" s="452"/>
      <c r="U4" s="452"/>
      <c r="V4" s="452"/>
      <c r="W4" s="452"/>
      <c r="X4" s="452"/>
      <c r="Y4" s="387" t="str">
        <f>'様式A-1'!K5</f>
        <v>基礎地盤コンサルタンツ株式会社
安田　啓吾</v>
      </c>
      <c r="Z4" s="388"/>
      <c r="AA4" s="388"/>
      <c r="AB4" s="388"/>
      <c r="AC4" s="388"/>
      <c r="AD4" s="389"/>
      <c r="AE4" s="438" t="s">
        <v>159</v>
      </c>
      <c r="AF4" s="438"/>
      <c r="AG4" s="438"/>
      <c r="AH4" s="438"/>
      <c r="AI4" s="386">
        <f>'様式A-1'!R5</f>
        <v>45328</v>
      </c>
      <c r="AJ4" s="386"/>
      <c r="AK4" s="386"/>
      <c r="AL4" s="386"/>
      <c r="AM4" s="386"/>
      <c r="AN4" s="386"/>
    </row>
    <row r="5" spans="2:40" ht="20.100000000000001" customHeight="1" x14ac:dyDescent="0.15">
      <c r="B5" s="448" t="s">
        <v>0</v>
      </c>
      <c r="C5" s="448"/>
      <c r="D5" s="448"/>
      <c r="E5" s="449" t="str">
        <f>'様式A-1'!D4</f>
        <v>油田トンネル</v>
      </c>
      <c r="F5" s="450"/>
      <c r="G5" s="450"/>
      <c r="H5" s="450"/>
      <c r="I5" s="451"/>
      <c r="J5" s="405" t="s">
        <v>1</v>
      </c>
      <c r="K5" s="405"/>
      <c r="L5" s="405"/>
      <c r="M5" s="445" t="str">
        <f>'様式A-1'!R3</f>
        <v>柳井土木建築事務所
（大島分室）</v>
      </c>
      <c r="N5" s="446"/>
      <c r="O5" s="446"/>
      <c r="P5" s="446"/>
      <c r="Q5" s="446"/>
      <c r="R5" s="447"/>
      <c r="S5" s="452"/>
      <c r="T5" s="452"/>
      <c r="U5" s="452"/>
      <c r="V5" s="452"/>
      <c r="W5" s="452"/>
      <c r="X5" s="452"/>
      <c r="Y5" s="390"/>
      <c r="Z5" s="391"/>
      <c r="AA5" s="391"/>
      <c r="AB5" s="391"/>
      <c r="AC5" s="391"/>
      <c r="AD5" s="392"/>
      <c r="AE5" s="438"/>
      <c r="AF5" s="438"/>
      <c r="AG5" s="438"/>
      <c r="AH5" s="438"/>
      <c r="AI5" s="386"/>
      <c r="AJ5" s="386"/>
      <c r="AK5" s="386"/>
      <c r="AL5" s="386"/>
      <c r="AM5" s="386"/>
      <c r="AN5" s="386"/>
    </row>
    <row r="6" spans="2:40" ht="13.5" customHeight="1" x14ac:dyDescent="0.15">
      <c r="B6" s="404" t="s">
        <v>187</v>
      </c>
      <c r="C6" s="404" t="s">
        <v>186</v>
      </c>
      <c r="D6" s="416" t="s">
        <v>185</v>
      </c>
      <c r="E6" s="417"/>
      <c r="F6" s="420" t="s">
        <v>184</v>
      </c>
      <c r="G6" s="421"/>
      <c r="H6" s="421"/>
      <c r="I6" s="421"/>
      <c r="J6" s="422"/>
      <c r="K6" s="426" t="s">
        <v>183</v>
      </c>
      <c r="L6" s="427"/>
      <c r="M6" s="427"/>
      <c r="N6" s="428"/>
      <c r="O6" s="379" t="s">
        <v>182</v>
      </c>
      <c r="P6" s="380"/>
      <c r="Q6" s="380"/>
      <c r="R6" s="380"/>
      <c r="S6" s="375"/>
      <c r="T6" s="375"/>
      <c r="U6" s="375"/>
      <c r="V6" s="375"/>
      <c r="W6" s="375"/>
      <c r="X6" s="375"/>
      <c r="Y6" s="375"/>
      <c r="Z6" s="375"/>
      <c r="AA6" s="375"/>
      <c r="AB6" s="375"/>
      <c r="AC6" s="375"/>
      <c r="AD6" s="376"/>
      <c r="AE6" s="432" t="s">
        <v>181</v>
      </c>
      <c r="AF6" s="433"/>
      <c r="AG6" s="433"/>
      <c r="AH6" s="433"/>
      <c r="AI6" s="433"/>
      <c r="AJ6" s="434"/>
      <c r="AK6" s="375" t="s">
        <v>180</v>
      </c>
      <c r="AL6" s="375"/>
      <c r="AM6" s="375"/>
      <c r="AN6" s="376"/>
    </row>
    <row r="7" spans="2:40" ht="13.5" customHeight="1" x14ac:dyDescent="0.15">
      <c r="B7" s="404"/>
      <c r="C7" s="406"/>
      <c r="D7" s="418"/>
      <c r="E7" s="419"/>
      <c r="F7" s="423"/>
      <c r="G7" s="424"/>
      <c r="H7" s="424"/>
      <c r="I7" s="424"/>
      <c r="J7" s="425"/>
      <c r="K7" s="429"/>
      <c r="L7" s="430"/>
      <c r="M7" s="430"/>
      <c r="N7" s="431"/>
      <c r="O7" s="438" t="str">
        <f>'様式A-1'!T8</f>
        <v>通報設備</v>
      </c>
      <c r="P7" s="438"/>
      <c r="Q7" s="438"/>
      <c r="R7" s="159" t="str">
        <f>'様式A-1'!T11</f>
        <v>警報設備</v>
      </c>
      <c r="S7" s="438" t="str">
        <f>'様式A-1'!T12</f>
        <v>消火設備</v>
      </c>
      <c r="T7" s="438"/>
      <c r="U7" s="438" t="str">
        <f>'様式A-1'!T14</f>
        <v>避難誘導設備</v>
      </c>
      <c r="V7" s="438"/>
      <c r="W7" s="438"/>
      <c r="X7" s="438"/>
      <c r="Y7" s="383" t="str">
        <f>'様式A-1'!T19</f>
        <v>その他の設備</v>
      </c>
      <c r="Z7" s="384"/>
      <c r="AA7" s="384"/>
      <c r="AB7" s="385"/>
      <c r="AC7" s="369" t="s">
        <v>168</v>
      </c>
      <c r="AD7" s="370"/>
      <c r="AE7" s="435"/>
      <c r="AF7" s="436"/>
      <c r="AG7" s="436"/>
      <c r="AH7" s="436"/>
      <c r="AI7" s="436"/>
      <c r="AJ7" s="437"/>
      <c r="AK7" s="375"/>
      <c r="AL7" s="375"/>
      <c r="AM7" s="375"/>
      <c r="AN7" s="376"/>
    </row>
    <row r="8" spans="2:40" ht="13.5" customHeight="1" x14ac:dyDescent="0.15">
      <c r="B8" s="405"/>
      <c r="C8" s="407"/>
      <c r="D8" s="37" t="s">
        <v>179</v>
      </c>
      <c r="E8" s="36" t="s">
        <v>178</v>
      </c>
      <c r="F8" s="405" t="s">
        <v>177</v>
      </c>
      <c r="G8" s="405"/>
      <c r="H8" s="405"/>
      <c r="I8" s="400" t="s">
        <v>176</v>
      </c>
      <c r="J8" s="400" t="s">
        <v>175</v>
      </c>
      <c r="K8" s="400" t="s">
        <v>174</v>
      </c>
      <c r="L8" s="402" t="s">
        <v>173</v>
      </c>
      <c r="M8" s="369" t="s">
        <v>168</v>
      </c>
      <c r="N8" s="408"/>
      <c r="O8" s="396" t="str">
        <f>'様式A-1'!U8</f>
        <v>通話型通報設備</v>
      </c>
      <c r="P8" s="396" t="str">
        <f>'様式A-1'!U9</f>
        <v>操作型通報設備</v>
      </c>
      <c r="Q8" s="396" t="str">
        <f>'様式A-1'!U10</f>
        <v>自動通報設備</v>
      </c>
      <c r="R8" s="396" t="str">
        <f>'様式A-1'!U11</f>
        <v>非常警報設備</v>
      </c>
      <c r="S8" s="398" t="str">
        <f>'様式A-1'!U12</f>
        <v>消 火 器</v>
      </c>
      <c r="T8" s="398" t="str">
        <f>'様式A-1'!U13</f>
        <v>消火栓設備</v>
      </c>
      <c r="U8" s="398" t="str">
        <f>'様式A-1'!U14</f>
        <v>誘導表示設備</v>
      </c>
      <c r="V8" s="396" t="str">
        <f>'様式A-1'!U15</f>
        <v>避難情報提供設備</v>
      </c>
      <c r="W8" s="398" t="str">
        <f>'様式A-1'!U17</f>
        <v>避難通路</v>
      </c>
      <c r="X8" s="398" t="str">
        <f>'様式A-1'!U18</f>
        <v>排煙設備</v>
      </c>
      <c r="Y8" s="396" t="str">
        <f>'様式A-1'!U19</f>
        <v>給水栓設備</v>
      </c>
      <c r="Z8" s="396" t="str">
        <f>'様式A-1'!U20</f>
        <v>無線通信補助設備</v>
      </c>
      <c r="AA8" s="396" t="str">
        <f>'様式A-1'!U21</f>
        <v>水噴霧設備</v>
      </c>
      <c r="AB8" s="398" t="str">
        <f>'様式A-1'!U22</f>
        <v>監視設備</v>
      </c>
      <c r="AC8" s="381"/>
      <c r="AD8" s="382"/>
      <c r="AE8" s="410" t="s">
        <v>172</v>
      </c>
      <c r="AF8" s="412" t="s">
        <v>171</v>
      </c>
      <c r="AG8" s="412" t="s">
        <v>170</v>
      </c>
      <c r="AH8" s="414" t="s">
        <v>169</v>
      </c>
      <c r="AI8" s="369" t="s">
        <v>168</v>
      </c>
      <c r="AJ8" s="370"/>
      <c r="AK8" s="375"/>
      <c r="AL8" s="375"/>
      <c r="AM8" s="375"/>
      <c r="AN8" s="376"/>
    </row>
    <row r="9" spans="2:40" x14ac:dyDescent="0.15">
      <c r="B9" s="405"/>
      <c r="C9" s="51" t="s">
        <v>167</v>
      </c>
      <c r="D9" s="35" t="s">
        <v>166</v>
      </c>
      <c r="E9" s="35" t="s">
        <v>165</v>
      </c>
      <c r="F9" s="405"/>
      <c r="G9" s="405"/>
      <c r="H9" s="405"/>
      <c r="I9" s="401"/>
      <c r="J9" s="401"/>
      <c r="K9" s="401"/>
      <c r="L9" s="403"/>
      <c r="M9" s="409"/>
      <c r="N9" s="378"/>
      <c r="O9" s="397"/>
      <c r="P9" s="397"/>
      <c r="Q9" s="397"/>
      <c r="R9" s="397"/>
      <c r="S9" s="399"/>
      <c r="T9" s="399"/>
      <c r="U9" s="399"/>
      <c r="V9" s="397"/>
      <c r="W9" s="399"/>
      <c r="X9" s="399"/>
      <c r="Y9" s="397"/>
      <c r="Z9" s="397"/>
      <c r="AA9" s="397"/>
      <c r="AB9" s="399"/>
      <c r="AC9" s="371"/>
      <c r="AD9" s="372"/>
      <c r="AE9" s="411"/>
      <c r="AF9" s="413"/>
      <c r="AG9" s="413"/>
      <c r="AH9" s="415"/>
      <c r="AI9" s="371"/>
      <c r="AJ9" s="372"/>
      <c r="AK9" s="377"/>
      <c r="AL9" s="377"/>
      <c r="AM9" s="377"/>
      <c r="AN9" s="378"/>
    </row>
    <row r="10" spans="2:40" ht="13.5" customHeight="1" x14ac:dyDescent="0.15">
      <c r="B10" s="220" t="s">
        <v>599</v>
      </c>
      <c r="C10" s="33">
        <v>10</v>
      </c>
      <c r="D10" s="33">
        <v>0</v>
      </c>
      <c r="E10" s="33">
        <f>+C10</f>
        <v>10</v>
      </c>
      <c r="F10" s="395" t="s">
        <v>600</v>
      </c>
      <c r="G10" s="394"/>
      <c r="H10" s="394"/>
      <c r="I10" s="32"/>
      <c r="J10" s="32"/>
      <c r="K10" s="32" t="s">
        <v>608</v>
      </c>
      <c r="L10" s="31"/>
      <c r="M10" s="373"/>
      <c r="N10" s="368"/>
      <c r="O10" s="32"/>
      <c r="P10" s="31"/>
      <c r="Q10" s="31"/>
      <c r="R10" s="31"/>
      <c r="S10" s="31"/>
      <c r="T10" s="34"/>
      <c r="U10" s="34"/>
      <c r="V10" s="34"/>
      <c r="W10" s="34"/>
      <c r="X10" s="34"/>
      <c r="Y10" s="34"/>
      <c r="Z10" s="34"/>
      <c r="AA10" s="162"/>
      <c r="AB10" s="163"/>
      <c r="AC10" s="373"/>
      <c r="AD10" s="374"/>
      <c r="AE10" s="34"/>
      <c r="AF10" s="34"/>
      <c r="AG10" s="162"/>
      <c r="AH10" s="163"/>
      <c r="AI10" s="158"/>
      <c r="AJ10" s="160"/>
      <c r="AK10" s="366" t="s">
        <v>609</v>
      </c>
      <c r="AL10" s="367"/>
      <c r="AM10" s="367"/>
      <c r="AN10" s="368"/>
    </row>
    <row r="11" spans="2:40" ht="13.5" customHeight="1" x14ac:dyDescent="0.15">
      <c r="B11" s="232" t="s">
        <v>601</v>
      </c>
      <c r="C11" s="33">
        <v>9</v>
      </c>
      <c r="D11" s="33">
        <f t="shared" ref="D11:D16" si="0">+E10</f>
        <v>10</v>
      </c>
      <c r="E11" s="33">
        <f t="shared" ref="E11:E16" si="1">+C11+D11</f>
        <v>19</v>
      </c>
      <c r="F11" s="395" t="s">
        <v>600</v>
      </c>
      <c r="G11" s="394"/>
      <c r="H11" s="394"/>
      <c r="I11" s="32"/>
      <c r="J11" s="32"/>
      <c r="K11" s="32" t="s">
        <v>607</v>
      </c>
      <c r="L11" s="31"/>
      <c r="M11" s="373"/>
      <c r="N11" s="368"/>
      <c r="O11" s="32"/>
      <c r="P11" s="31"/>
      <c r="Q11" s="31"/>
      <c r="R11" s="31"/>
      <c r="S11" s="31"/>
      <c r="T11" s="34"/>
      <c r="U11" s="34"/>
      <c r="V11" s="34"/>
      <c r="W11" s="34"/>
      <c r="X11" s="34"/>
      <c r="Y11" s="34"/>
      <c r="Z11" s="34"/>
      <c r="AA11" s="162"/>
      <c r="AB11" s="163"/>
      <c r="AC11" s="373"/>
      <c r="AD11" s="374"/>
      <c r="AE11" s="34"/>
      <c r="AF11" s="34"/>
      <c r="AG11" s="162"/>
      <c r="AH11" s="163"/>
      <c r="AI11" s="158"/>
      <c r="AJ11" s="160"/>
      <c r="AK11" s="161"/>
      <c r="AL11" s="161"/>
      <c r="AM11" s="161"/>
      <c r="AN11" s="160"/>
    </row>
    <row r="12" spans="2:40" ht="13.5" customHeight="1" x14ac:dyDescent="0.15">
      <c r="B12" s="232" t="s">
        <v>602</v>
      </c>
      <c r="C12" s="33">
        <v>9</v>
      </c>
      <c r="D12" s="33">
        <f t="shared" si="0"/>
        <v>19</v>
      </c>
      <c r="E12" s="33">
        <f t="shared" si="1"/>
        <v>28</v>
      </c>
      <c r="F12" s="395" t="s">
        <v>600</v>
      </c>
      <c r="G12" s="394"/>
      <c r="H12" s="394"/>
      <c r="I12" s="32"/>
      <c r="J12" s="32"/>
      <c r="K12" s="32"/>
      <c r="L12" s="31"/>
      <c r="M12" s="373"/>
      <c r="N12" s="368"/>
      <c r="O12" s="32"/>
      <c r="P12" s="31"/>
      <c r="Q12" s="31"/>
      <c r="R12" s="31"/>
      <c r="S12" s="31"/>
      <c r="T12" s="34"/>
      <c r="U12" s="34"/>
      <c r="V12" s="34"/>
      <c r="W12" s="34"/>
      <c r="X12" s="34"/>
      <c r="Y12" s="34"/>
      <c r="Z12" s="34"/>
      <c r="AA12" s="162"/>
      <c r="AB12" s="163"/>
      <c r="AC12" s="373"/>
      <c r="AD12" s="374"/>
      <c r="AE12" s="34"/>
      <c r="AF12" s="34"/>
      <c r="AG12" s="162"/>
      <c r="AH12" s="163"/>
      <c r="AI12" s="158"/>
      <c r="AJ12" s="160"/>
      <c r="AK12" s="161"/>
      <c r="AL12" s="161"/>
      <c r="AM12" s="161"/>
      <c r="AN12" s="160"/>
    </row>
    <row r="13" spans="2:40" ht="13.5" customHeight="1" x14ac:dyDescent="0.15">
      <c r="B13" s="232" t="s">
        <v>603</v>
      </c>
      <c r="C13" s="33">
        <v>9.3000000000000007</v>
      </c>
      <c r="D13" s="33">
        <f t="shared" si="0"/>
        <v>28</v>
      </c>
      <c r="E13" s="33">
        <f t="shared" si="1"/>
        <v>37.299999999999997</v>
      </c>
      <c r="F13" s="395" t="s">
        <v>600</v>
      </c>
      <c r="G13" s="394"/>
      <c r="H13" s="394"/>
      <c r="I13" s="32"/>
      <c r="J13" s="32"/>
      <c r="K13" s="32" t="s">
        <v>607</v>
      </c>
      <c r="L13" s="31"/>
      <c r="M13" s="373"/>
      <c r="N13" s="368"/>
      <c r="O13" s="32"/>
      <c r="P13" s="31"/>
      <c r="Q13" s="31"/>
      <c r="R13" s="31"/>
      <c r="S13" s="31"/>
      <c r="T13" s="34"/>
      <c r="U13" s="34"/>
      <c r="V13" s="34"/>
      <c r="W13" s="34"/>
      <c r="X13" s="34"/>
      <c r="Y13" s="34"/>
      <c r="Z13" s="34"/>
      <c r="AA13" s="162"/>
      <c r="AB13" s="163"/>
      <c r="AC13" s="373"/>
      <c r="AD13" s="374"/>
      <c r="AE13" s="34"/>
      <c r="AF13" s="34"/>
      <c r="AG13" s="162"/>
      <c r="AH13" s="163"/>
      <c r="AI13" s="158"/>
      <c r="AJ13" s="160"/>
      <c r="AK13" s="161"/>
      <c r="AL13" s="161"/>
      <c r="AM13" s="161"/>
      <c r="AN13" s="160"/>
    </row>
    <row r="14" spans="2:40" ht="13.5" customHeight="1" x14ac:dyDescent="0.15">
      <c r="B14" s="232" t="s">
        <v>604</v>
      </c>
      <c r="C14" s="33">
        <v>9</v>
      </c>
      <c r="D14" s="33">
        <f t="shared" si="0"/>
        <v>37.299999999999997</v>
      </c>
      <c r="E14" s="33">
        <f t="shared" si="1"/>
        <v>46.3</v>
      </c>
      <c r="F14" s="395" t="s">
        <v>600</v>
      </c>
      <c r="G14" s="394"/>
      <c r="H14" s="394"/>
      <c r="I14" s="32"/>
      <c r="J14" s="32"/>
      <c r="K14" s="32"/>
      <c r="L14" s="31"/>
      <c r="M14" s="373"/>
      <c r="N14" s="368"/>
      <c r="O14" s="32"/>
      <c r="P14" s="31"/>
      <c r="Q14" s="31"/>
      <c r="R14" s="31"/>
      <c r="S14" s="31"/>
      <c r="T14" s="34"/>
      <c r="U14" s="34"/>
      <c r="V14" s="34"/>
      <c r="W14" s="34"/>
      <c r="X14" s="34"/>
      <c r="Y14" s="34"/>
      <c r="Z14" s="34"/>
      <c r="AA14" s="162"/>
      <c r="AB14" s="163"/>
      <c r="AC14" s="373"/>
      <c r="AD14" s="374"/>
      <c r="AE14" s="34"/>
      <c r="AF14" s="34"/>
      <c r="AG14" s="162"/>
      <c r="AH14" s="163"/>
      <c r="AI14" s="158"/>
      <c r="AJ14" s="160"/>
      <c r="AK14" s="161"/>
      <c r="AL14" s="161"/>
      <c r="AM14" s="161"/>
      <c r="AN14" s="160"/>
    </row>
    <row r="15" spans="2:40" ht="13.5" customHeight="1" x14ac:dyDescent="0.15">
      <c r="B15" s="232" t="s">
        <v>605</v>
      </c>
      <c r="C15" s="33">
        <v>9</v>
      </c>
      <c r="D15" s="33">
        <f t="shared" si="0"/>
        <v>46.3</v>
      </c>
      <c r="E15" s="33">
        <f t="shared" si="1"/>
        <v>55.3</v>
      </c>
      <c r="F15" s="395" t="s">
        <v>600</v>
      </c>
      <c r="G15" s="394"/>
      <c r="H15" s="394"/>
      <c r="I15" s="32"/>
      <c r="J15" s="32"/>
      <c r="K15" s="32" t="s">
        <v>607</v>
      </c>
      <c r="L15" s="31"/>
      <c r="M15" s="373"/>
      <c r="N15" s="368"/>
      <c r="O15" s="32"/>
      <c r="P15" s="31"/>
      <c r="Q15" s="31"/>
      <c r="R15" s="31"/>
      <c r="S15" s="31"/>
      <c r="T15" s="34"/>
      <c r="U15" s="34"/>
      <c r="V15" s="34"/>
      <c r="W15" s="34"/>
      <c r="X15" s="34"/>
      <c r="Y15" s="34"/>
      <c r="Z15" s="34"/>
      <c r="AA15" s="162"/>
      <c r="AB15" s="163"/>
      <c r="AC15" s="373"/>
      <c r="AD15" s="374"/>
      <c r="AE15" s="34"/>
      <c r="AF15" s="34"/>
      <c r="AG15" s="162"/>
      <c r="AH15" s="163"/>
      <c r="AI15" s="158"/>
      <c r="AJ15" s="160"/>
      <c r="AK15" s="161"/>
      <c r="AL15" s="161"/>
      <c r="AM15" s="161"/>
      <c r="AN15" s="160"/>
    </row>
    <row r="16" spans="2:40" ht="13.5" customHeight="1" x14ac:dyDescent="0.15">
      <c r="B16" s="232" t="s">
        <v>606</v>
      </c>
      <c r="C16" s="33">
        <v>9</v>
      </c>
      <c r="D16" s="33">
        <f t="shared" si="0"/>
        <v>55.3</v>
      </c>
      <c r="E16" s="33">
        <f t="shared" si="1"/>
        <v>64.3</v>
      </c>
      <c r="F16" s="395" t="s">
        <v>600</v>
      </c>
      <c r="G16" s="394"/>
      <c r="H16" s="394"/>
      <c r="I16" s="32"/>
      <c r="J16" s="32"/>
      <c r="K16" s="32" t="s">
        <v>607</v>
      </c>
      <c r="L16" s="31"/>
      <c r="M16" s="373"/>
      <c r="N16" s="368"/>
      <c r="O16" s="32"/>
      <c r="P16" s="31"/>
      <c r="Q16" s="31"/>
      <c r="R16" s="31"/>
      <c r="S16" s="31"/>
      <c r="T16" s="34"/>
      <c r="U16" s="34"/>
      <c r="V16" s="34"/>
      <c r="W16" s="34"/>
      <c r="X16" s="34"/>
      <c r="Y16" s="34"/>
      <c r="Z16" s="34"/>
      <c r="AA16" s="162"/>
      <c r="AB16" s="163"/>
      <c r="AC16" s="373"/>
      <c r="AD16" s="374"/>
      <c r="AE16" s="34"/>
      <c r="AF16" s="34"/>
      <c r="AG16" s="162"/>
      <c r="AH16" s="163"/>
      <c r="AI16" s="158"/>
      <c r="AJ16" s="160"/>
      <c r="AK16" s="366" t="s">
        <v>609</v>
      </c>
      <c r="AL16" s="367"/>
      <c r="AM16" s="367"/>
      <c r="AN16" s="368"/>
    </row>
    <row r="17" spans="2:40" ht="13.5" customHeight="1" x14ac:dyDescent="0.15">
      <c r="B17" s="219"/>
      <c r="C17" s="33"/>
      <c r="D17" s="33"/>
      <c r="E17" s="33"/>
      <c r="F17" s="393"/>
      <c r="G17" s="394"/>
      <c r="H17" s="394"/>
      <c r="I17" s="32"/>
      <c r="J17" s="32"/>
      <c r="K17" s="32"/>
      <c r="L17" s="31"/>
      <c r="M17" s="373"/>
      <c r="N17" s="368"/>
      <c r="O17" s="32"/>
      <c r="P17" s="31"/>
      <c r="Q17" s="31"/>
      <c r="R17" s="31"/>
      <c r="S17" s="31"/>
      <c r="T17" s="34"/>
      <c r="U17" s="34"/>
      <c r="V17" s="34"/>
      <c r="W17" s="34"/>
      <c r="X17" s="34"/>
      <c r="Y17" s="34"/>
      <c r="Z17" s="34"/>
      <c r="AA17" s="162"/>
      <c r="AB17" s="163"/>
      <c r="AC17" s="373"/>
      <c r="AD17" s="374"/>
      <c r="AE17" s="34"/>
      <c r="AF17" s="34"/>
      <c r="AG17" s="162"/>
      <c r="AH17" s="163"/>
      <c r="AI17" s="158"/>
      <c r="AJ17" s="160"/>
      <c r="AK17" s="161"/>
      <c r="AL17" s="161"/>
      <c r="AM17" s="161"/>
      <c r="AN17" s="160"/>
    </row>
    <row r="18" spans="2:40" ht="13.5" customHeight="1" x14ac:dyDescent="0.15">
      <c r="B18" s="219"/>
      <c r="C18" s="33"/>
      <c r="D18" s="33"/>
      <c r="E18" s="33"/>
      <c r="F18" s="393"/>
      <c r="G18" s="394"/>
      <c r="H18" s="394"/>
      <c r="I18" s="32"/>
      <c r="J18" s="32"/>
      <c r="K18" s="32"/>
      <c r="L18" s="31"/>
      <c r="M18" s="373"/>
      <c r="N18" s="368"/>
      <c r="O18" s="32"/>
      <c r="P18" s="31"/>
      <c r="Q18" s="31"/>
      <c r="R18" s="31"/>
      <c r="S18" s="31"/>
      <c r="T18" s="34"/>
      <c r="U18" s="34"/>
      <c r="V18" s="34"/>
      <c r="W18" s="34"/>
      <c r="X18" s="34"/>
      <c r="Y18" s="34"/>
      <c r="Z18" s="34"/>
      <c r="AA18" s="162"/>
      <c r="AB18" s="163"/>
      <c r="AC18" s="373"/>
      <c r="AD18" s="374"/>
      <c r="AE18" s="34"/>
      <c r="AF18" s="34"/>
      <c r="AG18" s="162"/>
      <c r="AH18" s="163"/>
      <c r="AI18" s="158"/>
      <c r="AJ18" s="160"/>
      <c r="AK18" s="161"/>
      <c r="AL18" s="161"/>
      <c r="AM18" s="161"/>
      <c r="AN18" s="160"/>
    </row>
    <row r="19" spans="2:40" ht="13.5" customHeight="1" x14ac:dyDescent="0.15">
      <c r="B19" s="219"/>
      <c r="C19" s="33"/>
      <c r="D19" s="33"/>
      <c r="E19" s="33"/>
      <c r="F19" s="393"/>
      <c r="G19" s="394"/>
      <c r="H19" s="394"/>
      <c r="I19" s="32"/>
      <c r="J19" s="32"/>
      <c r="K19" s="32"/>
      <c r="L19" s="31"/>
      <c r="M19" s="373"/>
      <c r="N19" s="368"/>
      <c r="O19" s="32"/>
      <c r="P19" s="31"/>
      <c r="Q19" s="31"/>
      <c r="R19" s="31"/>
      <c r="S19" s="31"/>
      <c r="T19" s="34"/>
      <c r="U19" s="34"/>
      <c r="V19" s="34"/>
      <c r="W19" s="34"/>
      <c r="X19" s="34"/>
      <c r="Y19" s="34"/>
      <c r="Z19" s="34"/>
      <c r="AA19" s="162"/>
      <c r="AB19" s="163"/>
      <c r="AC19" s="373"/>
      <c r="AD19" s="374"/>
      <c r="AE19" s="34"/>
      <c r="AF19" s="34"/>
      <c r="AG19" s="162"/>
      <c r="AH19" s="163"/>
      <c r="AI19" s="158"/>
      <c r="AJ19" s="160"/>
      <c r="AK19" s="161"/>
      <c r="AL19" s="161"/>
      <c r="AM19" s="161"/>
      <c r="AN19" s="160"/>
    </row>
    <row r="20" spans="2:40" ht="13.5" customHeight="1" x14ac:dyDescent="0.15">
      <c r="B20" s="219"/>
      <c r="C20" s="33"/>
      <c r="D20" s="33"/>
      <c r="E20" s="33"/>
      <c r="F20" s="393"/>
      <c r="G20" s="394"/>
      <c r="H20" s="394"/>
      <c r="I20" s="32"/>
      <c r="J20" s="32"/>
      <c r="K20" s="32"/>
      <c r="L20" s="31"/>
      <c r="M20" s="373"/>
      <c r="N20" s="368"/>
      <c r="O20" s="32"/>
      <c r="P20" s="31"/>
      <c r="Q20" s="31"/>
      <c r="R20" s="31"/>
      <c r="S20" s="31"/>
      <c r="T20" s="63"/>
      <c r="U20" s="220"/>
      <c r="V20" s="63"/>
      <c r="W20" s="34"/>
      <c r="X20" s="34"/>
      <c r="Y20" s="34"/>
      <c r="Z20" s="34"/>
      <c r="AA20" s="162"/>
      <c r="AB20" s="163"/>
      <c r="AC20" s="373"/>
      <c r="AD20" s="374"/>
      <c r="AE20" s="34"/>
      <c r="AF20" s="34"/>
      <c r="AG20" s="162"/>
      <c r="AH20" s="163"/>
      <c r="AI20" s="158"/>
      <c r="AJ20" s="160"/>
      <c r="AK20" s="161"/>
      <c r="AL20" s="161"/>
      <c r="AM20" s="161"/>
      <c r="AN20" s="160"/>
    </row>
    <row r="21" spans="2:40" ht="13.5" customHeight="1" x14ac:dyDescent="0.15">
      <c r="B21" s="219"/>
      <c r="C21" s="33"/>
      <c r="D21" s="33"/>
      <c r="E21" s="33"/>
      <c r="F21" s="393"/>
      <c r="G21" s="394"/>
      <c r="H21" s="394"/>
      <c r="I21" s="32"/>
      <c r="J21" s="32"/>
      <c r="K21" s="32"/>
      <c r="L21" s="31"/>
      <c r="M21" s="373"/>
      <c r="N21" s="368"/>
      <c r="O21" s="32"/>
      <c r="P21" s="31"/>
      <c r="Q21" s="31"/>
      <c r="R21" s="31"/>
      <c r="S21" s="31"/>
      <c r="T21" s="34"/>
      <c r="U21" s="34"/>
      <c r="V21" s="34"/>
      <c r="W21" s="34"/>
      <c r="X21" s="34"/>
      <c r="Y21" s="34"/>
      <c r="Z21" s="34"/>
      <c r="AA21" s="162"/>
      <c r="AB21" s="163"/>
      <c r="AC21" s="373"/>
      <c r="AD21" s="374"/>
      <c r="AE21" s="34"/>
      <c r="AF21" s="34"/>
      <c r="AG21" s="162"/>
      <c r="AH21" s="163"/>
      <c r="AI21" s="158"/>
      <c r="AJ21" s="160"/>
      <c r="AK21" s="161"/>
      <c r="AL21" s="161"/>
      <c r="AM21" s="161"/>
      <c r="AN21" s="160"/>
    </row>
    <row r="22" spans="2:40" ht="13.5" customHeight="1" x14ac:dyDescent="0.15">
      <c r="B22" s="219"/>
      <c r="C22" s="33"/>
      <c r="D22" s="33"/>
      <c r="E22" s="33"/>
      <c r="F22" s="393"/>
      <c r="G22" s="394"/>
      <c r="H22" s="394"/>
      <c r="I22" s="32"/>
      <c r="J22" s="32"/>
      <c r="K22" s="32"/>
      <c r="L22" s="31"/>
      <c r="M22" s="373"/>
      <c r="N22" s="368"/>
      <c r="O22" s="32"/>
      <c r="P22" s="31"/>
      <c r="Q22" s="31"/>
      <c r="R22" s="31"/>
      <c r="S22" s="31"/>
      <c r="T22" s="34"/>
      <c r="U22" s="34"/>
      <c r="V22" s="34"/>
      <c r="W22" s="34"/>
      <c r="X22" s="34"/>
      <c r="Y22" s="34"/>
      <c r="Z22" s="34"/>
      <c r="AA22" s="162"/>
      <c r="AB22" s="163"/>
      <c r="AC22" s="373"/>
      <c r="AD22" s="374"/>
      <c r="AE22" s="34"/>
      <c r="AF22" s="34"/>
      <c r="AG22" s="162"/>
      <c r="AH22" s="163"/>
      <c r="AI22" s="158"/>
      <c r="AJ22" s="160"/>
      <c r="AK22" s="161"/>
      <c r="AL22" s="161"/>
      <c r="AM22" s="161"/>
      <c r="AN22" s="160"/>
    </row>
    <row r="23" spans="2:40" ht="13.5" customHeight="1" x14ac:dyDescent="0.15">
      <c r="B23" s="219"/>
      <c r="C23" s="33"/>
      <c r="D23" s="33"/>
      <c r="E23" s="33"/>
      <c r="F23" s="393"/>
      <c r="G23" s="394"/>
      <c r="H23" s="394"/>
      <c r="I23" s="32"/>
      <c r="J23" s="32"/>
      <c r="K23" s="32"/>
      <c r="L23" s="31"/>
      <c r="M23" s="373"/>
      <c r="N23" s="368"/>
      <c r="O23" s="32"/>
      <c r="P23" s="31"/>
      <c r="Q23" s="31"/>
      <c r="R23" s="31"/>
      <c r="S23" s="31"/>
      <c r="T23" s="63"/>
      <c r="U23" s="220"/>
      <c r="V23" s="63"/>
      <c r="W23" s="63"/>
      <c r="X23" s="63"/>
      <c r="Y23" s="63"/>
      <c r="Z23" s="63"/>
      <c r="AA23" s="162"/>
      <c r="AB23" s="163"/>
      <c r="AC23" s="373"/>
      <c r="AD23" s="374"/>
      <c r="AE23" s="34"/>
      <c r="AF23" s="34"/>
      <c r="AG23" s="162"/>
      <c r="AH23" s="163"/>
      <c r="AI23" s="158"/>
      <c r="AJ23" s="160"/>
      <c r="AK23" s="161"/>
      <c r="AL23" s="161"/>
      <c r="AM23" s="161"/>
      <c r="AN23" s="160"/>
    </row>
    <row r="24" spans="2:40" ht="13.5" customHeight="1" x14ac:dyDescent="0.15">
      <c r="B24" s="219"/>
      <c r="C24" s="33"/>
      <c r="D24" s="33"/>
      <c r="E24" s="33"/>
      <c r="F24" s="395"/>
      <c r="G24" s="394"/>
      <c r="H24" s="394"/>
      <c r="I24" s="32"/>
      <c r="J24" s="32"/>
      <c r="K24" s="32"/>
      <c r="L24" s="31"/>
      <c r="M24" s="373"/>
      <c r="N24" s="368"/>
      <c r="O24" s="32"/>
      <c r="P24" s="31"/>
      <c r="Q24" s="31"/>
      <c r="R24" s="31"/>
      <c r="S24" s="31"/>
      <c r="T24" s="34"/>
      <c r="U24" s="34"/>
      <c r="V24" s="34"/>
      <c r="W24" s="34"/>
      <c r="X24" s="34"/>
      <c r="Y24" s="34"/>
      <c r="Z24" s="34"/>
      <c r="AA24" s="162"/>
      <c r="AB24" s="163"/>
      <c r="AC24" s="373"/>
      <c r="AD24" s="374"/>
      <c r="AE24" s="34"/>
      <c r="AF24" s="34"/>
      <c r="AG24" s="162"/>
      <c r="AH24" s="163"/>
      <c r="AI24" s="158"/>
      <c r="AJ24" s="160"/>
      <c r="AK24" s="161"/>
      <c r="AL24" s="161"/>
      <c r="AM24" s="161"/>
      <c r="AN24" s="160"/>
    </row>
    <row r="25" spans="2:40" ht="13.5" customHeight="1" x14ac:dyDescent="0.15">
      <c r="B25" s="219"/>
      <c r="C25" s="33"/>
      <c r="D25" s="33"/>
      <c r="E25" s="33"/>
      <c r="F25" s="395"/>
      <c r="G25" s="394"/>
      <c r="H25" s="394"/>
      <c r="I25" s="32"/>
      <c r="J25" s="32"/>
      <c r="K25" s="32"/>
      <c r="L25" s="31"/>
      <c r="M25" s="373"/>
      <c r="N25" s="368"/>
      <c r="O25" s="32"/>
      <c r="P25" s="31"/>
      <c r="Q25" s="31"/>
      <c r="R25" s="31"/>
      <c r="S25" s="31"/>
      <c r="T25" s="34"/>
      <c r="U25" s="220"/>
      <c r="V25" s="34"/>
      <c r="W25" s="34"/>
      <c r="X25" s="34"/>
      <c r="Y25" s="34"/>
      <c r="Z25" s="34"/>
      <c r="AA25" s="162"/>
      <c r="AB25" s="163"/>
      <c r="AC25" s="373"/>
      <c r="AD25" s="374"/>
      <c r="AE25" s="34"/>
      <c r="AF25" s="34"/>
      <c r="AG25" s="162"/>
      <c r="AH25" s="163"/>
      <c r="AI25" s="158"/>
      <c r="AJ25" s="160"/>
      <c r="AK25" s="161"/>
      <c r="AL25" s="161"/>
      <c r="AM25" s="161"/>
      <c r="AN25" s="160"/>
    </row>
    <row r="26" spans="2:40" ht="13.5" customHeight="1" x14ac:dyDescent="0.15">
      <c r="B26" s="219"/>
      <c r="C26" s="33"/>
      <c r="D26" s="33"/>
      <c r="E26" s="33"/>
      <c r="F26" s="395"/>
      <c r="G26" s="394"/>
      <c r="H26" s="394"/>
      <c r="I26" s="32"/>
      <c r="J26" s="32"/>
      <c r="K26" s="32"/>
      <c r="L26" s="31"/>
      <c r="M26" s="373"/>
      <c r="N26" s="368"/>
      <c r="O26" s="32"/>
      <c r="P26" s="31"/>
      <c r="Q26" s="31"/>
      <c r="R26" s="31"/>
      <c r="S26" s="31"/>
      <c r="T26" s="34"/>
      <c r="U26" s="34"/>
      <c r="V26" s="34"/>
      <c r="W26" s="34"/>
      <c r="X26" s="34"/>
      <c r="Y26" s="34"/>
      <c r="Z26" s="34"/>
      <c r="AA26" s="162"/>
      <c r="AB26" s="163"/>
      <c r="AC26" s="373"/>
      <c r="AD26" s="374"/>
      <c r="AE26" s="34"/>
      <c r="AF26" s="34"/>
      <c r="AG26" s="162"/>
      <c r="AH26" s="163"/>
      <c r="AI26" s="158"/>
      <c r="AJ26" s="160"/>
      <c r="AK26" s="161"/>
      <c r="AL26" s="161"/>
      <c r="AM26" s="161"/>
      <c r="AN26" s="160"/>
    </row>
    <row r="27" spans="2:40" ht="13.5" customHeight="1" x14ac:dyDescent="0.15">
      <c r="B27" s="219"/>
      <c r="C27" s="33"/>
      <c r="D27" s="33"/>
      <c r="E27" s="33"/>
      <c r="F27" s="395"/>
      <c r="G27" s="394"/>
      <c r="H27" s="394"/>
      <c r="I27" s="32"/>
      <c r="J27" s="32"/>
      <c r="K27" s="32"/>
      <c r="L27" s="31"/>
      <c r="M27" s="373"/>
      <c r="N27" s="368"/>
      <c r="O27" s="32"/>
      <c r="P27" s="31"/>
      <c r="Q27" s="31"/>
      <c r="R27" s="31"/>
      <c r="S27" s="31"/>
      <c r="T27" s="34"/>
      <c r="U27" s="34"/>
      <c r="V27" s="34"/>
      <c r="W27" s="34"/>
      <c r="X27" s="34"/>
      <c r="Y27" s="34"/>
      <c r="Z27" s="34"/>
      <c r="AA27" s="162"/>
      <c r="AB27" s="163"/>
      <c r="AC27" s="373"/>
      <c r="AD27" s="374"/>
      <c r="AE27" s="34"/>
      <c r="AF27" s="34"/>
      <c r="AG27" s="162"/>
      <c r="AH27" s="163"/>
      <c r="AI27" s="158"/>
      <c r="AJ27" s="160"/>
      <c r="AK27" s="161"/>
      <c r="AL27" s="161"/>
      <c r="AM27" s="161"/>
      <c r="AN27" s="160"/>
    </row>
    <row r="28" spans="2:40" ht="13.5" customHeight="1" x14ac:dyDescent="0.15">
      <c r="B28" s="219"/>
      <c r="C28" s="33"/>
      <c r="D28" s="33"/>
      <c r="E28" s="33"/>
      <c r="F28" s="395"/>
      <c r="G28" s="394"/>
      <c r="H28" s="394"/>
      <c r="I28" s="32"/>
      <c r="J28" s="32"/>
      <c r="K28" s="32"/>
      <c r="L28" s="31"/>
      <c r="M28" s="373"/>
      <c r="N28" s="368"/>
      <c r="O28" s="32"/>
      <c r="P28" s="31"/>
      <c r="Q28" s="31"/>
      <c r="R28" s="31"/>
      <c r="S28" s="31"/>
      <c r="T28" s="34"/>
      <c r="U28" s="34"/>
      <c r="V28" s="34"/>
      <c r="W28" s="34"/>
      <c r="X28" s="34"/>
      <c r="Y28" s="34"/>
      <c r="Z28" s="34"/>
      <c r="AA28" s="162"/>
      <c r="AB28" s="163"/>
      <c r="AC28" s="373"/>
      <c r="AD28" s="374"/>
      <c r="AE28" s="34"/>
      <c r="AF28" s="34"/>
      <c r="AG28" s="162"/>
      <c r="AH28" s="163"/>
      <c r="AI28" s="158"/>
      <c r="AJ28" s="160"/>
      <c r="AK28" s="161"/>
      <c r="AL28" s="161"/>
      <c r="AM28" s="161"/>
      <c r="AN28" s="160"/>
    </row>
    <row r="29" spans="2:40" ht="13.5" customHeight="1" x14ac:dyDescent="0.15">
      <c r="B29" s="219"/>
      <c r="C29" s="33"/>
      <c r="D29" s="33"/>
      <c r="E29" s="33"/>
      <c r="F29" s="393"/>
      <c r="G29" s="394"/>
      <c r="H29" s="394"/>
      <c r="I29" s="32"/>
      <c r="J29" s="32"/>
      <c r="K29" s="32"/>
      <c r="L29" s="31"/>
      <c r="M29" s="373"/>
      <c r="N29" s="368"/>
      <c r="O29" s="32"/>
      <c r="P29" s="31"/>
      <c r="Q29" s="31"/>
      <c r="R29" s="31"/>
      <c r="S29" s="31"/>
      <c r="T29" s="34"/>
      <c r="U29" s="34"/>
      <c r="V29" s="34"/>
      <c r="W29" s="34"/>
      <c r="X29" s="34"/>
      <c r="Y29" s="34"/>
      <c r="Z29" s="34"/>
      <c r="AA29" s="162"/>
      <c r="AB29" s="163"/>
      <c r="AC29" s="373"/>
      <c r="AD29" s="374"/>
      <c r="AE29" s="34"/>
      <c r="AF29" s="34"/>
      <c r="AG29" s="162"/>
      <c r="AH29" s="163"/>
      <c r="AI29" s="158"/>
      <c r="AJ29" s="160"/>
      <c r="AK29" s="161"/>
      <c r="AL29" s="161"/>
      <c r="AM29" s="161"/>
      <c r="AN29" s="160"/>
    </row>
    <row r="30" spans="2:40" ht="13.5" customHeight="1" x14ac:dyDescent="0.15">
      <c r="B30" s="219"/>
      <c r="C30" s="33"/>
      <c r="D30" s="33"/>
      <c r="E30" s="33"/>
      <c r="F30" s="393"/>
      <c r="G30" s="394"/>
      <c r="H30" s="394"/>
      <c r="I30" s="32"/>
      <c r="J30" s="32"/>
      <c r="K30" s="32"/>
      <c r="L30" s="31"/>
      <c r="M30" s="373"/>
      <c r="N30" s="368"/>
      <c r="O30" s="32"/>
      <c r="P30" s="31"/>
      <c r="Q30" s="31"/>
      <c r="R30" s="31"/>
      <c r="S30" s="31"/>
      <c r="T30" s="34"/>
      <c r="U30" s="34"/>
      <c r="V30" s="34"/>
      <c r="W30" s="34"/>
      <c r="X30" s="34"/>
      <c r="Y30" s="34"/>
      <c r="Z30" s="34"/>
      <c r="AA30" s="162"/>
      <c r="AB30" s="163"/>
      <c r="AC30" s="373"/>
      <c r="AD30" s="374"/>
      <c r="AE30" s="34"/>
      <c r="AF30" s="34"/>
      <c r="AG30" s="162"/>
      <c r="AH30" s="163"/>
      <c r="AI30" s="158"/>
      <c r="AJ30" s="160"/>
      <c r="AK30" s="161"/>
      <c r="AL30" s="161"/>
      <c r="AM30" s="161"/>
      <c r="AN30" s="160"/>
    </row>
    <row r="31" spans="2:40" ht="13.5" customHeight="1" x14ac:dyDescent="0.15">
      <c r="B31" s="219"/>
      <c r="C31" s="33"/>
      <c r="D31" s="33"/>
      <c r="E31" s="33"/>
      <c r="F31" s="393"/>
      <c r="G31" s="394"/>
      <c r="H31" s="394"/>
      <c r="I31" s="32"/>
      <c r="J31" s="32"/>
      <c r="K31" s="32"/>
      <c r="L31" s="31"/>
      <c r="M31" s="373"/>
      <c r="N31" s="368"/>
      <c r="O31" s="32"/>
      <c r="P31" s="31"/>
      <c r="Q31" s="31"/>
      <c r="R31" s="31"/>
      <c r="S31" s="31"/>
      <c r="T31" s="34"/>
      <c r="U31" s="34"/>
      <c r="V31" s="34"/>
      <c r="W31" s="34"/>
      <c r="X31" s="34"/>
      <c r="Y31" s="34"/>
      <c r="Z31" s="34"/>
      <c r="AA31" s="162"/>
      <c r="AB31" s="163"/>
      <c r="AC31" s="373"/>
      <c r="AD31" s="374"/>
      <c r="AE31" s="34"/>
      <c r="AF31" s="34"/>
      <c r="AG31" s="162"/>
      <c r="AH31" s="163"/>
      <c r="AI31" s="158"/>
      <c r="AJ31" s="160"/>
      <c r="AK31" s="161"/>
      <c r="AL31" s="161"/>
      <c r="AM31" s="161"/>
      <c r="AN31" s="160"/>
    </row>
    <row r="32" spans="2:40" ht="13.5" customHeight="1" x14ac:dyDescent="0.15">
      <c r="B32" s="219"/>
      <c r="C32" s="33"/>
      <c r="D32" s="33"/>
      <c r="E32" s="33"/>
      <c r="F32" s="393"/>
      <c r="G32" s="394"/>
      <c r="H32" s="394"/>
      <c r="I32" s="32"/>
      <c r="J32" s="32"/>
      <c r="K32" s="32"/>
      <c r="L32" s="31"/>
      <c r="M32" s="373"/>
      <c r="N32" s="368"/>
      <c r="O32" s="32"/>
      <c r="P32" s="31"/>
      <c r="Q32" s="31"/>
      <c r="R32" s="31"/>
      <c r="S32" s="31"/>
      <c r="T32" s="34"/>
      <c r="U32" s="34"/>
      <c r="V32" s="34"/>
      <c r="W32" s="34"/>
      <c r="X32" s="34"/>
      <c r="Y32" s="34"/>
      <c r="Z32" s="34"/>
      <c r="AA32" s="162"/>
      <c r="AB32" s="163"/>
      <c r="AC32" s="373"/>
      <c r="AD32" s="374"/>
      <c r="AE32" s="34"/>
      <c r="AF32" s="34"/>
      <c r="AG32" s="162"/>
      <c r="AH32" s="163"/>
      <c r="AI32" s="158"/>
      <c r="AJ32" s="160"/>
      <c r="AK32" s="161"/>
      <c r="AL32" s="161"/>
      <c r="AM32" s="161"/>
      <c r="AN32" s="160"/>
    </row>
    <row r="33" spans="2:40" ht="13.5" customHeight="1" x14ac:dyDescent="0.15">
      <c r="B33" s="219"/>
      <c r="C33" s="33"/>
      <c r="D33" s="33"/>
      <c r="E33" s="33"/>
      <c r="F33" s="393"/>
      <c r="G33" s="394"/>
      <c r="H33" s="394"/>
      <c r="I33" s="32"/>
      <c r="J33" s="32"/>
      <c r="K33" s="32"/>
      <c r="L33" s="31"/>
      <c r="M33" s="373"/>
      <c r="N33" s="368"/>
      <c r="O33" s="32"/>
      <c r="P33" s="31"/>
      <c r="Q33" s="31"/>
      <c r="R33" s="31"/>
      <c r="S33" s="31"/>
      <c r="T33" s="34"/>
      <c r="U33" s="34"/>
      <c r="V33" s="34"/>
      <c r="W33" s="34"/>
      <c r="X33" s="34"/>
      <c r="Y33" s="34"/>
      <c r="Z33" s="34"/>
      <c r="AA33" s="162"/>
      <c r="AB33" s="163"/>
      <c r="AC33" s="373"/>
      <c r="AD33" s="374"/>
      <c r="AE33" s="34"/>
      <c r="AF33" s="34"/>
      <c r="AG33" s="162"/>
      <c r="AH33" s="163"/>
      <c r="AI33" s="158"/>
      <c r="AJ33" s="160"/>
      <c r="AK33" s="161"/>
      <c r="AL33" s="161"/>
      <c r="AM33" s="161"/>
      <c r="AN33" s="160"/>
    </row>
    <row r="34" spans="2:40" ht="13.5" customHeight="1" x14ac:dyDescent="0.15">
      <c r="B34" s="219"/>
      <c r="C34" s="33"/>
      <c r="D34" s="33"/>
      <c r="E34" s="33"/>
      <c r="F34" s="393"/>
      <c r="G34" s="394"/>
      <c r="H34" s="394"/>
      <c r="I34" s="32"/>
      <c r="J34" s="32"/>
      <c r="K34" s="32"/>
      <c r="L34" s="31"/>
      <c r="M34" s="373"/>
      <c r="N34" s="368"/>
      <c r="O34" s="32"/>
      <c r="P34" s="31"/>
      <c r="Q34" s="31"/>
      <c r="R34" s="31"/>
      <c r="S34" s="31"/>
      <c r="T34" s="34"/>
      <c r="U34" s="220"/>
      <c r="V34" s="34"/>
      <c r="W34" s="34"/>
      <c r="X34" s="34"/>
      <c r="Y34" s="34"/>
      <c r="Z34" s="34"/>
      <c r="AA34" s="162"/>
      <c r="AB34" s="163"/>
      <c r="AC34" s="373"/>
      <c r="AD34" s="374"/>
      <c r="AE34" s="34"/>
      <c r="AF34" s="34"/>
      <c r="AG34" s="162"/>
      <c r="AH34" s="163"/>
      <c r="AI34" s="158"/>
      <c r="AJ34" s="160"/>
      <c r="AK34" s="161"/>
      <c r="AL34" s="161"/>
      <c r="AM34" s="161"/>
      <c r="AN34" s="160"/>
    </row>
    <row r="35" spans="2:40" ht="13.5" customHeight="1" x14ac:dyDescent="0.15">
      <c r="B35" s="219"/>
      <c r="C35" s="33"/>
      <c r="D35" s="33"/>
      <c r="E35" s="33"/>
      <c r="F35" s="395"/>
      <c r="G35" s="394"/>
      <c r="H35" s="394"/>
      <c r="I35" s="32"/>
      <c r="J35" s="32"/>
      <c r="K35" s="32"/>
      <c r="L35" s="31"/>
      <c r="M35" s="373"/>
      <c r="N35" s="368"/>
      <c r="O35" s="32"/>
      <c r="P35" s="31"/>
      <c r="Q35" s="31"/>
      <c r="R35" s="31"/>
      <c r="S35" s="31"/>
      <c r="T35" s="34"/>
      <c r="U35" s="34"/>
      <c r="V35" s="34"/>
      <c r="W35" s="34"/>
      <c r="X35" s="34"/>
      <c r="Y35" s="34"/>
      <c r="Z35" s="34"/>
      <c r="AA35" s="162"/>
      <c r="AB35" s="163"/>
      <c r="AC35" s="373"/>
      <c r="AD35" s="374"/>
      <c r="AE35" s="34"/>
      <c r="AF35" s="34"/>
      <c r="AG35" s="162"/>
      <c r="AH35" s="163"/>
      <c r="AI35" s="158"/>
      <c r="AJ35" s="160"/>
      <c r="AK35" s="161"/>
      <c r="AL35" s="161"/>
      <c r="AM35" s="161"/>
      <c r="AN35" s="160"/>
    </row>
    <row r="36" spans="2:40" ht="13.5" customHeight="1" x14ac:dyDescent="0.15">
      <c r="B36" s="219"/>
      <c r="C36" s="33"/>
      <c r="D36" s="33"/>
      <c r="E36" s="33"/>
      <c r="F36" s="395"/>
      <c r="G36" s="394"/>
      <c r="H36" s="394"/>
      <c r="I36" s="32"/>
      <c r="J36" s="32"/>
      <c r="K36" s="32"/>
      <c r="L36" s="31"/>
      <c r="M36" s="373"/>
      <c r="N36" s="368"/>
      <c r="O36" s="32"/>
      <c r="P36" s="31"/>
      <c r="Q36" s="31"/>
      <c r="R36" s="31"/>
      <c r="S36" s="31"/>
      <c r="T36" s="34"/>
      <c r="U36" s="34"/>
      <c r="V36" s="34"/>
      <c r="W36" s="34"/>
      <c r="X36" s="34"/>
      <c r="Y36" s="34"/>
      <c r="Z36" s="34"/>
      <c r="AA36" s="162"/>
      <c r="AB36" s="163"/>
      <c r="AC36" s="373"/>
      <c r="AD36" s="374"/>
      <c r="AE36" s="34"/>
      <c r="AF36" s="34"/>
      <c r="AG36" s="162"/>
      <c r="AH36" s="163"/>
      <c r="AI36" s="158"/>
      <c r="AJ36" s="160"/>
      <c r="AK36" s="161"/>
      <c r="AL36" s="161"/>
      <c r="AM36" s="161"/>
      <c r="AN36" s="160"/>
    </row>
    <row r="37" spans="2:40" ht="13.5" customHeight="1" x14ac:dyDescent="0.15">
      <c r="B37" s="219"/>
      <c r="C37" s="33"/>
      <c r="D37" s="33"/>
      <c r="E37" s="33"/>
      <c r="F37" s="395"/>
      <c r="G37" s="394"/>
      <c r="H37" s="394"/>
      <c r="I37" s="32"/>
      <c r="J37" s="32"/>
      <c r="K37" s="32"/>
      <c r="L37" s="31"/>
      <c r="M37" s="373"/>
      <c r="N37" s="368"/>
      <c r="O37" s="32"/>
      <c r="P37" s="31"/>
      <c r="Q37" s="31"/>
      <c r="R37" s="31"/>
      <c r="S37" s="31"/>
      <c r="T37" s="63"/>
      <c r="U37" s="220"/>
      <c r="V37" s="63"/>
      <c r="W37" s="34"/>
      <c r="X37" s="34"/>
      <c r="Y37" s="34"/>
      <c r="Z37" s="34"/>
      <c r="AA37" s="162"/>
      <c r="AB37" s="163"/>
      <c r="AC37" s="373"/>
      <c r="AD37" s="374"/>
      <c r="AE37" s="34"/>
      <c r="AF37" s="34"/>
      <c r="AG37" s="162"/>
      <c r="AH37" s="163"/>
      <c r="AI37" s="158"/>
      <c r="AJ37" s="160"/>
      <c r="AK37" s="161"/>
      <c r="AL37" s="161"/>
      <c r="AM37" s="161"/>
      <c r="AN37" s="160"/>
    </row>
    <row r="38" spans="2:40" ht="13.5" customHeight="1" x14ac:dyDescent="0.15">
      <c r="B38" s="219"/>
      <c r="C38" s="33"/>
      <c r="D38" s="33"/>
      <c r="E38" s="33"/>
      <c r="F38" s="393"/>
      <c r="G38" s="394"/>
      <c r="H38" s="394"/>
      <c r="I38" s="32"/>
      <c r="J38" s="32"/>
      <c r="K38" s="32"/>
      <c r="L38" s="31"/>
      <c r="M38" s="373"/>
      <c r="N38" s="368"/>
      <c r="O38" s="32"/>
      <c r="P38" s="31"/>
      <c r="Q38" s="31"/>
      <c r="R38" s="31"/>
      <c r="S38" s="31"/>
      <c r="T38" s="34"/>
      <c r="U38" s="34"/>
      <c r="V38" s="34"/>
      <c r="W38" s="34"/>
      <c r="X38" s="34"/>
      <c r="Y38" s="34"/>
      <c r="Z38" s="34"/>
      <c r="AA38" s="162"/>
      <c r="AB38" s="163"/>
      <c r="AC38" s="373"/>
      <c r="AD38" s="374"/>
      <c r="AE38" s="34"/>
      <c r="AF38" s="34"/>
      <c r="AG38" s="162"/>
      <c r="AH38" s="163"/>
      <c r="AI38" s="158"/>
      <c r="AJ38" s="160"/>
      <c r="AK38" s="161"/>
      <c r="AL38" s="161"/>
      <c r="AM38" s="161"/>
      <c r="AN38" s="160"/>
    </row>
    <row r="39" spans="2:40" ht="13.5" customHeight="1" x14ac:dyDescent="0.15">
      <c r="B39" s="219"/>
      <c r="C39" s="33"/>
      <c r="D39" s="33"/>
      <c r="E39" s="33"/>
      <c r="F39" s="393"/>
      <c r="G39" s="394"/>
      <c r="H39" s="394"/>
      <c r="I39" s="32"/>
      <c r="J39" s="32"/>
      <c r="K39" s="32"/>
      <c r="L39" s="31"/>
      <c r="M39" s="373"/>
      <c r="N39" s="368"/>
      <c r="O39" s="32"/>
      <c r="P39" s="31"/>
      <c r="Q39" s="31"/>
      <c r="R39" s="31"/>
      <c r="S39" s="31"/>
      <c r="T39" s="34"/>
      <c r="U39" s="34"/>
      <c r="V39" s="34"/>
      <c r="W39" s="34"/>
      <c r="X39" s="34"/>
      <c r="Y39" s="34"/>
      <c r="Z39" s="34"/>
      <c r="AA39" s="162"/>
      <c r="AB39" s="163"/>
      <c r="AC39" s="373"/>
      <c r="AD39" s="374"/>
      <c r="AE39" s="34"/>
      <c r="AF39" s="34"/>
      <c r="AG39" s="162"/>
      <c r="AH39" s="163"/>
      <c r="AI39" s="158"/>
      <c r="AJ39" s="160"/>
      <c r="AK39" s="161"/>
      <c r="AL39" s="161"/>
      <c r="AM39" s="161"/>
      <c r="AN39" s="160"/>
    </row>
    <row r="40" spans="2:40" ht="13.5" customHeight="1" x14ac:dyDescent="0.15">
      <c r="B40" s="219"/>
      <c r="C40" s="33"/>
      <c r="D40" s="33"/>
      <c r="E40" s="33"/>
      <c r="F40" s="393"/>
      <c r="G40" s="394"/>
      <c r="H40" s="394"/>
      <c r="I40" s="32"/>
      <c r="J40" s="32"/>
      <c r="K40" s="32"/>
      <c r="L40" s="31"/>
      <c r="M40" s="373"/>
      <c r="N40" s="368"/>
      <c r="O40" s="32"/>
      <c r="P40" s="31"/>
      <c r="Q40" s="31"/>
      <c r="R40" s="31"/>
      <c r="S40" s="31"/>
      <c r="T40" s="34"/>
      <c r="U40" s="34"/>
      <c r="V40" s="34"/>
      <c r="W40" s="34"/>
      <c r="X40" s="34"/>
      <c r="Y40" s="34"/>
      <c r="Z40" s="34"/>
      <c r="AA40" s="162"/>
      <c r="AB40" s="163"/>
      <c r="AC40" s="373"/>
      <c r="AD40" s="374"/>
      <c r="AE40" s="34"/>
      <c r="AF40" s="34"/>
      <c r="AG40" s="162"/>
      <c r="AH40" s="163"/>
      <c r="AI40" s="158"/>
      <c r="AJ40" s="160"/>
      <c r="AK40" s="161"/>
      <c r="AL40" s="161"/>
      <c r="AM40" s="161"/>
      <c r="AN40" s="160"/>
    </row>
    <row r="41" spans="2:40" ht="13.5" customHeight="1" x14ac:dyDescent="0.15">
      <c r="B41" s="219"/>
      <c r="C41" s="33"/>
      <c r="D41" s="33"/>
      <c r="E41" s="33"/>
      <c r="F41" s="393"/>
      <c r="G41" s="394"/>
      <c r="H41" s="394"/>
      <c r="I41" s="32"/>
      <c r="J41" s="32"/>
      <c r="K41" s="32"/>
      <c r="L41" s="31"/>
      <c r="M41" s="373"/>
      <c r="N41" s="368"/>
      <c r="O41" s="32"/>
      <c r="P41" s="31"/>
      <c r="Q41" s="31"/>
      <c r="R41" s="31"/>
      <c r="S41" s="31"/>
      <c r="T41" s="34"/>
      <c r="U41" s="34"/>
      <c r="V41" s="34"/>
      <c r="W41" s="34"/>
      <c r="X41" s="34"/>
      <c r="Y41" s="34"/>
      <c r="Z41" s="34"/>
      <c r="AA41" s="162"/>
      <c r="AB41" s="163"/>
      <c r="AC41" s="373"/>
      <c r="AD41" s="374"/>
      <c r="AE41" s="34"/>
      <c r="AF41" s="34"/>
      <c r="AG41" s="162"/>
      <c r="AH41" s="163"/>
      <c r="AI41" s="158"/>
      <c r="AJ41" s="160"/>
      <c r="AK41" s="161"/>
      <c r="AL41" s="161"/>
      <c r="AM41" s="161"/>
      <c r="AN41" s="160"/>
    </row>
    <row r="42" spans="2:40" ht="13.5" customHeight="1" x14ac:dyDescent="0.15">
      <c r="B42" s="219"/>
      <c r="C42" s="33"/>
      <c r="D42" s="33"/>
      <c r="E42" s="33"/>
      <c r="F42" s="393"/>
      <c r="G42" s="394"/>
      <c r="H42" s="394"/>
      <c r="I42" s="32"/>
      <c r="J42" s="32"/>
      <c r="K42" s="32"/>
      <c r="L42" s="31"/>
      <c r="M42" s="373"/>
      <c r="N42" s="368"/>
      <c r="O42" s="32"/>
      <c r="P42" s="31"/>
      <c r="Q42" s="31"/>
      <c r="R42" s="31"/>
      <c r="S42" s="31"/>
      <c r="T42" s="34"/>
      <c r="U42" s="34"/>
      <c r="V42" s="34"/>
      <c r="W42" s="34"/>
      <c r="X42" s="34"/>
      <c r="Y42" s="34"/>
      <c r="Z42" s="34"/>
      <c r="AA42" s="162"/>
      <c r="AB42" s="163"/>
      <c r="AC42" s="373"/>
      <c r="AD42" s="374"/>
      <c r="AE42" s="34"/>
      <c r="AF42" s="34"/>
      <c r="AG42" s="162"/>
      <c r="AH42" s="163"/>
      <c r="AI42" s="158"/>
      <c r="AJ42" s="160"/>
      <c r="AK42" s="161"/>
      <c r="AL42" s="161"/>
      <c r="AM42" s="161"/>
      <c r="AN42" s="160"/>
    </row>
    <row r="43" spans="2:40" ht="13.5" customHeight="1" x14ac:dyDescent="0.15">
      <c r="B43" s="34"/>
      <c r="C43" s="33"/>
      <c r="D43" s="33"/>
      <c r="E43" s="33"/>
      <c r="F43" s="393"/>
      <c r="G43" s="394"/>
      <c r="H43" s="394"/>
      <c r="I43" s="32"/>
      <c r="J43" s="32"/>
      <c r="K43" s="32"/>
      <c r="L43" s="31"/>
      <c r="M43" s="373"/>
      <c r="N43" s="368"/>
      <c r="O43" s="32"/>
      <c r="P43" s="31"/>
      <c r="Q43" s="31"/>
      <c r="R43" s="31"/>
      <c r="S43" s="31"/>
      <c r="T43" s="34"/>
      <c r="U43" s="34"/>
      <c r="V43" s="34"/>
      <c r="W43" s="34"/>
      <c r="X43" s="34"/>
      <c r="Y43" s="34"/>
      <c r="Z43" s="34"/>
      <c r="AA43" s="162"/>
      <c r="AB43" s="163"/>
      <c r="AC43" s="373"/>
      <c r="AD43" s="374"/>
      <c r="AE43" s="34"/>
      <c r="AF43" s="34"/>
      <c r="AG43" s="162"/>
      <c r="AH43" s="163"/>
      <c r="AI43" s="158"/>
      <c r="AJ43" s="160"/>
      <c r="AK43" s="161"/>
      <c r="AL43" s="161"/>
      <c r="AM43" s="161"/>
      <c r="AN43" s="160"/>
    </row>
    <row r="44" spans="2:40" ht="13.5" customHeight="1" x14ac:dyDescent="0.15">
      <c r="B44" s="34"/>
      <c r="C44" s="33"/>
      <c r="D44" s="33"/>
      <c r="E44" s="33"/>
      <c r="F44" s="393"/>
      <c r="G44" s="394"/>
      <c r="H44" s="394"/>
      <c r="I44" s="32"/>
      <c r="J44" s="32"/>
      <c r="K44" s="32"/>
      <c r="L44" s="31"/>
      <c r="M44" s="373"/>
      <c r="N44" s="368"/>
      <c r="O44" s="32"/>
      <c r="P44" s="31"/>
      <c r="Q44" s="31"/>
      <c r="R44" s="31"/>
      <c r="S44" s="31"/>
      <c r="T44" s="34"/>
      <c r="U44" s="220"/>
      <c r="V44" s="34"/>
      <c r="W44" s="34"/>
      <c r="X44" s="34"/>
      <c r="Y44" s="34"/>
      <c r="Z44" s="34"/>
      <c r="AA44" s="162"/>
      <c r="AB44" s="163"/>
      <c r="AC44" s="373"/>
      <c r="AD44" s="374"/>
      <c r="AE44" s="34"/>
      <c r="AF44" s="34"/>
      <c r="AG44" s="162"/>
      <c r="AH44" s="163"/>
      <c r="AI44" s="158"/>
      <c r="AJ44" s="160"/>
      <c r="AK44" s="161"/>
      <c r="AL44" s="161"/>
      <c r="AM44" s="161"/>
      <c r="AN44" s="160"/>
    </row>
    <row r="45" spans="2:40" ht="13.5" customHeight="1" x14ac:dyDescent="0.15">
      <c r="B45" s="175" t="s">
        <v>540</v>
      </c>
      <c r="C45" s="194"/>
      <c r="D45" s="194"/>
      <c r="E45" s="194"/>
      <c r="F45" s="194"/>
      <c r="G45" s="194"/>
      <c r="H45" s="194"/>
      <c r="I45" s="194"/>
      <c r="J45" s="194"/>
      <c r="K45" s="194"/>
      <c r="L45" s="194"/>
      <c r="M45" s="194"/>
      <c r="N45" s="194"/>
      <c r="O45" s="194"/>
      <c r="P45" s="194"/>
      <c r="Q45" s="194"/>
    </row>
    <row r="46" spans="2:40" ht="13.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sheetData>
  <mergeCells count="158">
    <mergeCell ref="AE4:AH5"/>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M32:N32"/>
    <mergeCell ref="F31:H31"/>
    <mergeCell ref="M31:N31"/>
    <mergeCell ref="AC31:AD31"/>
    <mergeCell ref="AC32:AD32"/>
    <mergeCell ref="F30:H30"/>
    <mergeCell ref="M30:N30"/>
    <mergeCell ref="F29:H29"/>
    <mergeCell ref="M29:N29"/>
    <mergeCell ref="AC29:AD29"/>
    <mergeCell ref="AC30:AD30"/>
    <mergeCell ref="F44:H44"/>
    <mergeCell ref="M44:N44"/>
    <mergeCell ref="F43:H43"/>
    <mergeCell ref="M43:N43"/>
    <mergeCell ref="F41:H41"/>
    <mergeCell ref="M41:N41"/>
    <mergeCell ref="M39:N39"/>
    <mergeCell ref="F40:H40"/>
    <mergeCell ref="M40:N40"/>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F32:H32"/>
    <mergeCell ref="AK10:AN10"/>
    <mergeCell ref="AK16:AN16"/>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6:AN9"/>
  </mergeCells>
  <phoneticPr fontId="8"/>
  <dataValidations disablePrompts="1" count="1">
    <dataValidation type="list" allowBlank="1" showInputMessage="1" showErrorMessage="1" sqref="I10:L44" xr:uid="{00000000-0002-0000-0300-000000000000}">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71"/>
  <sheetViews>
    <sheetView showGridLines="0" showZeros="0" view="pageBreakPreview" zoomScaleNormal="100" zoomScaleSheetLayoutView="100" workbookViewId="0">
      <selection activeCell="A2" sqref="A2"/>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39" customFormat="1" ht="24.95" customHeight="1" x14ac:dyDescent="0.15">
      <c r="B3" s="468" t="s">
        <v>318</v>
      </c>
      <c r="C3" s="468"/>
      <c r="D3" s="468"/>
      <c r="E3" s="468"/>
      <c r="F3" s="468"/>
      <c r="G3" s="468"/>
      <c r="H3" s="468"/>
      <c r="I3" s="468"/>
      <c r="J3" s="468"/>
      <c r="K3" s="468"/>
      <c r="L3" s="468"/>
      <c r="M3" s="468"/>
      <c r="N3" s="468"/>
      <c r="O3" s="468"/>
      <c r="P3" s="468"/>
      <c r="Q3" s="468"/>
      <c r="R3" s="468"/>
      <c r="S3" s="468"/>
      <c r="T3" s="468"/>
      <c r="U3" s="468"/>
      <c r="V3" s="468"/>
      <c r="W3" s="468"/>
      <c r="X3" s="468"/>
      <c r="Y3" s="468"/>
      <c r="Z3" s="468"/>
      <c r="AA3" s="468"/>
      <c r="AB3" s="468"/>
      <c r="AC3" s="468"/>
      <c r="AD3" s="468"/>
      <c r="AE3" s="468"/>
      <c r="AF3" s="468"/>
      <c r="AG3" s="468"/>
      <c r="AH3" s="468"/>
      <c r="AI3" s="468"/>
    </row>
    <row r="4" spans="2:35" ht="20.100000000000001" customHeight="1" x14ac:dyDescent="0.15">
      <c r="B4" s="330" t="s">
        <v>27</v>
      </c>
      <c r="C4" s="346"/>
      <c r="D4" s="347"/>
      <c r="E4" s="469" t="str">
        <f>'様式A-1'!D3</f>
        <v>ユダトンネル</v>
      </c>
      <c r="F4" s="470"/>
      <c r="G4" s="470"/>
      <c r="H4" s="470"/>
      <c r="I4" s="471"/>
      <c r="J4" s="472" t="s">
        <v>28</v>
      </c>
      <c r="K4" s="472"/>
      <c r="L4" s="472"/>
      <c r="M4" s="473" t="str">
        <f>'様式A-1'!J3</f>
        <v>主要県道　橘東和線</v>
      </c>
      <c r="N4" s="473"/>
      <c r="O4" s="473"/>
      <c r="P4" s="473"/>
      <c r="Q4" s="473"/>
      <c r="R4" s="473"/>
      <c r="S4" s="250" t="s">
        <v>160</v>
      </c>
      <c r="T4" s="251"/>
      <c r="U4" s="251"/>
      <c r="V4" s="252"/>
      <c r="W4" s="313" t="str">
        <f>'様式A-1'!K5</f>
        <v>基礎地盤コンサルタンツ株式会社
安田　啓吾</v>
      </c>
      <c r="X4" s="457"/>
      <c r="Y4" s="457"/>
      <c r="Z4" s="457"/>
      <c r="AA4" s="457"/>
      <c r="AB4" s="458"/>
      <c r="AC4" s="462" t="s">
        <v>191</v>
      </c>
      <c r="AD4" s="463"/>
      <c r="AE4" s="464"/>
      <c r="AF4" s="474">
        <f>'様式A-1'!R5</f>
        <v>45328</v>
      </c>
      <c r="AG4" s="475"/>
      <c r="AH4" s="475"/>
      <c r="AI4" s="476"/>
    </row>
    <row r="5" spans="2:35" ht="20.100000000000001" customHeight="1" x14ac:dyDescent="0.15">
      <c r="B5" s="270" t="s">
        <v>0</v>
      </c>
      <c r="C5" s="271"/>
      <c r="D5" s="272"/>
      <c r="E5" s="480" t="str">
        <f>'様式A-1'!D4</f>
        <v>油田トンネル</v>
      </c>
      <c r="F5" s="481"/>
      <c r="G5" s="481"/>
      <c r="H5" s="481"/>
      <c r="I5" s="482"/>
      <c r="J5" s="483" t="s">
        <v>1</v>
      </c>
      <c r="K5" s="483"/>
      <c r="L5" s="483"/>
      <c r="M5" s="473" t="str">
        <f>'様式A-1'!R3</f>
        <v>柳井土木建築事務所
（大島分室）</v>
      </c>
      <c r="N5" s="473"/>
      <c r="O5" s="473"/>
      <c r="P5" s="473"/>
      <c r="Q5" s="473"/>
      <c r="R5" s="473"/>
      <c r="S5" s="253"/>
      <c r="T5" s="254"/>
      <c r="U5" s="254"/>
      <c r="V5" s="255"/>
      <c r="W5" s="459"/>
      <c r="X5" s="460"/>
      <c r="Y5" s="460"/>
      <c r="Z5" s="460"/>
      <c r="AA5" s="460"/>
      <c r="AB5" s="461"/>
      <c r="AC5" s="465"/>
      <c r="AD5" s="466"/>
      <c r="AE5" s="467"/>
      <c r="AF5" s="477"/>
      <c r="AG5" s="478"/>
      <c r="AH5" s="478"/>
      <c r="AI5" s="479"/>
    </row>
    <row r="6" spans="2:35" ht="26.25" customHeight="1" x14ac:dyDescent="0.15">
      <c r="B6" s="453" t="s">
        <v>190</v>
      </c>
      <c r="C6" s="455"/>
      <c r="D6" s="455"/>
      <c r="E6" s="455"/>
      <c r="F6" s="455"/>
      <c r="G6" s="455"/>
      <c r="H6" s="455"/>
      <c r="I6" s="455"/>
      <c r="J6" s="455"/>
      <c r="K6" s="455"/>
      <c r="L6" s="455"/>
      <c r="M6" s="455"/>
      <c r="N6" s="455"/>
      <c r="O6" s="455"/>
      <c r="P6" s="455"/>
      <c r="Q6" s="455"/>
      <c r="R6" s="455"/>
      <c r="S6" s="455"/>
      <c r="T6" s="455"/>
      <c r="U6" s="455"/>
      <c r="V6" s="455"/>
      <c r="W6" s="455"/>
      <c r="X6" s="455"/>
      <c r="Y6" s="455"/>
      <c r="Z6" s="455"/>
      <c r="AA6" s="455"/>
      <c r="AB6" s="455"/>
      <c r="AC6" s="455"/>
      <c r="AD6" s="455"/>
      <c r="AE6" s="455"/>
      <c r="AF6" s="455"/>
      <c r="AG6" s="455"/>
      <c r="AH6" s="455"/>
      <c r="AI6" s="455"/>
    </row>
    <row r="7" spans="2:35" ht="35.450000000000003" customHeight="1" x14ac:dyDescent="0.15">
      <c r="B7" s="454"/>
      <c r="C7" s="456"/>
      <c r="D7" s="456"/>
      <c r="E7" s="456"/>
      <c r="F7" s="456"/>
      <c r="G7" s="456"/>
      <c r="H7" s="456"/>
      <c r="I7" s="456"/>
      <c r="J7" s="456"/>
      <c r="K7" s="456"/>
      <c r="L7" s="456"/>
      <c r="M7" s="456"/>
      <c r="N7" s="456"/>
      <c r="O7" s="456"/>
      <c r="P7" s="456"/>
      <c r="Q7" s="456"/>
      <c r="R7" s="456"/>
      <c r="S7" s="456"/>
      <c r="T7" s="456"/>
      <c r="U7" s="456"/>
      <c r="V7" s="456"/>
      <c r="W7" s="456"/>
      <c r="X7" s="456"/>
      <c r="Y7" s="456"/>
      <c r="Z7" s="456"/>
      <c r="AA7" s="456"/>
      <c r="AB7" s="456"/>
      <c r="AC7" s="456"/>
      <c r="AD7" s="456"/>
      <c r="AE7" s="456"/>
      <c r="AF7" s="456"/>
      <c r="AG7" s="456"/>
      <c r="AH7" s="456"/>
      <c r="AI7" s="456"/>
    </row>
    <row r="8" spans="2:35" ht="35.450000000000003" customHeight="1" x14ac:dyDescent="0.15">
      <c r="B8" s="454"/>
      <c r="C8" s="456"/>
      <c r="D8" s="456"/>
      <c r="E8" s="456"/>
      <c r="F8" s="456"/>
      <c r="G8" s="456"/>
      <c r="H8" s="456"/>
      <c r="I8" s="456"/>
      <c r="J8" s="456"/>
      <c r="K8" s="456"/>
      <c r="L8" s="456"/>
      <c r="M8" s="456"/>
      <c r="N8" s="456"/>
      <c r="O8" s="456"/>
      <c r="P8" s="456"/>
      <c r="Q8" s="456"/>
      <c r="R8" s="456"/>
      <c r="S8" s="456"/>
      <c r="T8" s="456"/>
      <c r="U8" s="456"/>
      <c r="V8" s="456"/>
      <c r="W8" s="456"/>
      <c r="X8" s="456"/>
      <c r="Y8" s="456"/>
      <c r="Z8" s="456"/>
      <c r="AA8" s="456"/>
      <c r="AB8" s="456"/>
      <c r="AC8" s="456"/>
      <c r="AD8" s="456"/>
      <c r="AE8" s="456"/>
      <c r="AF8" s="456"/>
      <c r="AG8" s="456"/>
      <c r="AH8" s="456"/>
      <c r="AI8" s="456"/>
    </row>
    <row r="9" spans="2:35" ht="35.450000000000003" customHeight="1" x14ac:dyDescent="0.15">
      <c r="B9" s="454"/>
      <c r="C9" s="456"/>
      <c r="D9" s="456"/>
      <c r="E9" s="456"/>
      <c r="F9" s="456"/>
      <c r="G9" s="456"/>
      <c r="H9" s="456"/>
      <c r="I9" s="456"/>
      <c r="J9" s="456"/>
      <c r="K9" s="456"/>
      <c r="L9" s="456"/>
      <c r="M9" s="456"/>
      <c r="N9" s="456"/>
      <c r="O9" s="456"/>
      <c r="P9" s="456"/>
      <c r="Q9" s="456"/>
      <c r="R9" s="456"/>
      <c r="S9" s="456"/>
      <c r="T9" s="456"/>
      <c r="U9" s="456"/>
      <c r="V9" s="456"/>
      <c r="W9" s="456"/>
      <c r="X9" s="456"/>
      <c r="Y9" s="456"/>
      <c r="Z9" s="456"/>
      <c r="AA9" s="456"/>
      <c r="AB9" s="456"/>
      <c r="AC9" s="456"/>
      <c r="AD9" s="456"/>
      <c r="AE9" s="456"/>
      <c r="AF9" s="456"/>
      <c r="AG9" s="456"/>
      <c r="AH9" s="456"/>
      <c r="AI9" s="456"/>
    </row>
    <row r="10" spans="2:35" ht="35.450000000000003" customHeight="1" x14ac:dyDescent="0.15">
      <c r="B10" s="454"/>
      <c r="C10" s="456"/>
      <c r="D10" s="456"/>
      <c r="E10" s="456"/>
      <c r="F10" s="456"/>
      <c r="G10" s="456"/>
      <c r="H10" s="456"/>
      <c r="I10" s="456"/>
      <c r="J10" s="456"/>
      <c r="K10" s="456"/>
      <c r="L10" s="456"/>
      <c r="M10" s="456"/>
      <c r="N10" s="456"/>
      <c r="O10" s="456"/>
      <c r="P10" s="456"/>
      <c r="Q10" s="456"/>
      <c r="R10" s="456"/>
      <c r="S10" s="456"/>
      <c r="T10" s="456"/>
      <c r="U10" s="456"/>
      <c r="V10" s="456"/>
      <c r="W10" s="456"/>
      <c r="X10" s="456"/>
      <c r="Y10" s="456"/>
      <c r="Z10" s="456"/>
      <c r="AA10" s="456"/>
      <c r="AB10" s="456"/>
      <c r="AC10" s="456"/>
      <c r="AD10" s="456"/>
      <c r="AE10" s="456"/>
      <c r="AF10" s="456"/>
      <c r="AG10" s="456"/>
      <c r="AH10" s="456"/>
      <c r="AI10" s="456"/>
    </row>
    <row r="11" spans="2:35" ht="35.450000000000003" customHeight="1" x14ac:dyDescent="0.15">
      <c r="B11" s="454"/>
      <c r="C11" s="456"/>
      <c r="D11" s="456"/>
      <c r="E11" s="456"/>
      <c r="F11" s="456"/>
      <c r="G11" s="456"/>
      <c r="H11" s="456"/>
      <c r="I11" s="456"/>
      <c r="J11" s="456"/>
      <c r="K11" s="456"/>
      <c r="L11" s="456"/>
      <c r="M11" s="456"/>
      <c r="N11" s="456"/>
      <c r="O11" s="456"/>
      <c r="P11" s="456"/>
      <c r="Q11" s="456"/>
      <c r="R11" s="456"/>
      <c r="S11" s="456"/>
      <c r="T11" s="456"/>
      <c r="U11" s="456"/>
      <c r="V11" s="456"/>
      <c r="W11" s="456"/>
      <c r="X11" s="456"/>
      <c r="Y11" s="456"/>
      <c r="Z11" s="456"/>
      <c r="AA11" s="456"/>
      <c r="AB11" s="456"/>
      <c r="AC11" s="456"/>
      <c r="AD11" s="456"/>
      <c r="AE11" s="456"/>
      <c r="AF11" s="456"/>
      <c r="AG11" s="456"/>
      <c r="AH11" s="456"/>
      <c r="AI11" s="456"/>
    </row>
    <row r="12" spans="2:35" ht="35.450000000000003" customHeight="1" x14ac:dyDescent="0.15">
      <c r="B12" s="454"/>
      <c r="C12" s="456"/>
      <c r="D12" s="456"/>
      <c r="E12" s="456"/>
      <c r="F12" s="456"/>
      <c r="G12" s="456"/>
      <c r="H12" s="456"/>
      <c r="I12" s="456"/>
      <c r="J12" s="456"/>
      <c r="K12" s="456"/>
      <c r="L12" s="456"/>
      <c r="M12" s="456"/>
      <c r="N12" s="456"/>
      <c r="O12" s="456"/>
      <c r="P12" s="456"/>
      <c r="Q12" s="456"/>
      <c r="R12" s="456"/>
      <c r="S12" s="456"/>
      <c r="T12" s="456"/>
      <c r="U12" s="456"/>
      <c r="V12" s="456"/>
      <c r="W12" s="456"/>
      <c r="X12" s="456"/>
      <c r="Y12" s="456"/>
      <c r="Z12" s="456"/>
      <c r="AA12" s="456"/>
      <c r="AB12" s="456"/>
      <c r="AC12" s="456"/>
      <c r="AD12" s="456"/>
      <c r="AE12" s="456"/>
      <c r="AF12" s="456"/>
      <c r="AG12" s="456"/>
      <c r="AH12" s="456"/>
      <c r="AI12" s="456"/>
    </row>
    <row r="13" spans="2:35" ht="35.450000000000003" customHeight="1" x14ac:dyDescent="0.15">
      <c r="B13" s="454"/>
      <c r="C13" s="456"/>
      <c r="D13" s="456"/>
      <c r="E13" s="456"/>
      <c r="F13" s="456"/>
      <c r="G13" s="456"/>
      <c r="H13" s="456"/>
      <c r="I13" s="456"/>
      <c r="J13" s="456"/>
      <c r="K13" s="456"/>
      <c r="L13" s="456"/>
      <c r="M13" s="456"/>
      <c r="N13" s="456"/>
      <c r="O13" s="456"/>
      <c r="P13" s="456"/>
      <c r="Q13" s="456"/>
      <c r="R13" s="456"/>
      <c r="S13" s="456"/>
      <c r="T13" s="456"/>
      <c r="U13" s="456"/>
      <c r="V13" s="456"/>
      <c r="W13" s="456"/>
      <c r="X13" s="456"/>
      <c r="Y13" s="456"/>
      <c r="Z13" s="456"/>
      <c r="AA13" s="456"/>
      <c r="AB13" s="456"/>
      <c r="AC13" s="456"/>
      <c r="AD13" s="456"/>
      <c r="AE13" s="456"/>
      <c r="AF13" s="456"/>
      <c r="AG13" s="456"/>
      <c r="AH13" s="456"/>
      <c r="AI13" s="456"/>
    </row>
    <row r="14" spans="2:35" ht="35.450000000000003" customHeight="1" x14ac:dyDescent="0.15">
      <c r="B14" s="454"/>
      <c r="C14" s="456"/>
      <c r="D14" s="456"/>
      <c r="E14" s="456"/>
      <c r="F14" s="456"/>
      <c r="G14" s="456"/>
      <c r="H14" s="456"/>
      <c r="I14" s="456"/>
      <c r="J14" s="456"/>
      <c r="K14" s="456"/>
      <c r="L14" s="456"/>
      <c r="M14" s="456"/>
      <c r="N14" s="456"/>
      <c r="O14" s="456"/>
      <c r="P14" s="456"/>
      <c r="Q14" s="456"/>
      <c r="R14" s="456"/>
      <c r="S14" s="456"/>
      <c r="T14" s="456"/>
      <c r="U14" s="456"/>
      <c r="V14" s="456"/>
      <c r="W14" s="456"/>
      <c r="X14" s="456"/>
      <c r="Y14" s="456"/>
      <c r="Z14" s="456"/>
      <c r="AA14" s="456"/>
      <c r="AB14" s="456"/>
      <c r="AC14" s="456"/>
      <c r="AD14" s="456"/>
      <c r="AE14" s="456"/>
      <c r="AF14" s="456"/>
      <c r="AG14" s="456"/>
      <c r="AH14" s="456"/>
      <c r="AI14" s="456"/>
    </row>
    <row r="15" spans="2:35" ht="35.450000000000003" customHeight="1" x14ac:dyDescent="0.15">
      <c r="B15" s="454"/>
      <c r="C15" s="456"/>
      <c r="D15" s="456"/>
      <c r="E15" s="456"/>
      <c r="F15" s="456"/>
      <c r="G15" s="456"/>
      <c r="H15" s="456"/>
      <c r="I15" s="456"/>
      <c r="J15" s="456"/>
      <c r="K15" s="456"/>
      <c r="L15" s="456"/>
      <c r="M15" s="456"/>
      <c r="N15" s="456"/>
      <c r="O15" s="456"/>
      <c r="P15" s="456"/>
      <c r="Q15" s="456"/>
      <c r="R15" s="456"/>
      <c r="S15" s="456"/>
      <c r="T15" s="456"/>
      <c r="U15" s="456"/>
      <c r="V15" s="456"/>
      <c r="W15" s="456"/>
      <c r="X15" s="456"/>
      <c r="Y15" s="456"/>
      <c r="Z15" s="456"/>
      <c r="AA15" s="456"/>
      <c r="AB15" s="456"/>
      <c r="AC15" s="456"/>
      <c r="AD15" s="456"/>
      <c r="AE15" s="456"/>
      <c r="AF15" s="456"/>
      <c r="AG15" s="456"/>
      <c r="AH15" s="456"/>
      <c r="AI15" s="456"/>
    </row>
    <row r="16" spans="2:35" ht="35.450000000000003" customHeight="1" x14ac:dyDescent="0.15">
      <c r="B16" s="454"/>
      <c r="C16" s="456"/>
      <c r="D16" s="456"/>
      <c r="E16" s="456"/>
      <c r="F16" s="456"/>
      <c r="G16" s="456"/>
      <c r="H16" s="456"/>
      <c r="I16" s="456"/>
      <c r="J16" s="456"/>
      <c r="K16" s="456"/>
      <c r="L16" s="456"/>
      <c r="M16" s="456"/>
      <c r="N16" s="456"/>
      <c r="O16" s="456"/>
      <c r="P16" s="456"/>
      <c r="Q16" s="456"/>
      <c r="R16" s="456"/>
      <c r="S16" s="456"/>
      <c r="T16" s="456"/>
      <c r="U16" s="456"/>
      <c r="V16" s="456"/>
      <c r="W16" s="456"/>
      <c r="X16" s="456"/>
      <c r="Y16" s="456"/>
      <c r="Z16" s="456"/>
      <c r="AA16" s="456"/>
      <c r="AB16" s="456"/>
      <c r="AC16" s="456"/>
      <c r="AD16" s="456"/>
      <c r="AE16" s="456"/>
      <c r="AF16" s="456"/>
      <c r="AG16" s="456"/>
      <c r="AH16" s="456"/>
      <c r="AI16" s="456"/>
    </row>
    <row r="17" spans="2:35" ht="35.450000000000003" customHeight="1" x14ac:dyDescent="0.15">
      <c r="B17" s="454"/>
      <c r="C17" s="456"/>
      <c r="D17" s="456"/>
      <c r="E17" s="456"/>
      <c r="F17" s="456"/>
      <c r="G17" s="456"/>
      <c r="H17" s="456"/>
      <c r="I17" s="456"/>
      <c r="J17" s="456"/>
      <c r="K17" s="456"/>
      <c r="L17" s="456"/>
      <c r="M17" s="456"/>
      <c r="N17" s="456"/>
      <c r="O17" s="456"/>
      <c r="P17" s="456"/>
      <c r="Q17" s="456"/>
      <c r="R17" s="456"/>
      <c r="S17" s="456"/>
      <c r="T17" s="456"/>
      <c r="U17" s="456"/>
      <c r="V17" s="456"/>
      <c r="W17" s="456"/>
      <c r="X17" s="456"/>
      <c r="Y17" s="456"/>
      <c r="Z17" s="456"/>
      <c r="AA17" s="456"/>
      <c r="AB17" s="456"/>
      <c r="AC17" s="456"/>
      <c r="AD17" s="456"/>
      <c r="AE17" s="456"/>
      <c r="AF17" s="456"/>
      <c r="AG17" s="456"/>
      <c r="AH17" s="456"/>
      <c r="AI17" s="456"/>
    </row>
    <row r="18" spans="2:35" ht="53.25" customHeight="1" x14ac:dyDescent="0.15">
      <c r="B18" s="454"/>
      <c r="C18" s="456"/>
      <c r="D18" s="456"/>
      <c r="E18" s="456"/>
      <c r="F18" s="456"/>
      <c r="G18" s="456"/>
      <c r="H18" s="456"/>
      <c r="I18" s="456"/>
      <c r="J18" s="456"/>
      <c r="K18" s="456"/>
      <c r="L18" s="456"/>
      <c r="M18" s="456"/>
      <c r="N18" s="456"/>
      <c r="O18" s="456"/>
      <c r="P18" s="456"/>
      <c r="Q18" s="456"/>
      <c r="R18" s="456"/>
      <c r="S18" s="456"/>
      <c r="T18" s="456"/>
      <c r="U18" s="456"/>
      <c r="V18" s="456"/>
      <c r="W18" s="456"/>
      <c r="X18" s="456"/>
      <c r="Y18" s="456"/>
      <c r="Z18" s="456"/>
      <c r="AA18" s="456"/>
      <c r="AB18" s="456"/>
      <c r="AC18" s="456"/>
      <c r="AD18" s="456"/>
      <c r="AE18" s="456"/>
      <c r="AF18" s="456"/>
      <c r="AG18" s="456"/>
      <c r="AH18" s="456"/>
      <c r="AI18" s="456"/>
    </row>
    <row r="19" spans="2:35" ht="15" customHeight="1" x14ac:dyDescent="0.15">
      <c r="B19" s="38"/>
      <c r="C19" s="38"/>
      <c r="D19" s="3"/>
    </row>
    <row r="20" spans="2:35" s="39" customFormat="1" ht="24.95" customHeight="1" x14ac:dyDescent="0.15">
      <c r="B20" s="468" t="s">
        <v>318</v>
      </c>
      <c r="C20" s="468"/>
      <c r="D20" s="468"/>
      <c r="E20" s="468"/>
      <c r="F20" s="468"/>
      <c r="G20" s="468"/>
      <c r="H20" s="468"/>
      <c r="I20" s="468"/>
      <c r="J20" s="468"/>
      <c r="K20" s="468"/>
      <c r="L20" s="468"/>
      <c r="M20" s="468"/>
      <c r="N20" s="468"/>
      <c r="O20" s="468"/>
      <c r="P20" s="468"/>
      <c r="Q20" s="468"/>
      <c r="R20" s="468"/>
      <c r="S20" s="468"/>
      <c r="T20" s="468"/>
      <c r="U20" s="468"/>
      <c r="V20" s="468"/>
      <c r="W20" s="468"/>
      <c r="X20" s="468"/>
      <c r="Y20" s="468"/>
      <c r="Z20" s="468"/>
      <c r="AA20" s="468"/>
      <c r="AB20" s="468"/>
      <c r="AC20" s="468"/>
      <c r="AD20" s="468"/>
      <c r="AE20" s="468"/>
      <c r="AF20" s="468"/>
      <c r="AG20" s="468"/>
      <c r="AH20" s="468"/>
      <c r="AI20" s="468"/>
    </row>
    <row r="21" spans="2:35" ht="20.100000000000001" customHeight="1" x14ac:dyDescent="0.15">
      <c r="B21" s="330" t="s">
        <v>27</v>
      </c>
      <c r="C21" s="346"/>
      <c r="D21" s="347"/>
      <c r="E21" s="469" t="str">
        <f>'様式A-1'!D3</f>
        <v>ユダトンネル</v>
      </c>
      <c r="F21" s="470"/>
      <c r="G21" s="470"/>
      <c r="H21" s="470"/>
      <c r="I21" s="471"/>
      <c r="J21" s="472" t="s">
        <v>28</v>
      </c>
      <c r="K21" s="472"/>
      <c r="L21" s="472"/>
      <c r="M21" s="473" t="str">
        <f>'様式A-1'!J3</f>
        <v>主要県道　橘東和線</v>
      </c>
      <c r="N21" s="473"/>
      <c r="O21" s="473"/>
      <c r="P21" s="473"/>
      <c r="Q21" s="473"/>
      <c r="R21" s="473"/>
      <c r="S21" s="250" t="s">
        <v>160</v>
      </c>
      <c r="T21" s="251"/>
      <c r="U21" s="251"/>
      <c r="V21" s="252"/>
      <c r="W21" s="313" t="str">
        <f>'様式A-1'!K5</f>
        <v>基礎地盤コンサルタンツ株式会社
安田　啓吾</v>
      </c>
      <c r="X21" s="457"/>
      <c r="Y21" s="457"/>
      <c r="Z21" s="457"/>
      <c r="AA21" s="457"/>
      <c r="AB21" s="458"/>
      <c r="AC21" s="462" t="s">
        <v>191</v>
      </c>
      <c r="AD21" s="463"/>
      <c r="AE21" s="464"/>
      <c r="AF21" s="474">
        <f>'様式A-1'!R5</f>
        <v>45328</v>
      </c>
      <c r="AG21" s="475"/>
      <c r="AH21" s="475"/>
      <c r="AI21" s="476"/>
    </row>
    <row r="22" spans="2:35" ht="20.100000000000001" customHeight="1" x14ac:dyDescent="0.15">
      <c r="B22" s="270" t="s">
        <v>0</v>
      </c>
      <c r="C22" s="271"/>
      <c r="D22" s="272"/>
      <c r="E22" s="480" t="str">
        <f>'様式A-1'!D4</f>
        <v>油田トンネル</v>
      </c>
      <c r="F22" s="481"/>
      <c r="G22" s="481"/>
      <c r="H22" s="481"/>
      <c r="I22" s="482"/>
      <c r="J22" s="483" t="s">
        <v>1</v>
      </c>
      <c r="K22" s="483"/>
      <c r="L22" s="483"/>
      <c r="M22" s="473" t="str">
        <f>'様式A-1'!R3</f>
        <v>柳井土木建築事務所
（大島分室）</v>
      </c>
      <c r="N22" s="473"/>
      <c r="O22" s="473"/>
      <c r="P22" s="473"/>
      <c r="Q22" s="473"/>
      <c r="R22" s="473"/>
      <c r="S22" s="253"/>
      <c r="T22" s="254"/>
      <c r="U22" s="254"/>
      <c r="V22" s="255"/>
      <c r="W22" s="459"/>
      <c r="X22" s="460"/>
      <c r="Y22" s="460"/>
      <c r="Z22" s="460"/>
      <c r="AA22" s="460"/>
      <c r="AB22" s="461"/>
      <c r="AC22" s="465"/>
      <c r="AD22" s="466"/>
      <c r="AE22" s="467"/>
      <c r="AF22" s="477"/>
      <c r="AG22" s="478"/>
      <c r="AH22" s="478"/>
      <c r="AI22" s="479"/>
    </row>
    <row r="23" spans="2:35" ht="26.25" customHeight="1" x14ac:dyDescent="0.15">
      <c r="B23" s="453" t="s">
        <v>190</v>
      </c>
      <c r="C23" s="455"/>
      <c r="D23" s="455"/>
      <c r="E23" s="455"/>
      <c r="F23" s="455"/>
      <c r="G23" s="455"/>
      <c r="H23" s="455"/>
      <c r="I23" s="455"/>
      <c r="J23" s="455"/>
      <c r="K23" s="455"/>
      <c r="L23" s="455"/>
      <c r="M23" s="455"/>
      <c r="N23" s="455"/>
      <c r="O23" s="455"/>
      <c r="P23" s="455"/>
      <c r="Q23" s="455"/>
      <c r="R23" s="455"/>
      <c r="S23" s="455"/>
      <c r="T23" s="455"/>
      <c r="U23" s="455"/>
      <c r="V23" s="455"/>
      <c r="W23" s="455"/>
      <c r="X23" s="455"/>
      <c r="Y23" s="455"/>
      <c r="Z23" s="455"/>
      <c r="AA23" s="455"/>
      <c r="AB23" s="455"/>
      <c r="AC23" s="455"/>
      <c r="AD23" s="455"/>
      <c r="AE23" s="455"/>
      <c r="AF23" s="455"/>
      <c r="AG23" s="455"/>
      <c r="AH23" s="455"/>
      <c r="AI23" s="455"/>
    </row>
    <row r="24" spans="2:35" ht="35.450000000000003" customHeight="1" x14ac:dyDescent="0.15">
      <c r="B24" s="454"/>
      <c r="C24" s="456"/>
      <c r="D24" s="456"/>
      <c r="E24" s="456"/>
      <c r="F24" s="456"/>
      <c r="G24" s="456"/>
      <c r="H24" s="456"/>
      <c r="I24" s="456"/>
      <c r="J24" s="456"/>
      <c r="K24" s="456"/>
      <c r="L24" s="456"/>
      <c r="M24" s="456"/>
      <c r="N24" s="456"/>
      <c r="O24" s="456"/>
      <c r="P24" s="456"/>
      <c r="Q24" s="456"/>
      <c r="R24" s="456"/>
      <c r="S24" s="456"/>
      <c r="T24" s="456"/>
      <c r="U24" s="456"/>
      <c r="V24" s="456"/>
      <c r="W24" s="456"/>
      <c r="X24" s="456"/>
      <c r="Y24" s="456"/>
      <c r="Z24" s="456"/>
      <c r="AA24" s="456"/>
      <c r="AB24" s="456"/>
      <c r="AC24" s="456"/>
      <c r="AD24" s="456"/>
      <c r="AE24" s="456"/>
      <c r="AF24" s="456"/>
      <c r="AG24" s="456"/>
      <c r="AH24" s="456"/>
      <c r="AI24" s="456"/>
    </row>
    <row r="25" spans="2:35" ht="35.450000000000003" customHeight="1" x14ac:dyDescent="0.15">
      <c r="B25" s="454"/>
      <c r="C25" s="456"/>
      <c r="D25" s="456"/>
      <c r="E25" s="456"/>
      <c r="F25" s="456"/>
      <c r="G25" s="456"/>
      <c r="H25" s="456"/>
      <c r="I25" s="456"/>
      <c r="J25" s="456"/>
      <c r="K25" s="456"/>
      <c r="L25" s="456"/>
      <c r="M25" s="456"/>
      <c r="N25" s="456"/>
      <c r="O25" s="456"/>
      <c r="P25" s="456"/>
      <c r="Q25" s="456"/>
      <c r="R25" s="456"/>
      <c r="S25" s="456"/>
      <c r="T25" s="456"/>
      <c r="U25" s="456"/>
      <c r="V25" s="456"/>
      <c r="W25" s="456"/>
      <c r="X25" s="456"/>
      <c r="Y25" s="456"/>
      <c r="Z25" s="456"/>
      <c r="AA25" s="456"/>
      <c r="AB25" s="456"/>
      <c r="AC25" s="456"/>
      <c r="AD25" s="456"/>
      <c r="AE25" s="456"/>
      <c r="AF25" s="456"/>
      <c r="AG25" s="456"/>
      <c r="AH25" s="456"/>
      <c r="AI25" s="456"/>
    </row>
    <row r="26" spans="2:35" ht="35.450000000000003" customHeight="1" x14ac:dyDescent="0.15">
      <c r="B26" s="454"/>
      <c r="C26" s="456"/>
      <c r="D26" s="456"/>
      <c r="E26" s="456"/>
      <c r="F26" s="456"/>
      <c r="G26" s="456"/>
      <c r="H26" s="456"/>
      <c r="I26" s="456"/>
      <c r="J26" s="456"/>
      <c r="K26" s="456"/>
      <c r="L26" s="456"/>
      <c r="M26" s="456"/>
      <c r="N26" s="456"/>
      <c r="O26" s="456"/>
      <c r="P26" s="456"/>
      <c r="Q26" s="456"/>
      <c r="R26" s="456"/>
      <c r="S26" s="456"/>
      <c r="T26" s="456"/>
      <c r="U26" s="456"/>
      <c r="V26" s="456"/>
      <c r="W26" s="456"/>
      <c r="X26" s="456"/>
      <c r="Y26" s="456"/>
      <c r="Z26" s="456"/>
      <c r="AA26" s="456"/>
      <c r="AB26" s="456"/>
      <c r="AC26" s="456"/>
      <c r="AD26" s="456"/>
      <c r="AE26" s="456"/>
      <c r="AF26" s="456"/>
      <c r="AG26" s="456"/>
      <c r="AH26" s="456"/>
      <c r="AI26" s="456"/>
    </row>
    <row r="27" spans="2:35" ht="35.450000000000003" customHeight="1" x14ac:dyDescent="0.15">
      <c r="B27" s="454"/>
      <c r="C27" s="456"/>
      <c r="D27" s="456"/>
      <c r="E27" s="456"/>
      <c r="F27" s="456"/>
      <c r="G27" s="456"/>
      <c r="H27" s="456"/>
      <c r="I27" s="456"/>
      <c r="J27" s="456"/>
      <c r="K27" s="456"/>
      <c r="L27" s="456"/>
      <c r="M27" s="456"/>
      <c r="N27" s="456"/>
      <c r="O27" s="456"/>
      <c r="P27" s="456"/>
      <c r="Q27" s="456"/>
      <c r="R27" s="456"/>
      <c r="S27" s="456"/>
      <c r="T27" s="456"/>
      <c r="U27" s="456"/>
      <c r="V27" s="456"/>
      <c r="W27" s="456"/>
      <c r="X27" s="456"/>
      <c r="Y27" s="456"/>
      <c r="Z27" s="456"/>
      <c r="AA27" s="456"/>
      <c r="AB27" s="456"/>
      <c r="AC27" s="456"/>
      <c r="AD27" s="456"/>
      <c r="AE27" s="456"/>
      <c r="AF27" s="456"/>
      <c r="AG27" s="456"/>
      <c r="AH27" s="456"/>
      <c r="AI27" s="456"/>
    </row>
    <row r="28" spans="2:35" ht="35.450000000000003" customHeight="1" x14ac:dyDescent="0.15">
      <c r="B28" s="454"/>
      <c r="C28" s="456"/>
      <c r="D28" s="456"/>
      <c r="E28" s="456"/>
      <c r="F28" s="456"/>
      <c r="G28" s="456"/>
      <c r="H28" s="456"/>
      <c r="I28" s="456"/>
      <c r="J28" s="456"/>
      <c r="K28" s="456"/>
      <c r="L28" s="456"/>
      <c r="M28" s="456"/>
      <c r="N28" s="456"/>
      <c r="O28" s="456"/>
      <c r="P28" s="456"/>
      <c r="Q28" s="456"/>
      <c r="R28" s="456"/>
      <c r="S28" s="456"/>
      <c r="T28" s="456"/>
      <c r="U28" s="456"/>
      <c r="V28" s="456"/>
      <c r="W28" s="456"/>
      <c r="X28" s="456"/>
      <c r="Y28" s="456"/>
      <c r="Z28" s="456"/>
      <c r="AA28" s="456"/>
      <c r="AB28" s="456"/>
      <c r="AC28" s="456"/>
      <c r="AD28" s="456"/>
      <c r="AE28" s="456"/>
      <c r="AF28" s="456"/>
      <c r="AG28" s="456"/>
      <c r="AH28" s="456"/>
      <c r="AI28" s="456"/>
    </row>
    <row r="29" spans="2:35" ht="35.450000000000003" customHeight="1" x14ac:dyDescent="0.15">
      <c r="B29" s="454"/>
      <c r="C29" s="456"/>
      <c r="D29" s="456"/>
      <c r="E29" s="456"/>
      <c r="F29" s="456"/>
      <c r="G29" s="456"/>
      <c r="H29" s="456"/>
      <c r="I29" s="456"/>
      <c r="J29" s="456"/>
      <c r="K29" s="456"/>
      <c r="L29" s="456"/>
      <c r="M29" s="456"/>
      <c r="N29" s="456"/>
      <c r="O29" s="456"/>
      <c r="P29" s="456"/>
      <c r="Q29" s="456"/>
      <c r="R29" s="456"/>
      <c r="S29" s="456"/>
      <c r="T29" s="456"/>
      <c r="U29" s="456"/>
      <c r="V29" s="456"/>
      <c r="W29" s="456"/>
      <c r="X29" s="456"/>
      <c r="Y29" s="456"/>
      <c r="Z29" s="456"/>
      <c r="AA29" s="456"/>
      <c r="AB29" s="456"/>
      <c r="AC29" s="456"/>
      <c r="AD29" s="456"/>
      <c r="AE29" s="456"/>
      <c r="AF29" s="456"/>
      <c r="AG29" s="456"/>
      <c r="AH29" s="456"/>
      <c r="AI29" s="456"/>
    </row>
    <row r="30" spans="2:35" ht="35.450000000000003" customHeight="1" x14ac:dyDescent="0.15">
      <c r="B30" s="454"/>
      <c r="C30" s="456"/>
      <c r="D30" s="456"/>
      <c r="E30" s="456"/>
      <c r="F30" s="456"/>
      <c r="G30" s="456"/>
      <c r="H30" s="456"/>
      <c r="I30" s="456"/>
      <c r="J30" s="456"/>
      <c r="K30" s="456"/>
      <c r="L30" s="456"/>
      <c r="M30" s="456"/>
      <c r="N30" s="456"/>
      <c r="O30" s="456"/>
      <c r="P30" s="456"/>
      <c r="Q30" s="456"/>
      <c r="R30" s="456"/>
      <c r="S30" s="456"/>
      <c r="T30" s="456"/>
      <c r="U30" s="456"/>
      <c r="V30" s="456"/>
      <c r="W30" s="456"/>
      <c r="X30" s="456"/>
      <c r="Y30" s="456"/>
      <c r="Z30" s="456"/>
      <c r="AA30" s="456"/>
      <c r="AB30" s="456"/>
      <c r="AC30" s="456"/>
      <c r="AD30" s="456"/>
      <c r="AE30" s="456"/>
      <c r="AF30" s="456"/>
      <c r="AG30" s="456"/>
      <c r="AH30" s="456"/>
      <c r="AI30" s="456"/>
    </row>
    <row r="31" spans="2:35" ht="35.450000000000003" customHeight="1" x14ac:dyDescent="0.15">
      <c r="B31" s="454"/>
      <c r="C31" s="456"/>
      <c r="D31" s="456"/>
      <c r="E31" s="456"/>
      <c r="F31" s="456"/>
      <c r="G31" s="456"/>
      <c r="H31" s="456"/>
      <c r="I31" s="456"/>
      <c r="J31" s="456"/>
      <c r="K31" s="456"/>
      <c r="L31" s="456"/>
      <c r="M31" s="456"/>
      <c r="N31" s="456"/>
      <c r="O31" s="456"/>
      <c r="P31" s="456"/>
      <c r="Q31" s="456"/>
      <c r="R31" s="456"/>
      <c r="S31" s="456"/>
      <c r="T31" s="456"/>
      <c r="U31" s="456"/>
      <c r="V31" s="456"/>
      <c r="W31" s="456"/>
      <c r="X31" s="456"/>
      <c r="Y31" s="456"/>
      <c r="Z31" s="456"/>
      <c r="AA31" s="456"/>
      <c r="AB31" s="456"/>
      <c r="AC31" s="456"/>
      <c r="AD31" s="456"/>
      <c r="AE31" s="456"/>
      <c r="AF31" s="456"/>
      <c r="AG31" s="456"/>
      <c r="AH31" s="456"/>
      <c r="AI31" s="456"/>
    </row>
    <row r="32" spans="2:35" ht="35.450000000000003" customHeight="1" x14ac:dyDescent="0.15">
      <c r="B32" s="454"/>
      <c r="C32" s="456"/>
      <c r="D32" s="456"/>
      <c r="E32" s="456"/>
      <c r="F32" s="456"/>
      <c r="G32" s="456"/>
      <c r="H32" s="456"/>
      <c r="I32" s="456"/>
      <c r="J32" s="456"/>
      <c r="K32" s="456"/>
      <c r="L32" s="456"/>
      <c r="M32" s="456"/>
      <c r="N32" s="456"/>
      <c r="O32" s="456"/>
      <c r="P32" s="456"/>
      <c r="Q32" s="456"/>
      <c r="R32" s="456"/>
      <c r="S32" s="456"/>
      <c r="T32" s="456"/>
      <c r="U32" s="456"/>
      <c r="V32" s="456"/>
      <c r="W32" s="456"/>
      <c r="X32" s="456"/>
      <c r="Y32" s="456"/>
      <c r="Z32" s="456"/>
      <c r="AA32" s="456"/>
      <c r="AB32" s="456"/>
      <c r="AC32" s="456"/>
      <c r="AD32" s="456"/>
      <c r="AE32" s="456"/>
      <c r="AF32" s="456"/>
      <c r="AG32" s="456"/>
      <c r="AH32" s="456"/>
      <c r="AI32" s="456"/>
    </row>
    <row r="33" spans="2:35" ht="35.450000000000003" customHeight="1" x14ac:dyDescent="0.15">
      <c r="B33" s="454"/>
      <c r="C33" s="456"/>
      <c r="D33" s="456"/>
      <c r="E33" s="456"/>
      <c r="F33" s="456"/>
      <c r="G33" s="456"/>
      <c r="H33" s="456"/>
      <c r="I33" s="456"/>
      <c r="J33" s="456"/>
      <c r="K33" s="456"/>
      <c r="L33" s="456"/>
      <c r="M33" s="456"/>
      <c r="N33" s="456"/>
      <c r="O33" s="456"/>
      <c r="P33" s="456"/>
      <c r="Q33" s="456"/>
      <c r="R33" s="456"/>
      <c r="S33" s="456"/>
      <c r="T33" s="456"/>
      <c r="U33" s="456"/>
      <c r="V33" s="456"/>
      <c r="W33" s="456"/>
      <c r="X33" s="456"/>
      <c r="Y33" s="456"/>
      <c r="Z33" s="456"/>
      <c r="AA33" s="456"/>
      <c r="AB33" s="456"/>
      <c r="AC33" s="456"/>
      <c r="AD33" s="456"/>
      <c r="AE33" s="456"/>
      <c r="AF33" s="456"/>
      <c r="AG33" s="456"/>
      <c r="AH33" s="456"/>
      <c r="AI33" s="456"/>
    </row>
    <row r="34" spans="2:35" ht="35.450000000000003" customHeight="1" x14ac:dyDescent="0.15">
      <c r="B34" s="454"/>
      <c r="C34" s="456"/>
      <c r="D34" s="456"/>
      <c r="E34" s="456"/>
      <c r="F34" s="456"/>
      <c r="G34" s="456"/>
      <c r="H34" s="456"/>
      <c r="I34" s="456"/>
      <c r="J34" s="456"/>
      <c r="K34" s="456"/>
      <c r="L34" s="456"/>
      <c r="M34" s="456"/>
      <c r="N34" s="456"/>
      <c r="O34" s="456"/>
      <c r="P34" s="456"/>
      <c r="Q34" s="456"/>
      <c r="R34" s="456"/>
      <c r="S34" s="456"/>
      <c r="T34" s="456"/>
      <c r="U34" s="456"/>
      <c r="V34" s="456"/>
      <c r="W34" s="456"/>
      <c r="X34" s="456"/>
      <c r="Y34" s="456"/>
      <c r="Z34" s="456"/>
      <c r="AA34" s="456"/>
      <c r="AB34" s="456"/>
      <c r="AC34" s="456"/>
      <c r="AD34" s="456"/>
      <c r="AE34" s="456"/>
      <c r="AF34" s="456"/>
      <c r="AG34" s="456"/>
      <c r="AH34" s="456"/>
      <c r="AI34" s="456"/>
    </row>
    <row r="35" spans="2:35" ht="53.25" customHeight="1" x14ac:dyDescent="0.15">
      <c r="B35" s="454"/>
      <c r="C35" s="456"/>
      <c r="D35" s="456"/>
      <c r="E35" s="456"/>
      <c r="F35" s="456"/>
      <c r="G35" s="456"/>
      <c r="H35" s="456"/>
      <c r="I35" s="456"/>
      <c r="J35" s="456"/>
      <c r="K35" s="456"/>
      <c r="L35" s="456"/>
      <c r="M35" s="456"/>
      <c r="N35" s="456"/>
      <c r="O35" s="456"/>
      <c r="P35" s="456"/>
      <c r="Q35" s="456"/>
      <c r="R35" s="456"/>
      <c r="S35" s="456"/>
      <c r="T35" s="456"/>
      <c r="U35" s="456"/>
      <c r="V35" s="456"/>
      <c r="W35" s="456"/>
      <c r="X35" s="456"/>
      <c r="Y35" s="456"/>
      <c r="Z35" s="456"/>
      <c r="AA35" s="456"/>
      <c r="AB35" s="456"/>
      <c r="AC35" s="456"/>
      <c r="AD35" s="456"/>
      <c r="AE35" s="456"/>
      <c r="AF35" s="456"/>
      <c r="AG35" s="456"/>
      <c r="AH35" s="456"/>
      <c r="AI35" s="456"/>
    </row>
    <row r="36" spans="2:35" ht="15" customHeight="1" x14ac:dyDescent="0.15">
      <c r="B36" s="38"/>
      <c r="C36" s="38"/>
      <c r="D36" s="3"/>
    </row>
    <row r="37" spans="2:35" s="39" customFormat="1" ht="24.95" customHeight="1" x14ac:dyDescent="0.15">
      <c r="B37" s="468" t="s">
        <v>318</v>
      </c>
      <c r="C37" s="468"/>
      <c r="D37" s="468"/>
      <c r="E37" s="468"/>
      <c r="F37" s="468"/>
      <c r="G37" s="468"/>
      <c r="H37" s="468"/>
      <c r="I37" s="468"/>
      <c r="J37" s="468"/>
      <c r="K37" s="468"/>
      <c r="L37" s="468"/>
      <c r="M37" s="468"/>
      <c r="N37" s="468"/>
      <c r="O37" s="468"/>
      <c r="P37" s="468"/>
      <c r="Q37" s="468"/>
      <c r="R37" s="468"/>
      <c r="S37" s="468"/>
      <c r="T37" s="468"/>
      <c r="U37" s="468"/>
      <c r="V37" s="468"/>
      <c r="W37" s="468"/>
      <c r="X37" s="468"/>
      <c r="Y37" s="468"/>
      <c r="Z37" s="468"/>
      <c r="AA37" s="468"/>
      <c r="AB37" s="468"/>
      <c r="AC37" s="468"/>
      <c r="AD37" s="468"/>
      <c r="AE37" s="468"/>
      <c r="AF37" s="468"/>
      <c r="AG37" s="468"/>
      <c r="AH37" s="468"/>
      <c r="AI37" s="468"/>
    </row>
    <row r="38" spans="2:35" ht="20.100000000000001" customHeight="1" x14ac:dyDescent="0.15">
      <c r="B38" s="330" t="s">
        <v>27</v>
      </c>
      <c r="C38" s="346"/>
      <c r="D38" s="347"/>
      <c r="E38" s="469" t="str">
        <f>'様式A-1'!D3</f>
        <v>ユダトンネル</v>
      </c>
      <c r="F38" s="470"/>
      <c r="G38" s="470"/>
      <c r="H38" s="470"/>
      <c r="I38" s="471"/>
      <c r="J38" s="472" t="s">
        <v>28</v>
      </c>
      <c r="K38" s="472"/>
      <c r="L38" s="472"/>
      <c r="M38" s="473" t="str">
        <f>'様式A-1'!J3</f>
        <v>主要県道　橘東和線</v>
      </c>
      <c r="N38" s="473"/>
      <c r="O38" s="473"/>
      <c r="P38" s="473"/>
      <c r="Q38" s="473"/>
      <c r="R38" s="473"/>
      <c r="S38" s="250" t="s">
        <v>160</v>
      </c>
      <c r="T38" s="251"/>
      <c r="U38" s="251"/>
      <c r="V38" s="252"/>
      <c r="W38" s="313" t="str">
        <f>'様式A-1'!K5</f>
        <v>基礎地盤コンサルタンツ株式会社
安田　啓吾</v>
      </c>
      <c r="X38" s="457"/>
      <c r="Y38" s="457"/>
      <c r="Z38" s="457"/>
      <c r="AA38" s="457"/>
      <c r="AB38" s="458"/>
      <c r="AC38" s="462" t="s">
        <v>191</v>
      </c>
      <c r="AD38" s="463"/>
      <c r="AE38" s="464"/>
      <c r="AF38" s="474">
        <f>'様式A-1'!R5</f>
        <v>45328</v>
      </c>
      <c r="AG38" s="475"/>
      <c r="AH38" s="475"/>
      <c r="AI38" s="476"/>
    </row>
    <row r="39" spans="2:35" ht="20.100000000000001" customHeight="1" x14ac:dyDescent="0.15">
      <c r="B39" s="270" t="s">
        <v>0</v>
      </c>
      <c r="C39" s="271"/>
      <c r="D39" s="272"/>
      <c r="E39" s="480" t="str">
        <f>'様式A-1'!D4</f>
        <v>油田トンネル</v>
      </c>
      <c r="F39" s="481"/>
      <c r="G39" s="481"/>
      <c r="H39" s="481"/>
      <c r="I39" s="482"/>
      <c r="J39" s="483" t="s">
        <v>1</v>
      </c>
      <c r="K39" s="483"/>
      <c r="L39" s="483"/>
      <c r="M39" s="473" t="str">
        <f>'様式A-1'!R3</f>
        <v>柳井土木建築事務所
（大島分室）</v>
      </c>
      <c r="N39" s="473"/>
      <c r="O39" s="473"/>
      <c r="P39" s="473"/>
      <c r="Q39" s="473"/>
      <c r="R39" s="473"/>
      <c r="S39" s="253"/>
      <c r="T39" s="254"/>
      <c r="U39" s="254"/>
      <c r="V39" s="255"/>
      <c r="W39" s="459"/>
      <c r="X39" s="460"/>
      <c r="Y39" s="460"/>
      <c r="Z39" s="460"/>
      <c r="AA39" s="460"/>
      <c r="AB39" s="461"/>
      <c r="AC39" s="465"/>
      <c r="AD39" s="466"/>
      <c r="AE39" s="467"/>
      <c r="AF39" s="477"/>
      <c r="AG39" s="478"/>
      <c r="AH39" s="478"/>
      <c r="AI39" s="479"/>
    </row>
    <row r="40" spans="2:35" ht="26.25" customHeight="1" x14ac:dyDescent="0.15">
      <c r="B40" s="453" t="s">
        <v>190</v>
      </c>
      <c r="C40" s="455"/>
      <c r="D40" s="455"/>
      <c r="E40" s="455"/>
      <c r="F40" s="455"/>
      <c r="G40" s="455"/>
      <c r="H40" s="455"/>
      <c r="I40" s="455"/>
      <c r="J40" s="455"/>
      <c r="K40" s="455"/>
      <c r="L40" s="455"/>
      <c r="M40" s="455"/>
      <c r="N40" s="455"/>
      <c r="O40" s="455"/>
      <c r="P40" s="455"/>
      <c r="Q40" s="455"/>
      <c r="R40" s="455"/>
      <c r="S40" s="455"/>
      <c r="T40" s="455"/>
      <c r="U40" s="455"/>
      <c r="V40" s="455"/>
      <c r="W40" s="455"/>
      <c r="X40" s="455"/>
      <c r="Y40" s="455"/>
      <c r="Z40" s="455"/>
      <c r="AA40" s="455"/>
      <c r="AB40" s="455"/>
      <c r="AC40" s="455"/>
      <c r="AD40" s="455"/>
      <c r="AE40" s="455"/>
      <c r="AF40" s="455"/>
      <c r="AG40" s="455"/>
      <c r="AH40" s="455"/>
      <c r="AI40" s="455"/>
    </row>
    <row r="41" spans="2:35" ht="35.450000000000003" customHeight="1" x14ac:dyDescent="0.15">
      <c r="B41" s="454"/>
      <c r="C41" s="456"/>
      <c r="D41" s="456"/>
      <c r="E41" s="456"/>
      <c r="F41" s="456"/>
      <c r="G41" s="456"/>
      <c r="H41" s="456"/>
      <c r="I41" s="456"/>
      <c r="J41" s="456"/>
      <c r="K41" s="456"/>
      <c r="L41" s="456"/>
      <c r="M41" s="456"/>
      <c r="N41" s="456"/>
      <c r="O41" s="456"/>
      <c r="P41" s="456"/>
      <c r="Q41" s="456"/>
      <c r="R41" s="456"/>
      <c r="S41" s="456"/>
      <c r="T41" s="456"/>
      <c r="U41" s="456"/>
      <c r="V41" s="456"/>
      <c r="W41" s="456"/>
      <c r="X41" s="456"/>
      <c r="Y41" s="456"/>
      <c r="Z41" s="456"/>
      <c r="AA41" s="456"/>
      <c r="AB41" s="456"/>
      <c r="AC41" s="456"/>
      <c r="AD41" s="456"/>
      <c r="AE41" s="456"/>
      <c r="AF41" s="456"/>
      <c r="AG41" s="456"/>
      <c r="AH41" s="456"/>
      <c r="AI41" s="456"/>
    </row>
    <row r="42" spans="2:35" ht="35.450000000000003" customHeight="1" x14ac:dyDescent="0.15">
      <c r="B42" s="454"/>
      <c r="C42" s="456"/>
      <c r="D42" s="456"/>
      <c r="E42" s="456"/>
      <c r="F42" s="456"/>
      <c r="G42" s="456"/>
      <c r="H42" s="456"/>
      <c r="I42" s="456"/>
      <c r="J42" s="456"/>
      <c r="K42" s="456"/>
      <c r="L42" s="456"/>
      <c r="M42" s="456"/>
      <c r="N42" s="456"/>
      <c r="O42" s="456"/>
      <c r="P42" s="456"/>
      <c r="Q42" s="456"/>
      <c r="R42" s="456"/>
      <c r="S42" s="456"/>
      <c r="T42" s="456"/>
      <c r="U42" s="456"/>
      <c r="V42" s="456"/>
      <c r="W42" s="456"/>
      <c r="X42" s="456"/>
      <c r="Y42" s="456"/>
      <c r="Z42" s="456"/>
      <c r="AA42" s="456"/>
      <c r="AB42" s="456"/>
      <c r="AC42" s="456"/>
      <c r="AD42" s="456"/>
      <c r="AE42" s="456"/>
      <c r="AF42" s="456"/>
      <c r="AG42" s="456"/>
      <c r="AH42" s="456"/>
      <c r="AI42" s="456"/>
    </row>
    <row r="43" spans="2:35" ht="35.450000000000003" customHeight="1" x14ac:dyDescent="0.15">
      <c r="B43" s="454"/>
      <c r="C43" s="456"/>
      <c r="D43" s="456"/>
      <c r="E43" s="456"/>
      <c r="F43" s="456"/>
      <c r="G43" s="456"/>
      <c r="H43" s="456"/>
      <c r="I43" s="456"/>
      <c r="J43" s="456"/>
      <c r="K43" s="456"/>
      <c r="L43" s="456"/>
      <c r="M43" s="456"/>
      <c r="N43" s="456"/>
      <c r="O43" s="456"/>
      <c r="P43" s="456"/>
      <c r="Q43" s="456"/>
      <c r="R43" s="456"/>
      <c r="S43" s="456"/>
      <c r="T43" s="456"/>
      <c r="U43" s="456"/>
      <c r="V43" s="456"/>
      <c r="W43" s="456"/>
      <c r="X43" s="456"/>
      <c r="Y43" s="456"/>
      <c r="Z43" s="456"/>
      <c r="AA43" s="456"/>
      <c r="AB43" s="456"/>
      <c r="AC43" s="456"/>
      <c r="AD43" s="456"/>
      <c r="AE43" s="456"/>
      <c r="AF43" s="456"/>
      <c r="AG43" s="456"/>
      <c r="AH43" s="456"/>
      <c r="AI43" s="456"/>
    </row>
    <row r="44" spans="2:35" ht="35.450000000000003" customHeight="1" x14ac:dyDescent="0.15">
      <c r="B44" s="454"/>
      <c r="C44" s="456"/>
      <c r="D44" s="456"/>
      <c r="E44" s="456"/>
      <c r="F44" s="456"/>
      <c r="G44" s="456"/>
      <c r="H44" s="456"/>
      <c r="I44" s="456"/>
      <c r="J44" s="456"/>
      <c r="K44" s="456"/>
      <c r="L44" s="456"/>
      <c r="M44" s="456"/>
      <c r="N44" s="456"/>
      <c r="O44" s="456"/>
      <c r="P44" s="456"/>
      <c r="Q44" s="456"/>
      <c r="R44" s="456"/>
      <c r="S44" s="456"/>
      <c r="T44" s="456"/>
      <c r="U44" s="456"/>
      <c r="V44" s="456"/>
      <c r="W44" s="456"/>
      <c r="X44" s="456"/>
      <c r="Y44" s="456"/>
      <c r="Z44" s="456"/>
      <c r="AA44" s="456"/>
      <c r="AB44" s="456"/>
      <c r="AC44" s="456"/>
      <c r="AD44" s="456"/>
      <c r="AE44" s="456"/>
      <c r="AF44" s="456"/>
      <c r="AG44" s="456"/>
      <c r="AH44" s="456"/>
      <c r="AI44" s="456"/>
    </row>
    <row r="45" spans="2:35" ht="35.450000000000003" customHeight="1" x14ac:dyDescent="0.15">
      <c r="B45" s="454"/>
      <c r="C45" s="456"/>
      <c r="D45" s="456"/>
      <c r="E45" s="456"/>
      <c r="F45" s="456"/>
      <c r="G45" s="456"/>
      <c r="H45" s="456"/>
      <c r="I45" s="456"/>
      <c r="J45" s="456"/>
      <c r="K45" s="456"/>
      <c r="L45" s="456"/>
      <c r="M45" s="456"/>
      <c r="N45" s="456"/>
      <c r="O45" s="456"/>
      <c r="P45" s="456"/>
      <c r="Q45" s="456"/>
      <c r="R45" s="456"/>
      <c r="S45" s="456"/>
      <c r="T45" s="456"/>
      <c r="U45" s="456"/>
      <c r="V45" s="456"/>
      <c r="W45" s="456"/>
      <c r="X45" s="456"/>
      <c r="Y45" s="456"/>
      <c r="Z45" s="456"/>
      <c r="AA45" s="456"/>
      <c r="AB45" s="456"/>
      <c r="AC45" s="456"/>
      <c r="AD45" s="456"/>
      <c r="AE45" s="456"/>
      <c r="AF45" s="456"/>
      <c r="AG45" s="456"/>
      <c r="AH45" s="456"/>
      <c r="AI45" s="456"/>
    </row>
    <row r="46" spans="2:35" ht="35.450000000000003" customHeight="1" x14ac:dyDescent="0.15">
      <c r="B46" s="454"/>
      <c r="C46" s="456"/>
      <c r="D46" s="456"/>
      <c r="E46" s="456"/>
      <c r="F46" s="456"/>
      <c r="G46" s="456"/>
      <c r="H46" s="456"/>
      <c r="I46" s="456"/>
      <c r="J46" s="456"/>
      <c r="K46" s="456"/>
      <c r="L46" s="456"/>
      <c r="M46" s="456"/>
      <c r="N46" s="456"/>
      <c r="O46" s="456"/>
      <c r="P46" s="456"/>
      <c r="Q46" s="456"/>
      <c r="R46" s="456"/>
      <c r="S46" s="456"/>
      <c r="T46" s="456"/>
      <c r="U46" s="456"/>
      <c r="V46" s="456"/>
      <c r="W46" s="456"/>
      <c r="X46" s="456"/>
      <c r="Y46" s="456"/>
      <c r="Z46" s="456"/>
      <c r="AA46" s="456"/>
      <c r="AB46" s="456"/>
      <c r="AC46" s="456"/>
      <c r="AD46" s="456"/>
      <c r="AE46" s="456"/>
      <c r="AF46" s="456"/>
      <c r="AG46" s="456"/>
      <c r="AH46" s="456"/>
      <c r="AI46" s="456"/>
    </row>
    <row r="47" spans="2:35" ht="35.450000000000003" customHeight="1" x14ac:dyDescent="0.15">
      <c r="B47" s="454"/>
      <c r="C47" s="456"/>
      <c r="D47" s="456"/>
      <c r="E47" s="456"/>
      <c r="F47" s="456"/>
      <c r="G47" s="456"/>
      <c r="H47" s="456"/>
      <c r="I47" s="456"/>
      <c r="J47" s="456"/>
      <c r="K47" s="456"/>
      <c r="L47" s="456"/>
      <c r="M47" s="456"/>
      <c r="N47" s="456"/>
      <c r="O47" s="456"/>
      <c r="P47" s="456"/>
      <c r="Q47" s="456"/>
      <c r="R47" s="456"/>
      <c r="S47" s="456"/>
      <c r="T47" s="456"/>
      <c r="U47" s="456"/>
      <c r="V47" s="456"/>
      <c r="W47" s="456"/>
      <c r="X47" s="456"/>
      <c r="Y47" s="456"/>
      <c r="Z47" s="456"/>
      <c r="AA47" s="456"/>
      <c r="AB47" s="456"/>
      <c r="AC47" s="456"/>
      <c r="AD47" s="456"/>
      <c r="AE47" s="456"/>
      <c r="AF47" s="456"/>
      <c r="AG47" s="456"/>
      <c r="AH47" s="456"/>
      <c r="AI47" s="456"/>
    </row>
    <row r="48" spans="2:35" ht="35.450000000000003" customHeight="1" x14ac:dyDescent="0.15">
      <c r="B48" s="454"/>
      <c r="C48" s="456"/>
      <c r="D48" s="456"/>
      <c r="E48" s="456"/>
      <c r="F48" s="456"/>
      <c r="G48" s="456"/>
      <c r="H48" s="456"/>
      <c r="I48" s="456"/>
      <c r="J48" s="456"/>
      <c r="K48" s="456"/>
      <c r="L48" s="456"/>
      <c r="M48" s="456"/>
      <c r="N48" s="456"/>
      <c r="O48" s="456"/>
      <c r="P48" s="456"/>
      <c r="Q48" s="456"/>
      <c r="R48" s="456"/>
      <c r="S48" s="456"/>
      <c r="T48" s="456"/>
      <c r="U48" s="456"/>
      <c r="V48" s="456"/>
      <c r="W48" s="456"/>
      <c r="X48" s="456"/>
      <c r="Y48" s="456"/>
      <c r="Z48" s="456"/>
      <c r="AA48" s="456"/>
      <c r="AB48" s="456"/>
      <c r="AC48" s="456"/>
      <c r="AD48" s="456"/>
      <c r="AE48" s="456"/>
      <c r="AF48" s="456"/>
      <c r="AG48" s="456"/>
      <c r="AH48" s="456"/>
      <c r="AI48" s="456"/>
    </row>
    <row r="49" spans="2:35" ht="35.450000000000003" customHeight="1" x14ac:dyDescent="0.15">
      <c r="B49" s="454"/>
      <c r="C49" s="456"/>
      <c r="D49" s="456"/>
      <c r="E49" s="456"/>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6"/>
    </row>
    <row r="50" spans="2:35" ht="35.450000000000003" customHeight="1" x14ac:dyDescent="0.15">
      <c r="B50" s="454"/>
      <c r="C50" s="456"/>
      <c r="D50" s="456"/>
      <c r="E50" s="456"/>
      <c r="F50" s="456"/>
      <c r="G50" s="456"/>
      <c r="H50" s="456"/>
      <c r="I50" s="456"/>
      <c r="J50" s="456"/>
      <c r="K50" s="456"/>
      <c r="L50" s="456"/>
      <c r="M50" s="456"/>
      <c r="N50" s="456"/>
      <c r="O50" s="456"/>
      <c r="P50" s="456"/>
      <c r="Q50" s="456"/>
      <c r="R50" s="456"/>
      <c r="S50" s="456"/>
      <c r="T50" s="456"/>
      <c r="U50" s="456"/>
      <c r="V50" s="456"/>
      <c r="W50" s="456"/>
      <c r="X50" s="456"/>
      <c r="Y50" s="456"/>
      <c r="Z50" s="456"/>
      <c r="AA50" s="456"/>
      <c r="AB50" s="456"/>
      <c r="AC50" s="456"/>
      <c r="AD50" s="456"/>
      <c r="AE50" s="456"/>
      <c r="AF50" s="456"/>
      <c r="AG50" s="456"/>
      <c r="AH50" s="456"/>
      <c r="AI50" s="456"/>
    </row>
    <row r="51" spans="2:35" ht="35.450000000000003" customHeight="1" x14ac:dyDescent="0.15">
      <c r="B51" s="454"/>
      <c r="C51" s="456"/>
      <c r="D51" s="456"/>
      <c r="E51" s="456"/>
      <c r="F51" s="456"/>
      <c r="G51" s="456"/>
      <c r="H51" s="456"/>
      <c r="I51" s="456"/>
      <c r="J51" s="456"/>
      <c r="K51" s="456"/>
      <c r="L51" s="456"/>
      <c r="M51" s="456"/>
      <c r="N51" s="456"/>
      <c r="O51" s="456"/>
      <c r="P51" s="456"/>
      <c r="Q51" s="456"/>
      <c r="R51" s="456"/>
      <c r="S51" s="456"/>
      <c r="T51" s="456"/>
      <c r="U51" s="456"/>
      <c r="V51" s="456"/>
      <c r="W51" s="456"/>
      <c r="X51" s="456"/>
      <c r="Y51" s="456"/>
      <c r="Z51" s="456"/>
      <c r="AA51" s="456"/>
      <c r="AB51" s="456"/>
      <c r="AC51" s="456"/>
      <c r="AD51" s="456"/>
      <c r="AE51" s="456"/>
      <c r="AF51" s="456"/>
      <c r="AG51" s="456"/>
      <c r="AH51" s="456"/>
      <c r="AI51" s="456"/>
    </row>
    <row r="52" spans="2:35" ht="53.25" customHeight="1" x14ac:dyDescent="0.15">
      <c r="B52" s="454"/>
      <c r="C52" s="456"/>
      <c r="D52" s="456"/>
      <c r="E52" s="456"/>
      <c r="F52" s="456"/>
      <c r="G52" s="456"/>
      <c r="H52" s="456"/>
      <c r="I52" s="456"/>
      <c r="J52" s="456"/>
      <c r="K52" s="456"/>
      <c r="L52" s="456"/>
      <c r="M52" s="456"/>
      <c r="N52" s="456"/>
      <c r="O52" s="456"/>
      <c r="P52" s="456"/>
      <c r="Q52" s="456"/>
      <c r="R52" s="456"/>
      <c r="S52" s="456"/>
      <c r="T52" s="456"/>
      <c r="U52" s="456"/>
      <c r="V52" s="456"/>
      <c r="W52" s="456"/>
      <c r="X52" s="456"/>
      <c r="Y52" s="456"/>
      <c r="Z52" s="456"/>
      <c r="AA52" s="456"/>
      <c r="AB52" s="456"/>
      <c r="AC52" s="456"/>
      <c r="AD52" s="456"/>
      <c r="AE52" s="456"/>
      <c r="AF52" s="456"/>
      <c r="AG52" s="456"/>
      <c r="AH52" s="456"/>
      <c r="AI52" s="456"/>
    </row>
    <row r="53" spans="2:35" ht="15" customHeight="1" x14ac:dyDescent="0.15">
      <c r="B53" s="38"/>
      <c r="C53" s="38"/>
      <c r="D53" s="3"/>
    </row>
    <row r="54" spans="2:35" s="39" customFormat="1" ht="24.95" customHeight="1" x14ac:dyDescent="0.15">
      <c r="B54" s="468" t="s">
        <v>318</v>
      </c>
      <c r="C54" s="468"/>
      <c r="D54" s="468"/>
      <c r="E54" s="468"/>
      <c r="F54" s="468"/>
      <c r="G54" s="468"/>
      <c r="H54" s="468"/>
      <c r="I54" s="468"/>
      <c r="J54" s="468"/>
      <c r="K54" s="468"/>
      <c r="L54" s="468"/>
      <c r="M54" s="468"/>
      <c r="N54" s="468"/>
      <c r="O54" s="468"/>
      <c r="P54" s="468"/>
      <c r="Q54" s="468"/>
      <c r="R54" s="468"/>
      <c r="S54" s="468"/>
      <c r="T54" s="468"/>
      <c r="U54" s="468"/>
      <c r="V54" s="468"/>
      <c r="W54" s="468"/>
      <c r="X54" s="468"/>
      <c r="Y54" s="468"/>
      <c r="Z54" s="468"/>
      <c r="AA54" s="468"/>
      <c r="AB54" s="468"/>
      <c r="AC54" s="468"/>
      <c r="AD54" s="468"/>
      <c r="AE54" s="468"/>
      <c r="AF54" s="468"/>
      <c r="AG54" s="468"/>
      <c r="AH54" s="468"/>
      <c r="AI54" s="468"/>
    </row>
    <row r="55" spans="2:35" ht="20.100000000000001" customHeight="1" x14ac:dyDescent="0.15">
      <c r="B55" s="330" t="s">
        <v>27</v>
      </c>
      <c r="C55" s="346"/>
      <c r="D55" s="347"/>
      <c r="E55" s="469" t="str">
        <f>'様式A-1'!D3</f>
        <v>ユダトンネル</v>
      </c>
      <c r="F55" s="470"/>
      <c r="G55" s="470"/>
      <c r="H55" s="470"/>
      <c r="I55" s="471"/>
      <c r="J55" s="472" t="s">
        <v>28</v>
      </c>
      <c r="K55" s="472"/>
      <c r="L55" s="472"/>
      <c r="M55" s="473" t="str">
        <f>'様式A-1'!J3</f>
        <v>主要県道　橘東和線</v>
      </c>
      <c r="N55" s="473"/>
      <c r="O55" s="473"/>
      <c r="P55" s="473"/>
      <c r="Q55" s="473"/>
      <c r="R55" s="473"/>
      <c r="S55" s="250" t="s">
        <v>160</v>
      </c>
      <c r="T55" s="251"/>
      <c r="U55" s="251"/>
      <c r="V55" s="252"/>
      <c r="W55" s="313" t="str">
        <f>'様式A-1'!K5</f>
        <v>基礎地盤コンサルタンツ株式会社
安田　啓吾</v>
      </c>
      <c r="X55" s="457"/>
      <c r="Y55" s="457"/>
      <c r="Z55" s="457"/>
      <c r="AA55" s="457"/>
      <c r="AB55" s="458"/>
      <c r="AC55" s="462" t="s">
        <v>191</v>
      </c>
      <c r="AD55" s="463"/>
      <c r="AE55" s="464"/>
      <c r="AF55" s="474">
        <f>'様式A-1'!R5</f>
        <v>45328</v>
      </c>
      <c r="AG55" s="475"/>
      <c r="AH55" s="475"/>
      <c r="AI55" s="476"/>
    </row>
    <row r="56" spans="2:35" ht="20.100000000000001" customHeight="1" x14ac:dyDescent="0.15">
      <c r="B56" s="270" t="s">
        <v>0</v>
      </c>
      <c r="C56" s="271"/>
      <c r="D56" s="272"/>
      <c r="E56" s="480" t="str">
        <f>'様式A-1'!D4</f>
        <v>油田トンネル</v>
      </c>
      <c r="F56" s="481"/>
      <c r="G56" s="481"/>
      <c r="H56" s="481"/>
      <c r="I56" s="482"/>
      <c r="J56" s="483" t="s">
        <v>1</v>
      </c>
      <c r="K56" s="483"/>
      <c r="L56" s="483"/>
      <c r="M56" s="473" t="str">
        <f>'様式A-1'!R3</f>
        <v>柳井土木建築事務所
（大島分室）</v>
      </c>
      <c r="N56" s="473"/>
      <c r="O56" s="473"/>
      <c r="P56" s="473"/>
      <c r="Q56" s="473"/>
      <c r="R56" s="473"/>
      <c r="S56" s="253"/>
      <c r="T56" s="254"/>
      <c r="U56" s="254"/>
      <c r="V56" s="255"/>
      <c r="W56" s="459"/>
      <c r="X56" s="460"/>
      <c r="Y56" s="460"/>
      <c r="Z56" s="460"/>
      <c r="AA56" s="460"/>
      <c r="AB56" s="461"/>
      <c r="AC56" s="465"/>
      <c r="AD56" s="466"/>
      <c r="AE56" s="467"/>
      <c r="AF56" s="477"/>
      <c r="AG56" s="478"/>
      <c r="AH56" s="478"/>
      <c r="AI56" s="479"/>
    </row>
    <row r="57" spans="2:35" ht="26.25" customHeight="1" x14ac:dyDescent="0.15">
      <c r="B57" s="453" t="s">
        <v>190</v>
      </c>
      <c r="C57" s="455"/>
      <c r="D57" s="455"/>
      <c r="E57" s="455"/>
      <c r="F57" s="455"/>
      <c r="G57" s="455"/>
      <c r="H57" s="455"/>
      <c r="I57" s="455"/>
      <c r="J57" s="455"/>
      <c r="K57" s="455"/>
      <c r="L57" s="455"/>
      <c r="M57" s="455"/>
      <c r="N57" s="455"/>
      <c r="O57" s="455"/>
      <c r="P57" s="455"/>
      <c r="Q57" s="455"/>
      <c r="R57" s="455"/>
      <c r="S57" s="455"/>
      <c r="T57" s="455"/>
      <c r="U57" s="455"/>
      <c r="V57" s="455"/>
      <c r="W57" s="455"/>
      <c r="X57" s="455"/>
      <c r="Y57" s="455"/>
      <c r="Z57" s="455"/>
      <c r="AA57" s="455"/>
      <c r="AB57" s="455"/>
      <c r="AC57" s="455"/>
      <c r="AD57" s="455"/>
      <c r="AE57" s="455"/>
      <c r="AF57" s="455"/>
      <c r="AG57" s="455"/>
      <c r="AH57" s="455"/>
      <c r="AI57" s="455"/>
    </row>
    <row r="58" spans="2:35" ht="35.450000000000003" customHeight="1" x14ac:dyDescent="0.15">
      <c r="B58" s="454"/>
      <c r="C58" s="456"/>
      <c r="D58" s="456"/>
      <c r="E58" s="456"/>
      <c r="F58" s="456"/>
      <c r="G58" s="456"/>
      <c r="H58" s="456"/>
      <c r="I58" s="456"/>
      <c r="J58" s="456"/>
      <c r="K58" s="456"/>
      <c r="L58" s="456"/>
      <c r="M58" s="456"/>
      <c r="N58" s="456"/>
      <c r="O58" s="456"/>
      <c r="P58" s="456"/>
      <c r="Q58" s="456"/>
      <c r="R58" s="456"/>
      <c r="S58" s="456"/>
      <c r="T58" s="456"/>
      <c r="U58" s="456"/>
      <c r="V58" s="456"/>
      <c r="W58" s="456"/>
      <c r="X58" s="456"/>
      <c r="Y58" s="456"/>
      <c r="Z58" s="456"/>
      <c r="AA58" s="456"/>
      <c r="AB58" s="456"/>
      <c r="AC58" s="456"/>
      <c r="AD58" s="456"/>
      <c r="AE58" s="456"/>
      <c r="AF58" s="456"/>
      <c r="AG58" s="456"/>
      <c r="AH58" s="456"/>
      <c r="AI58" s="456"/>
    </row>
    <row r="59" spans="2:35" ht="35.450000000000003" customHeight="1" x14ac:dyDescent="0.15">
      <c r="B59" s="454"/>
      <c r="C59" s="456"/>
      <c r="D59" s="456"/>
      <c r="E59" s="456"/>
      <c r="F59" s="456"/>
      <c r="G59" s="456"/>
      <c r="H59" s="456"/>
      <c r="I59" s="456"/>
      <c r="J59" s="456"/>
      <c r="K59" s="456"/>
      <c r="L59" s="456"/>
      <c r="M59" s="456"/>
      <c r="N59" s="456"/>
      <c r="O59" s="456"/>
      <c r="P59" s="456"/>
      <c r="Q59" s="456"/>
      <c r="R59" s="456"/>
      <c r="S59" s="456"/>
      <c r="T59" s="456"/>
      <c r="U59" s="456"/>
      <c r="V59" s="456"/>
      <c r="W59" s="456"/>
      <c r="X59" s="456"/>
      <c r="Y59" s="456"/>
      <c r="Z59" s="456"/>
      <c r="AA59" s="456"/>
      <c r="AB59" s="456"/>
      <c r="AC59" s="456"/>
      <c r="AD59" s="456"/>
      <c r="AE59" s="456"/>
      <c r="AF59" s="456"/>
      <c r="AG59" s="456"/>
      <c r="AH59" s="456"/>
      <c r="AI59" s="456"/>
    </row>
    <row r="60" spans="2:35" ht="35.450000000000003" customHeight="1" x14ac:dyDescent="0.15">
      <c r="B60" s="454"/>
      <c r="C60" s="456"/>
      <c r="D60" s="456"/>
      <c r="E60" s="456"/>
      <c r="F60" s="456"/>
      <c r="G60" s="456"/>
      <c r="H60" s="456"/>
      <c r="I60" s="456"/>
      <c r="J60" s="456"/>
      <c r="K60" s="456"/>
      <c r="L60" s="456"/>
      <c r="M60" s="456"/>
      <c r="N60" s="456"/>
      <c r="O60" s="456"/>
      <c r="P60" s="456"/>
      <c r="Q60" s="456"/>
      <c r="R60" s="456"/>
      <c r="S60" s="456"/>
      <c r="T60" s="456"/>
      <c r="U60" s="456"/>
      <c r="V60" s="456"/>
      <c r="W60" s="456"/>
      <c r="X60" s="456"/>
      <c r="Y60" s="456"/>
      <c r="Z60" s="456"/>
      <c r="AA60" s="456"/>
      <c r="AB60" s="456"/>
      <c r="AC60" s="456"/>
      <c r="AD60" s="456"/>
      <c r="AE60" s="456"/>
      <c r="AF60" s="456"/>
      <c r="AG60" s="456"/>
      <c r="AH60" s="456"/>
      <c r="AI60" s="456"/>
    </row>
    <row r="61" spans="2:35" ht="35.450000000000003" customHeight="1" x14ac:dyDescent="0.15">
      <c r="B61" s="454"/>
      <c r="C61" s="456"/>
      <c r="D61" s="456"/>
      <c r="E61" s="456"/>
      <c r="F61" s="456"/>
      <c r="G61" s="456"/>
      <c r="H61" s="456"/>
      <c r="I61" s="456"/>
      <c r="J61" s="456"/>
      <c r="K61" s="456"/>
      <c r="L61" s="456"/>
      <c r="M61" s="456"/>
      <c r="N61" s="456"/>
      <c r="O61" s="456"/>
      <c r="P61" s="456"/>
      <c r="Q61" s="456"/>
      <c r="R61" s="456"/>
      <c r="S61" s="456"/>
      <c r="T61" s="456"/>
      <c r="U61" s="456"/>
      <c r="V61" s="456"/>
      <c r="W61" s="456"/>
      <c r="X61" s="456"/>
      <c r="Y61" s="456"/>
      <c r="Z61" s="456"/>
      <c r="AA61" s="456"/>
      <c r="AB61" s="456"/>
      <c r="AC61" s="456"/>
      <c r="AD61" s="456"/>
      <c r="AE61" s="456"/>
      <c r="AF61" s="456"/>
      <c r="AG61" s="456"/>
      <c r="AH61" s="456"/>
      <c r="AI61" s="456"/>
    </row>
    <row r="62" spans="2:35" ht="35.450000000000003" customHeight="1" x14ac:dyDescent="0.15">
      <c r="B62" s="454"/>
      <c r="C62" s="456"/>
      <c r="D62" s="456"/>
      <c r="E62" s="456"/>
      <c r="F62" s="456"/>
      <c r="G62" s="456"/>
      <c r="H62" s="456"/>
      <c r="I62" s="456"/>
      <c r="J62" s="456"/>
      <c r="K62" s="456"/>
      <c r="L62" s="456"/>
      <c r="M62" s="456"/>
      <c r="N62" s="456"/>
      <c r="O62" s="456"/>
      <c r="P62" s="456"/>
      <c r="Q62" s="456"/>
      <c r="R62" s="456"/>
      <c r="S62" s="456"/>
      <c r="T62" s="456"/>
      <c r="U62" s="456"/>
      <c r="V62" s="456"/>
      <c r="W62" s="456"/>
      <c r="X62" s="456"/>
      <c r="Y62" s="456"/>
      <c r="Z62" s="456"/>
      <c r="AA62" s="456"/>
      <c r="AB62" s="456"/>
      <c r="AC62" s="456"/>
      <c r="AD62" s="456"/>
      <c r="AE62" s="456"/>
      <c r="AF62" s="456"/>
      <c r="AG62" s="456"/>
      <c r="AH62" s="456"/>
      <c r="AI62" s="456"/>
    </row>
    <row r="63" spans="2:35" ht="35.450000000000003" customHeight="1" x14ac:dyDescent="0.15">
      <c r="B63" s="454"/>
      <c r="C63" s="456"/>
      <c r="D63" s="456"/>
      <c r="E63" s="456"/>
      <c r="F63" s="456"/>
      <c r="G63" s="456"/>
      <c r="H63" s="456"/>
      <c r="I63" s="456"/>
      <c r="J63" s="456"/>
      <c r="K63" s="456"/>
      <c r="L63" s="456"/>
      <c r="M63" s="456"/>
      <c r="N63" s="456"/>
      <c r="O63" s="456"/>
      <c r="P63" s="456"/>
      <c r="Q63" s="456"/>
      <c r="R63" s="456"/>
      <c r="S63" s="456"/>
      <c r="T63" s="456"/>
      <c r="U63" s="456"/>
      <c r="V63" s="456"/>
      <c r="W63" s="456"/>
      <c r="X63" s="456"/>
      <c r="Y63" s="456"/>
      <c r="Z63" s="456"/>
      <c r="AA63" s="456"/>
      <c r="AB63" s="456"/>
      <c r="AC63" s="456"/>
      <c r="AD63" s="456"/>
      <c r="AE63" s="456"/>
      <c r="AF63" s="456"/>
      <c r="AG63" s="456"/>
      <c r="AH63" s="456"/>
      <c r="AI63" s="456"/>
    </row>
    <row r="64" spans="2:35" ht="35.450000000000003" customHeight="1" x14ac:dyDescent="0.15">
      <c r="B64" s="454"/>
      <c r="C64" s="456"/>
      <c r="D64" s="456"/>
      <c r="E64" s="456"/>
      <c r="F64" s="456"/>
      <c r="G64" s="456"/>
      <c r="H64" s="456"/>
      <c r="I64" s="456"/>
      <c r="J64" s="456"/>
      <c r="K64" s="456"/>
      <c r="L64" s="456"/>
      <c r="M64" s="456"/>
      <c r="N64" s="456"/>
      <c r="O64" s="456"/>
      <c r="P64" s="456"/>
      <c r="Q64" s="456"/>
      <c r="R64" s="456"/>
      <c r="S64" s="456"/>
      <c r="T64" s="456"/>
      <c r="U64" s="456"/>
      <c r="V64" s="456"/>
      <c r="W64" s="456"/>
      <c r="X64" s="456"/>
      <c r="Y64" s="456"/>
      <c r="Z64" s="456"/>
      <c r="AA64" s="456"/>
      <c r="AB64" s="456"/>
      <c r="AC64" s="456"/>
      <c r="AD64" s="456"/>
      <c r="AE64" s="456"/>
      <c r="AF64" s="456"/>
      <c r="AG64" s="456"/>
      <c r="AH64" s="456"/>
      <c r="AI64" s="456"/>
    </row>
    <row r="65" spans="2:35" ht="35.450000000000003" customHeight="1" x14ac:dyDescent="0.15">
      <c r="B65" s="454"/>
      <c r="C65" s="456"/>
      <c r="D65" s="456"/>
      <c r="E65" s="456"/>
      <c r="F65" s="456"/>
      <c r="G65" s="456"/>
      <c r="H65" s="456"/>
      <c r="I65" s="456"/>
      <c r="J65" s="456"/>
      <c r="K65" s="456"/>
      <c r="L65" s="456"/>
      <c r="M65" s="456"/>
      <c r="N65" s="456"/>
      <c r="O65" s="456"/>
      <c r="P65" s="456"/>
      <c r="Q65" s="456"/>
      <c r="R65" s="456"/>
      <c r="S65" s="456"/>
      <c r="T65" s="456"/>
      <c r="U65" s="456"/>
      <c r="V65" s="456"/>
      <c r="W65" s="456"/>
      <c r="X65" s="456"/>
      <c r="Y65" s="456"/>
      <c r="Z65" s="456"/>
      <c r="AA65" s="456"/>
      <c r="AB65" s="456"/>
      <c r="AC65" s="456"/>
      <c r="AD65" s="456"/>
      <c r="AE65" s="456"/>
      <c r="AF65" s="456"/>
      <c r="AG65" s="456"/>
      <c r="AH65" s="456"/>
      <c r="AI65" s="456"/>
    </row>
    <row r="66" spans="2:35" ht="35.450000000000003" customHeight="1" x14ac:dyDescent="0.15">
      <c r="B66" s="454"/>
      <c r="C66" s="456"/>
      <c r="D66" s="456"/>
      <c r="E66" s="456"/>
      <c r="F66" s="456"/>
      <c r="G66" s="456"/>
      <c r="H66" s="456"/>
      <c r="I66" s="456"/>
      <c r="J66" s="456"/>
      <c r="K66" s="456"/>
      <c r="L66" s="456"/>
      <c r="M66" s="456"/>
      <c r="N66" s="456"/>
      <c r="O66" s="456"/>
      <c r="P66" s="456"/>
      <c r="Q66" s="456"/>
      <c r="R66" s="456"/>
      <c r="S66" s="456"/>
      <c r="T66" s="456"/>
      <c r="U66" s="456"/>
      <c r="V66" s="456"/>
      <c r="W66" s="456"/>
      <c r="X66" s="456"/>
      <c r="Y66" s="456"/>
      <c r="Z66" s="456"/>
      <c r="AA66" s="456"/>
      <c r="AB66" s="456"/>
      <c r="AC66" s="456"/>
      <c r="AD66" s="456"/>
      <c r="AE66" s="456"/>
      <c r="AF66" s="456"/>
      <c r="AG66" s="456"/>
      <c r="AH66" s="456"/>
      <c r="AI66" s="456"/>
    </row>
    <row r="67" spans="2:35" ht="35.450000000000003" customHeight="1" x14ac:dyDescent="0.15">
      <c r="B67" s="454"/>
      <c r="C67" s="456"/>
      <c r="D67" s="456"/>
      <c r="E67" s="456"/>
      <c r="F67" s="456"/>
      <c r="G67" s="456"/>
      <c r="H67" s="456"/>
      <c r="I67" s="456"/>
      <c r="J67" s="456"/>
      <c r="K67" s="456"/>
      <c r="L67" s="456"/>
      <c r="M67" s="456"/>
      <c r="N67" s="456"/>
      <c r="O67" s="456"/>
      <c r="P67" s="456"/>
      <c r="Q67" s="456"/>
      <c r="R67" s="456"/>
      <c r="S67" s="456"/>
      <c r="T67" s="456"/>
      <c r="U67" s="456"/>
      <c r="V67" s="456"/>
      <c r="W67" s="456"/>
      <c r="X67" s="456"/>
      <c r="Y67" s="456"/>
      <c r="Z67" s="456"/>
      <c r="AA67" s="456"/>
      <c r="AB67" s="456"/>
      <c r="AC67" s="456"/>
      <c r="AD67" s="456"/>
      <c r="AE67" s="456"/>
      <c r="AF67" s="456"/>
      <c r="AG67" s="456"/>
      <c r="AH67" s="456"/>
      <c r="AI67" s="456"/>
    </row>
    <row r="68" spans="2:35" ht="35.450000000000003" customHeight="1" x14ac:dyDescent="0.15">
      <c r="B68" s="454"/>
      <c r="C68" s="456"/>
      <c r="D68" s="456"/>
      <c r="E68" s="456"/>
      <c r="F68" s="456"/>
      <c r="G68" s="456"/>
      <c r="H68" s="456"/>
      <c r="I68" s="456"/>
      <c r="J68" s="456"/>
      <c r="K68" s="456"/>
      <c r="L68" s="456"/>
      <c r="M68" s="456"/>
      <c r="N68" s="456"/>
      <c r="O68" s="456"/>
      <c r="P68" s="456"/>
      <c r="Q68" s="456"/>
      <c r="R68" s="456"/>
      <c r="S68" s="456"/>
      <c r="T68" s="456"/>
      <c r="U68" s="456"/>
      <c r="V68" s="456"/>
      <c r="W68" s="456"/>
      <c r="X68" s="456"/>
      <c r="Y68" s="456"/>
      <c r="Z68" s="456"/>
      <c r="AA68" s="456"/>
      <c r="AB68" s="456"/>
      <c r="AC68" s="456"/>
      <c r="AD68" s="456"/>
      <c r="AE68" s="456"/>
      <c r="AF68" s="456"/>
      <c r="AG68" s="456"/>
      <c r="AH68" s="456"/>
      <c r="AI68" s="456"/>
    </row>
    <row r="69" spans="2:35" ht="53.25" customHeight="1" x14ac:dyDescent="0.15">
      <c r="B69" s="454"/>
      <c r="C69" s="456"/>
      <c r="D69" s="456"/>
      <c r="E69" s="456"/>
      <c r="F69" s="456"/>
      <c r="G69" s="456"/>
      <c r="H69" s="456"/>
      <c r="I69" s="456"/>
      <c r="J69" s="456"/>
      <c r="K69" s="456"/>
      <c r="L69" s="456"/>
      <c r="M69" s="456"/>
      <c r="N69" s="456"/>
      <c r="O69" s="456"/>
      <c r="P69" s="456"/>
      <c r="Q69" s="456"/>
      <c r="R69" s="456"/>
      <c r="S69" s="456"/>
      <c r="T69" s="456"/>
      <c r="U69" s="456"/>
      <c r="V69" s="456"/>
      <c r="W69" s="456"/>
      <c r="X69" s="456"/>
      <c r="Y69" s="456"/>
      <c r="Z69" s="456"/>
      <c r="AA69" s="456"/>
      <c r="AB69" s="456"/>
      <c r="AC69" s="456"/>
      <c r="AD69" s="456"/>
      <c r="AE69" s="456"/>
      <c r="AF69" s="456"/>
      <c r="AG69" s="456"/>
      <c r="AH69" s="456"/>
      <c r="AI69" s="456"/>
    </row>
    <row r="70" spans="2:35" ht="15" customHeight="1" x14ac:dyDescent="0.15">
      <c r="B70" s="38"/>
      <c r="C70" s="38"/>
      <c r="D70" s="3"/>
    </row>
    <row r="71" spans="2:35" ht="15" customHeight="1" x14ac:dyDescent="0.15">
      <c r="B71" s="38"/>
      <c r="C71" s="38"/>
      <c r="D71" s="3"/>
    </row>
  </sheetData>
  <mergeCells count="60">
    <mergeCell ref="B57:B69"/>
    <mergeCell ref="C57:AI69"/>
    <mergeCell ref="B54:AI54"/>
    <mergeCell ref="B55:D55"/>
    <mergeCell ref="E55:I55"/>
    <mergeCell ref="J55:L55"/>
    <mergeCell ref="M55:R55"/>
    <mergeCell ref="S55:V56"/>
    <mergeCell ref="W55:AB56"/>
    <mergeCell ref="AC55:AE56"/>
    <mergeCell ref="AF55:AI56"/>
    <mergeCell ref="B56:D56"/>
    <mergeCell ref="E56:I56"/>
    <mergeCell ref="J56:L56"/>
    <mergeCell ref="M56:R56"/>
    <mergeCell ref="B23:B35"/>
    <mergeCell ref="C23:AI35"/>
    <mergeCell ref="B20:AI20"/>
    <mergeCell ref="B21:D21"/>
    <mergeCell ref="E21:I21"/>
    <mergeCell ref="J21:L21"/>
    <mergeCell ref="M21:R21"/>
    <mergeCell ref="S21:V22"/>
    <mergeCell ref="W21:AB22"/>
    <mergeCell ref="AC21:AE22"/>
    <mergeCell ref="AF21:AI22"/>
    <mergeCell ref="B22:D22"/>
    <mergeCell ref="E22:I22"/>
    <mergeCell ref="J22:L22"/>
    <mergeCell ref="M22:R22"/>
    <mergeCell ref="B40:B52"/>
    <mergeCell ref="C40:AI52"/>
    <mergeCell ref="B37:AI37"/>
    <mergeCell ref="B38:D38"/>
    <mergeCell ref="E38:I38"/>
    <mergeCell ref="J38:L38"/>
    <mergeCell ref="M38:R38"/>
    <mergeCell ref="S38:V39"/>
    <mergeCell ref="W38:AB39"/>
    <mergeCell ref="AC38:AE39"/>
    <mergeCell ref="AF38:AI39"/>
    <mergeCell ref="B39:D39"/>
    <mergeCell ref="E39:I39"/>
    <mergeCell ref="J39:L39"/>
    <mergeCell ref="M39:R39"/>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s>
  <phoneticPr fontId="8"/>
  <printOptions horizontalCentered="1" verticalCentered="1"/>
  <pageMargins left="0.19685039370078741" right="0.19685039370078741" top="0.78740157480314965" bottom="0.19685039370078741" header="0.51181102362204722" footer="0.51181102362204722"/>
  <pageSetup paperSize="9" fitToWidth="0" fitToHeight="0" orientation="landscape" copies="2" r:id="rId1"/>
  <headerFooter alignWithMargins="0"/>
  <rowBreaks count="3" manualBreakCount="3">
    <brk id="19" min="1" max="34" man="1"/>
    <brk id="36" min="1" max="34" man="1"/>
    <brk id="53" min="1" max="3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AC32"/>
  <sheetViews>
    <sheetView showGridLines="0" view="pageBreakPreview" zoomScaleNormal="100" zoomScaleSheetLayoutView="100" workbookViewId="0">
      <selection activeCell="M11" sqref="M11:M14"/>
    </sheetView>
  </sheetViews>
  <sheetFormatPr defaultColWidth="9" defaultRowHeight="12" x14ac:dyDescent="0.15"/>
  <cols>
    <col min="1" max="1" width="1.625" style="178" customWidth="1"/>
    <col min="2" max="2" width="4.125" style="178" customWidth="1"/>
    <col min="3" max="21" width="5.875" style="178" customWidth="1"/>
    <col min="22" max="22" width="8.25" style="178" customWidth="1"/>
    <col min="23" max="24" width="6.75" style="178" customWidth="1"/>
    <col min="25" max="25" width="8.625" style="178" customWidth="1"/>
    <col min="26" max="26" width="1.375" style="178" customWidth="1"/>
    <col min="27" max="29" width="0" style="178" hidden="1" customWidth="1"/>
    <col min="30" max="16384" width="9" style="178"/>
  </cols>
  <sheetData>
    <row r="2" spans="2:29" ht="24.95" customHeight="1" x14ac:dyDescent="0.15">
      <c r="B2" s="18" t="s">
        <v>549</v>
      </c>
      <c r="C2" s="3"/>
      <c r="D2" s="3"/>
      <c r="E2" s="3"/>
      <c r="F2" s="3"/>
      <c r="G2" s="3"/>
      <c r="H2" s="3"/>
      <c r="I2" s="3"/>
      <c r="J2" s="3"/>
      <c r="K2" s="3"/>
      <c r="L2" s="3"/>
      <c r="M2" s="3"/>
      <c r="N2" s="553"/>
      <c r="O2" s="554"/>
      <c r="P2" s="555"/>
      <c r="Q2" s="556"/>
      <c r="R2" s="556"/>
      <c r="S2" s="557"/>
      <c r="T2" s="278" t="s">
        <v>47</v>
      </c>
      <c r="U2" s="278"/>
      <c r="V2" s="558" t="s">
        <v>683</v>
      </c>
      <c r="W2" s="558"/>
      <c r="X2" s="558"/>
      <c r="Y2" s="558"/>
      <c r="AA2" s="84" t="s">
        <v>550</v>
      </c>
      <c r="AB2" s="3" t="s">
        <v>551</v>
      </c>
      <c r="AC2" s="3" t="s">
        <v>552</v>
      </c>
    </row>
    <row r="3" spans="2:29" ht="20.100000000000001" customHeight="1" x14ac:dyDescent="0.15">
      <c r="B3" s="274" t="s">
        <v>27</v>
      </c>
      <c r="C3" s="274"/>
      <c r="D3" s="547" t="str">
        <f>'様式A-1'!D3</f>
        <v>ユダトンネル</v>
      </c>
      <c r="E3" s="547"/>
      <c r="F3" s="547"/>
      <c r="G3" s="547"/>
      <c r="H3" s="278" t="s">
        <v>28</v>
      </c>
      <c r="I3" s="278"/>
      <c r="J3" s="547" t="str">
        <f>'様式A-1'!J3</f>
        <v>主要県道　橘東和線</v>
      </c>
      <c r="K3" s="547"/>
      <c r="L3" s="547"/>
      <c r="M3" s="547"/>
      <c r="N3" s="278" t="s">
        <v>10</v>
      </c>
      <c r="O3" s="278"/>
      <c r="P3" s="547" t="str">
        <f>'様式A-1'!R3</f>
        <v>柳井土木建築事務所
（大島分室）</v>
      </c>
      <c r="Q3" s="547"/>
      <c r="R3" s="547"/>
      <c r="S3" s="547"/>
      <c r="T3" s="278" t="s">
        <v>16</v>
      </c>
      <c r="U3" s="278"/>
      <c r="V3" s="559" t="s">
        <v>684</v>
      </c>
      <c r="W3" s="559"/>
      <c r="X3" s="559"/>
      <c r="Y3" s="559"/>
      <c r="AA3" s="84" t="s">
        <v>553</v>
      </c>
      <c r="AB3" s="3" t="s">
        <v>554</v>
      </c>
      <c r="AC3" s="3" t="s">
        <v>555</v>
      </c>
    </row>
    <row r="4" spans="2:29" ht="20.100000000000001" customHeight="1" x14ac:dyDescent="0.15">
      <c r="B4" s="273" t="s">
        <v>11</v>
      </c>
      <c r="C4" s="273"/>
      <c r="D4" s="560" t="str">
        <f>'様式A-1'!D4</f>
        <v>油田トンネル</v>
      </c>
      <c r="E4" s="560"/>
      <c r="F4" s="560"/>
      <c r="G4" s="560"/>
      <c r="H4" s="278"/>
      <c r="I4" s="278"/>
      <c r="J4" s="547"/>
      <c r="K4" s="547"/>
      <c r="L4" s="547"/>
      <c r="M4" s="547"/>
      <c r="N4" s="278"/>
      <c r="O4" s="278"/>
      <c r="P4" s="547"/>
      <c r="Q4" s="547"/>
      <c r="R4" s="547"/>
      <c r="S4" s="547"/>
      <c r="T4" s="278" t="s">
        <v>17</v>
      </c>
      <c r="U4" s="278"/>
      <c r="V4" s="559" t="s">
        <v>684</v>
      </c>
      <c r="W4" s="559"/>
      <c r="X4" s="559"/>
      <c r="Y4" s="559"/>
      <c r="AA4" s="84" t="s">
        <v>54</v>
      </c>
      <c r="AC4" s="3" t="s">
        <v>556</v>
      </c>
    </row>
    <row r="5" spans="2:29" ht="20.100000000000001" customHeight="1" x14ac:dyDescent="0.15">
      <c r="B5" s="472" t="s">
        <v>12</v>
      </c>
      <c r="C5" s="472"/>
      <c r="D5" s="179" t="s">
        <v>13</v>
      </c>
      <c r="E5" s="547" t="str">
        <f>'様式A-1'!E5</f>
        <v>山口県大島郡周防大島町 大字 油宇</v>
      </c>
      <c r="F5" s="547"/>
      <c r="G5" s="547"/>
      <c r="H5" s="278" t="s">
        <v>254</v>
      </c>
      <c r="I5" s="278"/>
      <c r="J5" s="278"/>
      <c r="K5" s="548" t="s">
        <v>576</v>
      </c>
      <c r="L5" s="549"/>
      <c r="M5" s="549"/>
      <c r="N5" s="549"/>
      <c r="O5" s="319" t="s">
        <v>236</v>
      </c>
      <c r="P5" s="320"/>
      <c r="Q5" s="525">
        <v>45281</v>
      </c>
      <c r="R5" s="526"/>
      <c r="S5" s="527"/>
      <c r="T5" s="278" t="s">
        <v>39</v>
      </c>
      <c r="U5" s="278"/>
      <c r="V5" s="180" t="s">
        <v>38</v>
      </c>
      <c r="W5" s="534" t="s">
        <v>696</v>
      </c>
      <c r="X5" s="535"/>
      <c r="Y5" s="50" t="s">
        <v>37</v>
      </c>
      <c r="AA5" s="84" t="s">
        <v>55</v>
      </c>
      <c r="AC5" s="3" t="s">
        <v>557</v>
      </c>
    </row>
    <row r="6" spans="2:29" ht="20.100000000000001" customHeight="1" x14ac:dyDescent="0.15">
      <c r="B6" s="472"/>
      <c r="C6" s="472"/>
      <c r="D6" s="179" t="s">
        <v>14</v>
      </c>
      <c r="E6" s="552" t="str">
        <f>'様式A-1'!E6</f>
        <v>山口県大島郡周防大島町 大字 油宇</v>
      </c>
      <c r="F6" s="552"/>
      <c r="G6" s="552"/>
      <c r="H6" s="278" t="s">
        <v>255</v>
      </c>
      <c r="I6" s="278"/>
      <c r="J6" s="278"/>
      <c r="K6" s="548" t="s">
        <v>577</v>
      </c>
      <c r="L6" s="549"/>
      <c r="M6" s="549"/>
      <c r="N6" s="549"/>
      <c r="O6" s="550"/>
      <c r="P6" s="551"/>
      <c r="Q6" s="528"/>
      <c r="R6" s="529"/>
      <c r="S6" s="530"/>
      <c r="T6" s="274" t="s">
        <v>15</v>
      </c>
      <c r="U6" s="274"/>
      <c r="V6" s="522" t="s">
        <v>685</v>
      </c>
      <c r="W6" s="523"/>
      <c r="X6" s="523"/>
      <c r="Y6" s="524"/>
      <c r="AC6" s="3" t="s">
        <v>558</v>
      </c>
    </row>
    <row r="7" spans="2:29" ht="6.95" customHeight="1" x14ac:dyDescent="0.15">
      <c r="B7" s="489" t="s">
        <v>18</v>
      </c>
      <c r="C7" s="510" t="s">
        <v>19</v>
      </c>
      <c r="D7" s="513">
        <f>'様式A-1'!E7</f>
        <v>335617.7</v>
      </c>
      <c r="E7" s="514"/>
      <c r="F7" s="462" t="s">
        <v>20</v>
      </c>
      <c r="G7" s="463"/>
      <c r="H7" s="462" t="s">
        <v>21</v>
      </c>
      <c r="I7" s="464"/>
      <c r="J7" s="250" t="s">
        <v>22</v>
      </c>
      <c r="K7" s="252"/>
      <c r="L7" s="274" t="s">
        <v>34</v>
      </c>
      <c r="M7" s="531">
        <v>8</v>
      </c>
      <c r="N7" s="274" t="s">
        <v>33</v>
      </c>
      <c r="O7" s="531">
        <v>0</v>
      </c>
      <c r="P7" s="487" t="s">
        <v>32</v>
      </c>
      <c r="Q7" s="484">
        <v>0</v>
      </c>
      <c r="R7" s="462" t="s">
        <v>36</v>
      </c>
      <c r="S7" s="464"/>
      <c r="T7" s="536" t="s">
        <v>553</v>
      </c>
      <c r="U7" s="537"/>
      <c r="V7" s="542" t="s">
        <v>35</v>
      </c>
      <c r="W7" s="545" t="s">
        <v>288</v>
      </c>
      <c r="X7" s="546"/>
      <c r="Y7" s="500">
        <v>5</v>
      </c>
      <c r="AC7" s="3" t="s">
        <v>559</v>
      </c>
    </row>
    <row r="8" spans="2:29" ht="6.95" customHeight="1" x14ac:dyDescent="0.15">
      <c r="B8" s="489"/>
      <c r="C8" s="511"/>
      <c r="D8" s="515"/>
      <c r="E8" s="516"/>
      <c r="F8" s="519"/>
      <c r="G8" s="520"/>
      <c r="H8" s="519"/>
      <c r="I8" s="521"/>
      <c r="J8" s="292"/>
      <c r="K8" s="501"/>
      <c r="L8" s="502"/>
      <c r="M8" s="532"/>
      <c r="N8" s="502"/>
      <c r="O8" s="532"/>
      <c r="P8" s="488"/>
      <c r="Q8" s="485"/>
      <c r="R8" s="519"/>
      <c r="S8" s="521"/>
      <c r="T8" s="538"/>
      <c r="U8" s="539"/>
      <c r="V8" s="543"/>
      <c r="W8" s="546"/>
      <c r="X8" s="546"/>
      <c r="Y8" s="500"/>
      <c r="AC8" s="3" t="s">
        <v>560</v>
      </c>
    </row>
    <row r="9" spans="2:29" ht="6.95" customHeight="1" x14ac:dyDescent="0.15">
      <c r="B9" s="489"/>
      <c r="C9" s="512"/>
      <c r="D9" s="517"/>
      <c r="E9" s="518"/>
      <c r="F9" s="519"/>
      <c r="G9" s="520"/>
      <c r="H9" s="519"/>
      <c r="I9" s="521"/>
      <c r="J9" s="292"/>
      <c r="K9" s="501"/>
      <c r="L9" s="502"/>
      <c r="M9" s="532"/>
      <c r="N9" s="502"/>
      <c r="O9" s="532"/>
      <c r="P9" s="488"/>
      <c r="Q9" s="485"/>
      <c r="R9" s="519"/>
      <c r="S9" s="521"/>
      <c r="T9" s="538"/>
      <c r="U9" s="539"/>
      <c r="V9" s="543"/>
      <c r="W9" s="546"/>
      <c r="X9" s="546"/>
      <c r="Y9" s="500"/>
    </row>
    <row r="10" spans="2:29" ht="6.95" customHeight="1" x14ac:dyDescent="0.15">
      <c r="B10" s="489"/>
      <c r="C10" s="510" t="s">
        <v>23</v>
      </c>
      <c r="D10" s="513">
        <f>'様式A-1'!E8</f>
        <v>1322617</v>
      </c>
      <c r="E10" s="514"/>
      <c r="F10" s="519"/>
      <c r="G10" s="520"/>
      <c r="H10" s="519"/>
      <c r="I10" s="521"/>
      <c r="J10" s="292"/>
      <c r="K10" s="501"/>
      <c r="L10" s="502"/>
      <c r="M10" s="533"/>
      <c r="N10" s="502"/>
      <c r="O10" s="533"/>
      <c r="P10" s="488"/>
      <c r="Q10" s="486"/>
      <c r="R10" s="519"/>
      <c r="S10" s="521"/>
      <c r="T10" s="538"/>
      <c r="U10" s="539"/>
      <c r="V10" s="543"/>
      <c r="W10" s="546"/>
      <c r="X10" s="546"/>
      <c r="Y10" s="500"/>
    </row>
    <row r="11" spans="2:29" ht="6.95" customHeight="1" x14ac:dyDescent="0.15">
      <c r="B11" s="489"/>
      <c r="C11" s="511"/>
      <c r="D11" s="515"/>
      <c r="E11" s="516"/>
      <c r="F11" s="519"/>
      <c r="G11" s="520"/>
      <c r="H11" s="519"/>
      <c r="I11" s="521"/>
      <c r="J11" s="250" t="s">
        <v>24</v>
      </c>
      <c r="K11" s="252"/>
      <c r="L11" s="274" t="s">
        <v>34</v>
      </c>
      <c r="M11" s="531">
        <v>1</v>
      </c>
      <c r="N11" s="274" t="s">
        <v>33</v>
      </c>
      <c r="O11" s="484">
        <v>0</v>
      </c>
      <c r="P11" s="487" t="s">
        <v>32</v>
      </c>
      <c r="Q11" s="484">
        <v>0</v>
      </c>
      <c r="R11" s="519"/>
      <c r="S11" s="521"/>
      <c r="T11" s="538"/>
      <c r="U11" s="539"/>
      <c r="V11" s="543"/>
      <c r="W11" s="546"/>
      <c r="X11" s="546"/>
      <c r="Y11" s="500"/>
    </row>
    <row r="12" spans="2:29" ht="6.95" customHeight="1" x14ac:dyDescent="0.15">
      <c r="B12" s="489"/>
      <c r="C12" s="512"/>
      <c r="D12" s="517"/>
      <c r="E12" s="518"/>
      <c r="F12" s="519"/>
      <c r="G12" s="520"/>
      <c r="H12" s="519"/>
      <c r="I12" s="521"/>
      <c r="J12" s="292"/>
      <c r="K12" s="501"/>
      <c r="L12" s="502"/>
      <c r="M12" s="532"/>
      <c r="N12" s="502"/>
      <c r="O12" s="485"/>
      <c r="P12" s="488"/>
      <c r="Q12" s="485"/>
      <c r="R12" s="519"/>
      <c r="S12" s="521"/>
      <c r="T12" s="538"/>
      <c r="U12" s="539"/>
      <c r="V12" s="543"/>
      <c r="W12" s="546"/>
      <c r="X12" s="546"/>
      <c r="Y12" s="500"/>
    </row>
    <row r="13" spans="2:29" ht="6.95" customHeight="1" x14ac:dyDescent="0.15">
      <c r="B13" s="489" t="s">
        <v>25</v>
      </c>
      <c r="C13" s="510" t="s">
        <v>19</v>
      </c>
      <c r="D13" s="513">
        <f>'様式A-1'!E9</f>
        <v>335613.7</v>
      </c>
      <c r="E13" s="514"/>
      <c r="F13" s="519"/>
      <c r="G13" s="520"/>
      <c r="H13" s="519"/>
      <c r="I13" s="521"/>
      <c r="J13" s="292"/>
      <c r="K13" s="501"/>
      <c r="L13" s="502"/>
      <c r="M13" s="532"/>
      <c r="N13" s="502"/>
      <c r="O13" s="485"/>
      <c r="P13" s="488"/>
      <c r="Q13" s="485"/>
      <c r="R13" s="519"/>
      <c r="S13" s="521"/>
      <c r="T13" s="538"/>
      <c r="U13" s="539"/>
      <c r="V13" s="543"/>
      <c r="W13" s="498" t="s">
        <v>270</v>
      </c>
      <c r="X13" s="499"/>
      <c r="Y13" s="500">
        <v>0</v>
      </c>
    </row>
    <row r="14" spans="2:29" ht="6.95" customHeight="1" x14ac:dyDescent="0.15">
      <c r="B14" s="510"/>
      <c r="C14" s="511"/>
      <c r="D14" s="515"/>
      <c r="E14" s="516"/>
      <c r="F14" s="519"/>
      <c r="G14" s="520"/>
      <c r="H14" s="519"/>
      <c r="I14" s="521"/>
      <c r="J14" s="253"/>
      <c r="K14" s="255"/>
      <c r="L14" s="502"/>
      <c r="M14" s="533"/>
      <c r="N14" s="502"/>
      <c r="O14" s="486"/>
      <c r="P14" s="488"/>
      <c r="Q14" s="486"/>
      <c r="R14" s="519"/>
      <c r="S14" s="521"/>
      <c r="T14" s="538"/>
      <c r="U14" s="539"/>
      <c r="V14" s="543"/>
      <c r="W14" s="499"/>
      <c r="X14" s="499"/>
      <c r="Y14" s="500"/>
    </row>
    <row r="15" spans="2:29" ht="6.95" customHeight="1" x14ac:dyDescent="0.15">
      <c r="B15" s="510"/>
      <c r="C15" s="512"/>
      <c r="D15" s="517"/>
      <c r="E15" s="518"/>
      <c r="F15" s="519"/>
      <c r="G15" s="520"/>
      <c r="H15" s="519"/>
      <c r="I15" s="521"/>
      <c r="J15" s="292" t="s">
        <v>26</v>
      </c>
      <c r="K15" s="501"/>
      <c r="L15" s="274" t="s">
        <v>34</v>
      </c>
      <c r="M15" s="503">
        <v>0</v>
      </c>
      <c r="N15" s="274" t="s">
        <v>33</v>
      </c>
      <c r="O15" s="503">
        <v>0</v>
      </c>
      <c r="P15" s="487" t="s">
        <v>32</v>
      </c>
      <c r="Q15" s="507">
        <v>0</v>
      </c>
      <c r="R15" s="519"/>
      <c r="S15" s="521"/>
      <c r="T15" s="538"/>
      <c r="U15" s="539"/>
      <c r="V15" s="543"/>
      <c r="W15" s="499"/>
      <c r="X15" s="499"/>
      <c r="Y15" s="500"/>
      <c r="AC15" s="178">
        <v>0</v>
      </c>
    </row>
    <row r="16" spans="2:29" ht="6.95" customHeight="1" x14ac:dyDescent="0.15">
      <c r="B16" s="510"/>
      <c r="C16" s="510" t="s">
        <v>23</v>
      </c>
      <c r="D16" s="513">
        <f>'様式A-1'!E10</f>
        <v>1322617.1000000001</v>
      </c>
      <c r="E16" s="514"/>
      <c r="F16" s="519"/>
      <c r="G16" s="520"/>
      <c r="H16" s="519"/>
      <c r="I16" s="521"/>
      <c r="J16" s="292"/>
      <c r="K16" s="501"/>
      <c r="L16" s="502"/>
      <c r="M16" s="504"/>
      <c r="N16" s="502"/>
      <c r="O16" s="504"/>
      <c r="P16" s="488"/>
      <c r="Q16" s="508"/>
      <c r="R16" s="519"/>
      <c r="S16" s="521"/>
      <c r="T16" s="538"/>
      <c r="U16" s="539"/>
      <c r="V16" s="543"/>
      <c r="W16" s="499"/>
      <c r="X16" s="499"/>
      <c r="Y16" s="500"/>
    </row>
    <row r="17" spans="2:25" ht="6.95" customHeight="1" x14ac:dyDescent="0.15">
      <c r="B17" s="510"/>
      <c r="C17" s="511"/>
      <c r="D17" s="515"/>
      <c r="E17" s="516"/>
      <c r="F17" s="519"/>
      <c r="G17" s="520"/>
      <c r="H17" s="519"/>
      <c r="I17" s="521"/>
      <c r="J17" s="292"/>
      <c r="K17" s="501"/>
      <c r="L17" s="502"/>
      <c r="M17" s="504"/>
      <c r="N17" s="502"/>
      <c r="O17" s="504"/>
      <c r="P17" s="488"/>
      <c r="Q17" s="508"/>
      <c r="R17" s="519"/>
      <c r="S17" s="521"/>
      <c r="T17" s="538"/>
      <c r="U17" s="539"/>
      <c r="V17" s="543"/>
      <c r="W17" s="499"/>
      <c r="X17" s="499"/>
      <c r="Y17" s="500"/>
    </row>
    <row r="18" spans="2:25" ht="6.95" customHeight="1" x14ac:dyDescent="0.15">
      <c r="B18" s="489"/>
      <c r="C18" s="512"/>
      <c r="D18" s="517"/>
      <c r="E18" s="518"/>
      <c r="F18" s="465"/>
      <c r="G18" s="466"/>
      <c r="H18" s="465"/>
      <c r="I18" s="467"/>
      <c r="J18" s="253"/>
      <c r="K18" s="255"/>
      <c r="L18" s="273"/>
      <c r="M18" s="505"/>
      <c r="N18" s="273"/>
      <c r="O18" s="505"/>
      <c r="P18" s="506"/>
      <c r="Q18" s="509"/>
      <c r="R18" s="465"/>
      <c r="S18" s="467"/>
      <c r="T18" s="540"/>
      <c r="U18" s="541"/>
      <c r="V18" s="544"/>
      <c r="W18" s="499"/>
      <c r="X18" s="499"/>
      <c r="Y18" s="500"/>
    </row>
    <row r="19" spans="2:25" ht="39.950000000000003" customHeight="1" x14ac:dyDescent="0.15">
      <c r="B19" s="490" t="s">
        <v>9</v>
      </c>
      <c r="C19" s="491"/>
      <c r="D19" s="492"/>
      <c r="E19" s="492"/>
      <c r="F19" s="492"/>
      <c r="G19" s="492"/>
      <c r="H19" s="492"/>
      <c r="I19" s="492"/>
      <c r="J19" s="492"/>
      <c r="K19" s="492"/>
      <c r="L19" s="492"/>
      <c r="M19" s="492"/>
      <c r="N19" s="492"/>
      <c r="O19" s="492"/>
      <c r="P19" s="492"/>
      <c r="Q19" s="492"/>
      <c r="R19" s="492"/>
      <c r="S19" s="492"/>
      <c r="T19" s="492"/>
      <c r="U19" s="492"/>
      <c r="V19" s="492"/>
      <c r="W19" s="492"/>
      <c r="X19" s="492"/>
      <c r="Y19" s="493"/>
    </row>
    <row r="20" spans="2:25" ht="39.950000000000003" customHeight="1" x14ac:dyDescent="0.15">
      <c r="B20" s="490"/>
      <c r="C20" s="1"/>
      <c r="D20" s="1"/>
      <c r="E20" s="1"/>
      <c r="F20" s="1"/>
      <c r="G20" s="1"/>
      <c r="H20" s="181"/>
      <c r="I20" s="1"/>
      <c r="J20" s="1"/>
      <c r="K20" s="1"/>
      <c r="L20" s="1"/>
      <c r="M20" s="181"/>
      <c r="N20" s="181"/>
      <c r="O20" s="1"/>
      <c r="P20" s="1"/>
      <c r="Q20" s="181"/>
      <c r="R20" s="1"/>
      <c r="S20" s="1"/>
      <c r="T20" s="1"/>
      <c r="U20" s="1"/>
      <c r="V20" s="1"/>
      <c r="W20" s="1"/>
      <c r="X20" s="1"/>
      <c r="Y20" s="182"/>
    </row>
    <row r="21" spans="2:25" ht="39.950000000000003" customHeight="1" x14ac:dyDescent="0.15">
      <c r="B21" s="490"/>
      <c r="C21" s="1"/>
      <c r="D21" s="1"/>
      <c r="E21" s="1"/>
      <c r="F21" s="1"/>
      <c r="G21" s="1"/>
      <c r="H21" s="181"/>
      <c r="I21" s="1"/>
      <c r="J21" s="1"/>
      <c r="K21" s="1"/>
      <c r="L21" s="1"/>
      <c r="M21" s="181"/>
      <c r="N21" s="181"/>
      <c r="O21" s="1"/>
      <c r="P21" s="1"/>
      <c r="Q21" s="181"/>
      <c r="R21" s="1"/>
      <c r="S21" s="1"/>
      <c r="T21" s="1"/>
      <c r="U21" s="1"/>
      <c r="V21" s="1"/>
      <c r="W21" s="1"/>
      <c r="X21" s="1"/>
      <c r="Y21" s="182"/>
    </row>
    <row r="22" spans="2:25" ht="39.950000000000003" customHeight="1" x14ac:dyDescent="0.15">
      <c r="B22" s="490"/>
      <c r="C22" s="1"/>
      <c r="D22" s="1"/>
      <c r="E22" s="1"/>
      <c r="F22" s="181"/>
      <c r="G22" s="1"/>
      <c r="H22" s="1"/>
      <c r="I22" s="1"/>
      <c r="J22" s="1"/>
      <c r="K22" s="1"/>
      <c r="L22" s="1"/>
      <c r="M22" s="181"/>
      <c r="N22" s="1"/>
      <c r="O22" s="1"/>
      <c r="P22" s="1"/>
      <c r="Q22" s="181"/>
      <c r="R22" s="1"/>
      <c r="S22" s="1"/>
      <c r="T22" s="1"/>
      <c r="U22" s="1"/>
      <c r="V22" s="1"/>
      <c r="W22" s="1"/>
      <c r="X22" s="1"/>
      <c r="Y22" s="182"/>
    </row>
    <row r="23" spans="2:25" ht="39.950000000000003" customHeight="1" x14ac:dyDescent="0.15">
      <c r="B23" s="490"/>
      <c r="C23" s="1"/>
      <c r="D23" s="1"/>
      <c r="E23" s="1"/>
      <c r="F23" s="181"/>
      <c r="G23" s="181"/>
      <c r="H23" s="1"/>
      <c r="I23" s="1"/>
      <c r="J23" s="1"/>
      <c r="K23" s="1"/>
      <c r="L23" s="1"/>
      <c r="M23" s="181"/>
      <c r="N23" s="1"/>
      <c r="O23" s="1"/>
      <c r="P23" s="1"/>
      <c r="Q23" s="181"/>
      <c r="R23" s="1"/>
      <c r="S23" s="1"/>
      <c r="T23" s="1"/>
      <c r="U23" s="1"/>
      <c r="V23" s="1"/>
      <c r="W23" s="1"/>
      <c r="X23" s="1"/>
      <c r="Y23" s="182"/>
    </row>
    <row r="24" spans="2:25" ht="39.950000000000003" customHeight="1" x14ac:dyDescent="0.15">
      <c r="B24" s="490"/>
      <c r="C24" s="181"/>
      <c r="D24" s="1"/>
      <c r="E24" s="1"/>
      <c r="F24" s="181"/>
      <c r="G24" s="181"/>
      <c r="H24" s="1"/>
      <c r="I24" s="1"/>
      <c r="J24" s="1"/>
      <c r="K24" s="1"/>
      <c r="L24" s="1"/>
      <c r="M24" s="181"/>
      <c r="N24" s="181"/>
      <c r="O24" s="1"/>
      <c r="P24" s="1"/>
      <c r="Q24" s="181"/>
      <c r="R24" s="1"/>
      <c r="S24" s="1"/>
      <c r="T24" s="1"/>
      <c r="U24" s="1"/>
      <c r="V24" s="1"/>
      <c r="W24" s="1"/>
      <c r="X24" s="1"/>
      <c r="Y24" s="182"/>
    </row>
    <row r="25" spans="2:25" ht="39.950000000000003" customHeight="1" x14ac:dyDescent="0.15">
      <c r="B25" s="490"/>
      <c r="C25" s="181"/>
      <c r="D25" s="1"/>
      <c r="E25" s="1"/>
      <c r="F25" s="181"/>
      <c r="G25" s="181"/>
      <c r="H25" s="1"/>
      <c r="I25" s="1"/>
      <c r="J25" s="1"/>
      <c r="K25" s="1"/>
      <c r="L25" s="1"/>
      <c r="M25" s="181"/>
      <c r="N25" s="181"/>
      <c r="O25" s="1"/>
      <c r="P25" s="1"/>
      <c r="Q25" s="181"/>
      <c r="R25" s="1"/>
      <c r="S25" s="1"/>
      <c r="T25" s="1"/>
      <c r="U25" s="1"/>
      <c r="V25" s="1"/>
      <c r="W25" s="1"/>
      <c r="X25" s="1"/>
      <c r="Y25" s="182"/>
    </row>
    <row r="26" spans="2:25" ht="39.950000000000003" customHeight="1" x14ac:dyDescent="0.15">
      <c r="B26" s="490"/>
      <c r="C26" s="181"/>
      <c r="D26" s="1"/>
      <c r="E26" s="1"/>
      <c r="F26" s="2"/>
      <c r="G26" s="183"/>
      <c r="H26" s="183"/>
      <c r="I26" s="183"/>
      <c r="J26" s="183"/>
      <c r="K26" s="183"/>
      <c r="L26" s="1"/>
      <c r="M26" s="181"/>
      <c r="N26" s="181"/>
      <c r="O26" s="1"/>
      <c r="P26" s="494" t="s">
        <v>287</v>
      </c>
      <c r="Q26" s="494"/>
      <c r="R26" s="494"/>
      <c r="S26" s="494"/>
      <c r="T26" s="494"/>
      <c r="U26" s="494"/>
      <c r="V26" s="494"/>
      <c r="W26" s="494"/>
      <c r="X26" s="494"/>
      <c r="Y26" s="495"/>
    </row>
    <row r="27" spans="2:25" ht="45" customHeight="1" x14ac:dyDescent="0.15">
      <c r="B27" s="453"/>
      <c r="C27" s="184"/>
      <c r="D27" s="185"/>
      <c r="E27" s="186"/>
      <c r="F27" s="187"/>
      <c r="G27" s="185"/>
      <c r="H27" s="185"/>
      <c r="I27" s="185"/>
      <c r="J27" s="185"/>
      <c r="K27" s="185"/>
      <c r="L27" s="185"/>
      <c r="M27" s="185"/>
      <c r="N27" s="185"/>
      <c r="O27" s="188"/>
      <c r="P27" s="496"/>
      <c r="Q27" s="496"/>
      <c r="R27" s="496"/>
      <c r="S27" s="496"/>
      <c r="T27" s="496"/>
      <c r="U27" s="496"/>
      <c r="V27" s="496"/>
      <c r="W27" s="496"/>
      <c r="X27" s="496"/>
      <c r="Y27" s="497"/>
    </row>
    <row r="28" spans="2:25" ht="15" customHeight="1" x14ac:dyDescent="0.15">
      <c r="C28" s="3" t="s">
        <v>246</v>
      </c>
    </row>
    <row r="29" spans="2:25" ht="15" customHeight="1" x14ac:dyDescent="0.15">
      <c r="C29" s="3" t="s">
        <v>561</v>
      </c>
    </row>
    <row r="30" spans="2:25" ht="15" customHeight="1" x14ac:dyDescent="0.15">
      <c r="C30" s="3" t="s">
        <v>289</v>
      </c>
    </row>
    <row r="31" spans="2:25" x14ac:dyDescent="0.15">
      <c r="C31" s="3" t="s">
        <v>247</v>
      </c>
    </row>
    <row r="32" spans="2:25" x14ac:dyDescent="0.15">
      <c r="C32" s="3"/>
    </row>
  </sheetData>
  <sheetProtection algorithmName="SHA-512" hashValue="apUN5HSKJvh8ScLb8MbD1dSDpinM5AmALTDdS+AFZOvlIeKWG9pJBJdC0/NImHgmQ2EkX3PAo5h6KcM6onCptQ==" saltValue="xF5IeS24J6IsvROVkzKsmA==" spinCount="100000" sheet="1" scenarios="1" selectLockedCells="1"/>
  <mergeCells count="72">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B5:C6"/>
    <mergeCell ref="E5:G5"/>
    <mergeCell ref="H5:J5"/>
    <mergeCell ref="K5:N5"/>
    <mergeCell ref="O5:P6"/>
    <mergeCell ref="E6:G6"/>
    <mergeCell ref="H6:J6"/>
    <mergeCell ref="K6:N6"/>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F7:G18"/>
    <mergeCell ref="H7:I18"/>
    <mergeCell ref="J7:K10"/>
    <mergeCell ref="C10:C12"/>
    <mergeCell ref="D10:E12"/>
    <mergeCell ref="J11:K14"/>
    <mergeCell ref="D13:E15"/>
    <mergeCell ref="C16:C18"/>
    <mergeCell ref="D16:E18"/>
    <mergeCell ref="C7:C9"/>
    <mergeCell ref="D7:E9"/>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O11:O14"/>
    <mergeCell ref="P11:P14"/>
    <mergeCell ref="Q11:Q14"/>
    <mergeCell ref="P7:P10"/>
    <mergeCell ref="Q7:Q10"/>
  </mergeCells>
  <phoneticPr fontId="8"/>
  <dataValidations count="3">
    <dataValidation type="list" allowBlank="1" showInputMessage="1" showErrorMessage="1" sqref="V6:Y6" xr:uid="{00000000-0002-0000-0500-000000000000}">
      <formula1>$AC$2:$AC$8</formula1>
    </dataValidation>
    <dataValidation type="list" allowBlank="1" showInputMessage="1" showErrorMessage="1" sqref="T7:U18" xr:uid="{00000000-0002-0000-0500-000001000000}">
      <formula1>$AA$2:$AA$5</formula1>
    </dataValidation>
    <dataValidation type="list" allowBlank="1" showInputMessage="1" showErrorMessage="1" sqref="V3:Y4" xr:uid="{00000000-0002-0000-0500-000002000000}">
      <formula1>$AB$2:$AB$3</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AC32"/>
  <sheetViews>
    <sheetView showGridLines="0" view="pageBreakPreview" zoomScaleNormal="100" zoomScaleSheetLayoutView="100" workbookViewId="0">
      <selection activeCell="M11" sqref="M11:M14"/>
    </sheetView>
  </sheetViews>
  <sheetFormatPr defaultColWidth="9" defaultRowHeight="12" x14ac:dyDescent="0.15"/>
  <cols>
    <col min="1" max="1" width="1.625" style="178" customWidth="1"/>
    <col min="2" max="2" width="4.125" style="178" customWidth="1"/>
    <col min="3" max="21" width="5.875" style="178" customWidth="1"/>
    <col min="22" max="22" width="8.25" style="178" customWidth="1"/>
    <col min="23" max="24" width="6.75" style="178" customWidth="1"/>
    <col min="25" max="25" width="8.625" style="178" customWidth="1"/>
    <col min="26" max="26" width="1.375" style="178" customWidth="1"/>
    <col min="27" max="29" width="0" style="178" hidden="1" customWidth="1"/>
    <col min="30" max="16384" width="9" style="178"/>
  </cols>
  <sheetData>
    <row r="2" spans="2:29" ht="24.95" customHeight="1" x14ac:dyDescent="0.15">
      <c r="B2" s="18" t="s">
        <v>549</v>
      </c>
      <c r="C2" s="3"/>
      <c r="D2" s="3"/>
      <c r="E2" s="3"/>
      <c r="F2" s="3"/>
      <c r="G2" s="3"/>
      <c r="H2" s="3"/>
      <c r="I2" s="3"/>
      <c r="J2" s="3"/>
      <c r="K2" s="3"/>
      <c r="L2" s="3"/>
      <c r="M2" s="3"/>
      <c r="N2" s="553"/>
      <c r="O2" s="554"/>
      <c r="P2" s="555"/>
      <c r="Q2" s="556"/>
      <c r="R2" s="556"/>
      <c r="S2" s="557"/>
      <c r="T2" s="278" t="s">
        <v>47</v>
      </c>
      <c r="U2" s="278"/>
      <c r="V2" s="558" t="s">
        <v>683</v>
      </c>
      <c r="W2" s="558"/>
      <c r="X2" s="558"/>
      <c r="Y2" s="558"/>
      <c r="AA2" s="84" t="s">
        <v>550</v>
      </c>
      <c r="AB2" s="3" t="s">
        <v>551</v>
      </c>
      <c r="AC2" s="3" t="s">
        <v>552</v>
      </c>
    </row>
    <row r="3" spans="2:29" ht="20.100000000000001" customHeight="1" x14ac:dyDescent="0.15">
      <c r="B3" s="274" t="s">
        <v>27</v>
      </c>
      <c r="C3" s="274"/>
      <c r="D3" s="547" t="str">
        <f>'様式A-1'!D3</f>
        <v>ユダトンネル</v>
      </c>
      <c r="E3" s="547"/>
      <c r="F3" s="547"/>
      <c r="G3" s="547"/>
      <c r="H3" s="278" t="s">
        <v>28</v>
      </c>
      <c r="I3" s="278"/>
      <c r="J3" s="547" t="str">
        <f>'様式A-1'!J3</f>
        <v>主要県道　橘東和線</v>
      </c>
      <c r="K3" s="547"/>
      <c r="L3" s="547"/>
      <c r="M3" s="547"/>
      <c r="N3" s="278" t="s">
        <v>10</v>
      </c>
      <c r="O3" s="278"/>
      <c r="P3" s="547" t="str">
        <f>'様式A-1'!R3</f>
        <v>柳井土木建築事務所
（大島分室）</v>
      </c>
      <c r="Q3" s="547"/>
      <c r="R3" s="547"/>
      <c r="S3" s="547"/>
      <c r="T3" s="278" t="s">
        <v>16</v>
      </c>
      <c r="U3" s="278"/>
      <c r="V3" s="559" t="s">
        <v>684</v>
      </c>
      <c r="W3" s="559"/>
      <c r="X3" s="559"/>
      <c r="Y3" s="559"/>
      <c r="AA3" s="84" t="s">
        <v>553</v>
      </c>
      <c r="AB3" s="3" t="s">
        <v>554</v>
      </c>
      <c r="AC3" s="3" t="s">
        <v>555</v>
      </c>
    </row>
    <row r="4" spans="2:29" ht="20.100000000000001" customHeight="1" x14ac:dyDescent="0.15">
      <c r="B4" s="273" t="s">
        <v>11</v>
      </c>
      <c r="C4" s="273"/>
      <c r="D4" s="560" t="str">
        <f>'様式A-1'!D4</f>
        <v>油田トンネル</v>
      </c>
      <c r="E4" s="560"/>
      <c r="F4" s="560"/>
      <c r="G4" s="560"/>
      <c r="H4" s="278"/>
      <c r="I4" s="278"/>
      <c r="J4" s="547"/>
      <c r="K4" s="547"/>
      <c r="L4" s="547"/>
      <c r="M4" s="547"/>
      <c r="N4" s="278"/>
      <c r="O4" s="278"/>
      <c r="P4" s="547"/>
      <c r="Q4" s="547"/>
      <c r="R4" s="547"/>
      <c r="S4" s="547"/>
      <c r="T4" s="278" t="s">
        <v>17</v>
      </c>
      <c r="U4" s="278"/>
      <c r="V4" s="559" t="s">
        <v>684</v>
      </c>
      <c r="W4" s="559"/>
      <c r="X4" s="559"/>
      <c r="Y4" s="559"/>
      <c r="AA4" s="84" t="s">
        <v>54</v>
      </c>
      <c r="AC4" s="3" t="s">
        <v>556</v>
      </c>
    </row>
    <row r="5" spans="2:29" ht="20.100000000000001" customHeight="1" x14ac:dyDescent="0.15">
      <c r="B5" s="472" t="s">
        <v>12</v>
      </c>
      <c r="C5" s="472"/>
      <c r="D5" s="179" t="s">
        <v>13</v>
      </c>
      <c r="E5" s="547" t="str">
        <f>'様式A-1'!E5</f>
        <v>山口県大島郡周防大島町 大字 油宇</v>
      </c>
      <c r="F5" s="547"/>
      <c r="G5" s="547"/>
      <c r="H5" s="278" t="s">
        <v>254</v>
      </c>
      <c r="I5" s="278"/>
      <c r="J5" s="278"/>
      <c r="K5" s="548" t="s">
        <v>576</v>
      </c>
      <c r="L5" s="549"/>
      <c r="M5" s="549"/>
      <c r="N5" s="549"/>
      <c r="O5" s="319" t="s">
        <v>236</v>
      </c>
      <c r="P5" s="320"/>
      <c r="Q5" s="525">
        <v>45281</v>
      </c>
      <c r="R5" s="526"/>
      <c r="S5" s="527"/>
      <c r="T5" s="278" t="s">
        <v>39</v>
      </c>
      <c r="U5" s="278"/>
      <c r="V5" s="180" t="s">
        <v>38</v>
      </c>
      <c r="W5" s="534" t="s">
        <v>696</v>
      </c>
      <c r="X5" s="535"/>
      <c r="Y5" s="50" t="s">
        <v>37</v>
      </c>
      <c r="AA5" s="84" t="s">
        <v>55</v>
      </c>
      <c r="AC5" s="3" t="s">
        <v>557</v>
      </c>
    </row>
    <row r="6" spans="2:29" ht="20.100000000000001" customHeight="1" x14ac:dyDescent="0.15">
      <c r="B6" s="472"/>
      <c r="C6" s="472"/>
      <c r="D6" s="179" t="s">
        <v>14</v>
      </c>
      <c r="E6" s="552" t="str">
        <f>'様式A-1'!E6</f>
        <v>山口県大島郡周防大島町 大字 油宇</v>
      </c>
      <c r="F6" s="552"/>
      <c r="G6" s="552"/>
      <c r="H6" s="278" t="s">
        <v>255</v>
      </c>
      <c r="I6" s="278"/>
      <c r="J6" s="278"/>
      <c r="K6" s="548" t="s">
        <v>577</v>
      </c>
      <c r="L6" s="549"/>
      <c r="M6" s="549"/>
      <c r="N6" s="549"/>
      <c r="O6" s="550"/>
      <c r="P6" s="551"/>
      <c r="Q6" s="528"/>
      <c r="R6" s="529"/>
      <c r="S6" s="530"/>
      <c r="T6" s="274" t="s">
        <v>15</v>
      </c>
      <c r="U6" s="274"/>
      <c r="V6" s="522" t="s">
        <v>685</v>
      </c>
      <c r="W6" s="523"/>
      <c r="X6" s="523"/>
      <c r="Y6" s="524"/>
      <c r="AC6" s="3" t="s">
        <v>558</v>
      </c>
    </row>
    <row r="7" spans="2:29" ht="6.95" customHeight="1" x14ac:dyDescent="0.15">
      <c r="B7" s="489" t="s">
        <v>18</v>
      </c>
      <c r="C7" s="510" t="s">
        <v>19</v>
      </c>
      <c r="D7" s="513">
        <f>'様式A-1'!E7</f>
        <v>335617.7</v>
      </c>
      <c r="E7" s="514"/>
      <c r="F7" s="462" t="s">
        <v>20</v>
      </c>
      <c r="G7" s="463"/>
      <c r="H7" s="462" t="s">
        <v>21</v>
      </c>
      <c r="I7" s="464"/>
      <c r="J7" s="250" t="s">
        <v>22</v>
      </c>
      <c r="K7" s="252"/>
      <c r="L7" s="274" t="s">
        <v>34</v>
      </c>
      <c r="M7" s="531">
        <v>8</v>
      </c>
      <c r="N7" s="274" t="s">
        <v>33</v>
      </c>
      <c r="O7" s="531">
        <v>0</v>
      </c>
      <c r="P7" s="487" t="s">
        <v>32</v>
      </c>
      <c r="Q7" s="484">
        <v>0</v>
      </c>
      <c r="R7" s="462" t="s">
        <v>36</v>
      </c>
      <c r="S7" s="464"/>
      <c r="T7" s="536" t="s">
        <v>553</v>
      </c>
      <c r="U7" s="537"/>
      <c r="V7" s="542" t="s">
        <v>35</v>
      </c>
      <c r="W7" s="545" t="s">
        <v>288</v>
      </c>
      <c r="X7" s="546"/>
      <c r="Y7" s="500">
        <v>5</v>
      </c>
      <c r="AC7" s="3" t="s">
        <v>559</v>
      </c>
    </row>
    <row r="8" spans="2:29" ht="6.95" customHeight="1" x14ac:dyDescent="0.15">
      <c r="B8" s="489"/>
      <c r="C8" s="511"/>
      <c r="D8" s="515"/>
      <c r="E8" s="516"/>
      <c r="F8" s="519"/>
      <c r="G8" s="520"/>
      <c r="H8" s="519"/>
      <c r="I8" s="521"/>
      <c r="J8" s="292"/>
      <c r="K8" s="501"/>
      <c r="L8" s="502"/>
      <c r="M8" s="532"/>
      <c r="N8" s="502"/>
      <c r="O8" s="532"/>
      <c r="P8" s="488"/>
      <c r="Q8" s="485"/>
      <c r="R8" s="519"/>
      <c r="S8" s="521"/>
      <c r="T8" s="538"/>
      <c r="U8" s="539"/>
      <c r="V8" s="543"/>
      <c r="W8" s="546"/>
      <c r="X8" s="546"/>
      <c r="Y8" s="500"/>
      <c r="AC8" s="3" t="s">
        <v>560</v>
      </c>
    </row>
    <row r="9" spans="2:29" ht="6.95" customHeight="1" x14ac:dyDescent="0.15">
      <c r="B9" s="489"/>
      <c r="C9" s="512"/>
      <c r="D9" s="517"/>
      <c r="E9" s="518"/>
      <c r="F9" s="519"/>
      <c r="G9" s="520"/>
      <c r="H9" s="519"/>
      <c r="I9" s="521"/>
      <c r="J9" s="292"/>
      <c r="K9" s="501"/>
      <c r="L9" s="502"/>
      <c r="M9" s="532"/>
      <c r="N9" s="502"/>
      <c r="O9" s="532"/>
      <c r="P9" s="488"/>
      <c r="Q9" s="485"/>
      <c r="R9" s="519"/>
      <c r="S9" s="521"/>
      <c r="T9" s="538"/>
      <c r="U9" s="539"/>
      <c r="V9" s="543"/>
      <c r="W9" s="546"/>
      <c r="X9" s="546"/>
      <c r="Y9" s="500"/>
    </row>
    <row r="10" spans="2:29" ht="6.95" customHeight="1" x14ac:dyDescent="0.15">
      <c r="B10" s="489"/>
      <c r="C10" s="510" t="s">
        <v>23</v>
      </c>
      <c r="D10" s="513">
        <f>'様式A-1'!E8</f>
        <v>1322617</v>
      </c>
      <c r="E10" s="514"/>
      <c r="F10" s="519"/>
      <c r="G10" s="520"/>
      <c r="H10" s="519"/>
      <c r="I10" s="521"/>
      <c r="J10" s="292"/>
      <c r="K10" s="501"/>
      <c r="L10" s="502"/>
      <c r="M10" s="533"/>
      <c r="N10" s="502"/>
      <c r="O10" s="533"/>
      <c r="P10" s="488"/>
      <c r="Q10" s="486"/>
      <c r="R10" s="519"/>
      <c r="S10" s="521"/>
      <c r="T10" s="538"/>
      <c r="U10" s="539"/>
      <c r="V10" s="543"/>
      <c r="W10" s="546"/>
      <c r="X10" s="546"/>
      <c r="Y10" s="500"/>
    </row>
    <row r="11" spans="2:29" ht="6.95" customHeight="1" x14ac:dyDescent="0.15">
      <c r="B11" s="489"/>
      <c r="C11" s="511"/>
      <c r="D11" s="515"/>
      <c r="E11" s="516"/>
      <c r="F11" s="519"/>
      <c r="G11" s="520"/>
      <c r="H11" s="519"/>
      <c r="I11" s="521"/>
      <c r="J11" s="250" t="s">
        <v>24</v>
      </c>
      <c r="K11" s="252"/>
      <c r="L11" s="274" t="s">
        <v>34</v>
      </c>
      <c r="M11" s="531">
        <v>1</v>
      </c>
      <c r="N11" s="274" t="s">
        <v>33</v>
      </c>
      <c r="O11" s="484">
        <v>0</v>
      </c>
      <c r="P11" s="487" t="s">
        <v>32</v>
      </c>
      <c r="Q11" s="484">
        <v>0</v>
      </c>
      <c r="R11" s="519"/>
      <c r="S11" s="521"/>
      <c r="T11" s="538"/>
      <c r="U11" s="539"/>
      <c r="V11" s="543"/>
      <c r="W11" s="546"/>
      <c r="X11" s="546"/>
      <c r="Y11" s="500"/>
    </row>
    <row r="12" spans="2:29" ht="6.95" customHeight="1" x14ac:dyDescent="0.15">
      <c r="B12" s="489"/>
      <c r="C12" s="512"/>
      <c r="D12" s="517"/>
      <c r="E12" s="518"/>
      <c r="F12" s="519"/>
      <c r="G12" s="520"/>
      <c r="H12" s="519"/>
      <c r="I12" s="521"/>
      <c r="J12" s="292"/>
      <c r="K12" s="501"/>
      <c r="L12" s="502"/>
      <c r="M12" s="532"/>
      <c r="N12" s="502"/>
      <c r="O12" s="485"/>
      <c r="P12" s="488"/>
      <c r="Q12" s="485"/>
      <c r="R12" s="519"/>
      <c r="S12" s="521"/>
      <c r="T12" s="538"/>
      <c r="U12" s="539"/>
      <c r="V12" s="543"/>
      <c r="W12" s="546"/>
      <c r="X12" s="546"/>
      <c r="Y12" s="500"/>
    </row>
    <row r="13" spans="2:29" ht="6.95" customHeight="1" x14ac:dyDescent="0.15">
      <c r="B13" s="489" t="s">
        <v>25</v>
      </c>
      <c r="C13" s="510" t="s">
        <v>19</v>
      </c>
      <c r="D13" s="513">
        <f>'様式A-1'!E9</f>
        <v>335613.7</v>
      </c>
      <c r="E13" s="514"/>
      <c r="F13" s="519"/>
      <c r="G13" s="520"/>
      <c r="H13" s="519"/>
      <c r="I13" s="521"/>
      <c r="J13" s="292"/>
      <c r="K13" s="501"/>
      <c r="L13" s="502"/>
      <c r="M13" s="532"/>
      <c r="N13" s="502"/>
      <c r="O13" s="485"/>
      <c r="P13" s="488"/>
      <c r="Q13" s="485"/>
      <c r="R13" s="519"/>
      <c r="S13" s="521"/>
      <c r="T13" s="538"/>
      <c r="U13" s="539"/>
      <c r="V13" s="543"/>
      <c r="W13" s="498" t="s">
        <v>270</v>
      </c>
      <c r="X13" s="499"/>
      <c r="Y13" s="500">
        <v>0</v>
      </c>
    </row>
    <row r="14" spans="2:29" ht="6.95" customHeight="1" x14ac:dyDescent="0.15">
      <c r="B14" s="510"/>
      <c r="C14" s="511"/>
      <c r="D14" s="515"/>
      <c r="E14" s="516"/>
      <c r="F14" s="519"/>
      <c r="G14" s="520"/>
      <c r="H14" s="519"/>
      <c r="I14" s="521"/>
      <c r="J14" s="253"/>
      <c r="K14" s="255"/>
      <c r="L14" s="502"/>
      <c r="M14" s="533"/>
      <c r="N14" s="502"/>
      <c r="O14" s="486"/>
      <c r="P14" s="488"/>
      <c r="Q14" s="486"/>
      <c r="R14" s="519"/>
      <c r="S14" s="521"/>
      <c r="T14" s="538"/>
      <c r="U14" s="539"/>
      <c r="V14" s="543"/>
      <c r="W14" s="499"/>
      <c r="X14" s="499"/>
      <c r="Y14" s="500"/>
    </row>
    <row r="15" spans="2:29" ht="6.95" customHeight="1" x14ac:dyDescent="0.15">
      <c r="B15" s="510"/>
      <c r="C15" s="512"/>
      <c r="D15" s="517"/>
      <c r="E15" s="518"/>
      <c r="F15" s="519"/>
      <c r="G15" s="520"/>
      <c r="H15" s="519"/>
      <c r="I15" s="521"/>
      <c r="J15" s="292" t="s">
        <v>26</v>
      </c>
      <c r="K15" s="501"/>
      <c r="L15" s="274" t="s">
        <v>34</v>
      </c>
      <c r="M15" s="503">
        <v>0</v>
      </c>
      <c r="N15" s="274" t="s">
        <v>33</v>
      </c>
      <c r="O15" s="503">
        <v>0</v>
      </c>
      <c r="P15" s="487" t="s">
        <v>32</v>
      </c>
      <c r="Q15" s="507">
        <v>0</v>
      </c>
      <c r="R15" s="519"/>
      <c r="S15" s="521"/>
      <c r="T15" s="538"/>
      <c r="U15" s="539"/>
      <c r="V15" s="543"/>
      <c r="W15" s="499"/>
      <c r="X15" s="499"/>
      <c r="Y15" s="500"/>
      <c r="AC15" s="178">
        <v>0</v>
      </c>
    </row>
    <row r="16" spans="2:29" ht="6.95" customHeight="1" x14ac:dyDescent="0.15">
      <c r="B16" s="510"/>
      <c r="C16" s="510" t="s">
        <v>23</v>
      </c>
      <c r="D16" s="513">
        <f>'様式A-1'!E10</f>
        <v>1322617.1000000001</v>
      </c>
      <c r="E16" s="514"/>
      <c r="F16" s="519"/>
      <c r="G16" s="520"/>
      <c r="H16" s="519"/>
      <c r="I16" s="521"/>
      <c r="J16" s="292"/>
      <c r="K16" s="501"/>
      <c r="L16" s="502"/>
      <c r="M16" s="504"/>
      <c r="N16" s="502"/>
      <c r="O16" s="504"/>
      <c r="P16" s="488"/>
      <c r="Q16" s="508"/>
      <c r="R16" s="519"/>
      <c r="S16" s="521"/>
      <c r="T16" s="538"/>
      <c r="U16" s="539"/>
      <c r="V16" s="543"/>
      <c r="W16" s="499"/>
      <c r="X16" s="499"/>
      <c r="Y16" s="500"/>
    </row>
    <row r="17" spans="2:25" ht="6.95" customHeight="1" x14ac:dyDescent="0.15">
      <c r="B17" s="510"/>
      <c r="C17" s="511"/>
      <c r="D17" s="515"/>
      <c r="E17" s="516"/>
      <c r="F17" s="519"/>
      <c r="G17" s="520"/>
      <c r="H17" s="519"/>
      <c r="I17" s="521"/>
      <c r="J17" s="292"/>
      <c r="K17" s="501"/>
      <c r="L17" s="502"/>
      <c r="M17" s="504"/>
      <c r="N17" s="502"/>
      <c r="O17" s="504"/>
      <c r="P17" s="488"/>
      <c r="Q17" s="508"/>
      <c r="R17" s="519"/>
      <c r="S17" s="521"/>
      <c r="T17" s="538"/>
      <c r="U17" s="539"/>
      <c r="V17" s="543"/>
      <c r="W17" s="499"/>
      <c r="X17" s="499"/>
      <c r="Y17" s="500"/>
    </row>
    <row r="18" spans="2:25" ht="6.95" customHeight="1" x14ac:dyDescent="0.15">
      <c r="B18" s="489"/>
      <c r="C18" s="512"/>
      <c r="D18" s="517"/>
      <c r="E18" s="518"/>
      <c r="F18" s="465"/>
      <c r="G18" s="466"/>
      <c r="H18" s="465"/>
      <c r="I18" s="467"/>
      <c r="J18" s="253"/>
      <c r="K18" s="255"/>
      <c r="L18" s="273"/>
      <c r="M18" s="505"/>
      <c r="N18" s="273"/>
      <c r="O18" s="505"/>
      <c r="P18" s="506"/>
      <c r="Q18" s="509"/>
      <c r="R18" s="465"/>
      <c r="S18" s="467"/>
      <c r="T18" s="540"/>
      <c r="U18" s="541"/>
      <c r="V18" s="544"/>
      <c r="W18" s="499"/>
      <c r="X18" s="499"/>
      <c r="Y18" s="500"/>
    </row>
    <row r="19" spans="2:25" ht="39.950000000000003" customHeight="1" x14ac:dyDescent="0.15">
      <c r="B19" s="490" t="s">
        <v>9</v>
      </c>
      <c r="C19" s="491"/>
      <c r="D19" s="492"/>
      <c r="E19" s="492"/>
      <c r="F19" s="492"/>
      <c r="G19" s="492"/>
      <c r="H19" s="492"/>
      <c r="I19" s="492"/>
      <c r="J19" s="492"/>
      <c r="K19" s="492"/>
      <c r="L19" s="492"/>
      <c r="M19" s="492"/>
      <c r="N19" s="492"/>
      <c r="O19" s="492"/>
      <c r="P19" s="492"/>
      <c r="Q19" s="492"/>
      <c r="R19" s="492"/>
      <c r="S19" s="492"/>
      <c r="T19" s="492"/>
      <c r="U19" s="492"/>
      <c r="V19" s="492"/>
      <c r="W19" s="492"/>
      <c r="X19" s="492"/>
      <c r="Y19" s="493"/>
    </row>
    <row r="20" spans="2:25" ht="39.950000000000003" customHeight="1" x14ac:dyDescent="0.15">
      <c r="B20" s="490"/>
      <c r="C20" s="1"/>
      <c r="D20" s="1"/>
      <c r="E20" s="1"/>
      <c r="F20" s="1"/>
      <c r="G20" s="1"/>
      <c r="H20" s="181"/>
      <c r="I20" s="1"/>
      <c r="J20" s="1"/>
      <c r="K20" s="1"/>
      <c r="L20" s="1"/>
      <c r="M20" s="181"/>
      <c r="N20" s="181"/>
      <c r="O20" s="1"/>
      <c r="P20" s="1"/>
      <c r="Q20" s="181"/>
      <c r="R20" s="1"/>
      <c r="S20" s="1"/>
      <c r="T20" s="1"/>
      <c r="U20" s="1"/>
      <c r="V20" s="1"/>
      <c r="W20" s="1"/>
      <c r="X20" s="1"/>
      <c r="Y20" s="182"/>
    </row>
    <row r="21" spans="2:25" ht="39.950000000000003" customHeight="1" x14ac:dyDescent="0.15">
      <c r="B21" s="490"/>
      <c r="C21" s="1"/>
      <c r="D21" s="1"/>
      <c r="E21" s="1"/>
      <c r="F21" s="1"/>
      <c r="G21" s="1"/>
      <c r="H21" s="181"/>
      <c r="I21" s="1"/>
      <c r="J21" s="1"/>
      <c r="K21" s="1"/>
      <c r="L21" s="1"/>
      <c r="M21" s="181"/>
      <c r="N21" s="181"/>
      <c r="O21" s="1"/>
      <c r="P21" s="1"/>
      <c r="Q21" s="181"/>
      <c r="R21" s="1"/>
      <c r="S21" s="1"/>
      <c r="T21" s="1"/>
      <c r="U21" s="1"/>
      <c r="V21" s="1"/>
      <c r="W21" s="1"/>
      <c r="X21" s="1"/>
      <c r="Y21" s="182"/>
    </row>
    <row r="22" spans="2:25" ht="39.950000000000003" customHeight="1" x14ac:dyDescent="0.15">
      <c r="B22" s="490"/>
      <c r="C22" s="1"/>
      <c r="D22" s="1"/>
      <c r="E22" s="1"/>
      <c r="F22" s="181"/>
      <c r="G22" s="1"/>
      <c r="H22" s="1"/>
      <c r="I22" s="1"/>
      <c r="J22" s="1"/>
      <c r="K22" s="1"/>
      <c r="L22" s="1"/>
      <c r="M22" s="181"/>
      <c r="N22" s="1"/>
      <c r="O22" s="1"/>
      <c r="P22" s="1"/>
      <c r="Q22" s="181"/>
      <c r="R22" s="1"/>
      <c r="S22" s="1"/>
      <c r="T22" s="1"/>
      <c r="U22" s="1"/>
      <c r="V22" s="1"/>
      <c r="W22" s="1"/>
      <c r="X22" s="1"/>
      <c r="Y22" s="182"/>
    </row>
    <row r="23" spans="2:25" ht="39.950000000000003" customHeight="1" x14ac:dyDescent="0.15">
      <c r="B23" s="490"/>
      <c r="C23" s="1"/>
      <c r="D23" s="1"/>
      <c r="E23" s="1"/>
      <c r="F23" s="181"/>
      <c r="G23" s="181"/>
      <c r="H23" s="1"/>
      <c r="I23" s="1"/>
      <c r="J23" s="1"/>
      <c r="K23" s="1"/>
      <c r="L23" s="1"/>
      <c r="M23" s="181"/>
      <c r="N23" s="1"/>
      <c r="O23" s="1"/>
      <c r="P23" s="1"/>
      <c r="Q23" s="181"/>
      <c r="R23" s="1"/>
      <c r="S23" s="1"/>
      <c r="T23" s="1"/>
      <c r="U23" s="1"/>
      <c r="V23" s="1"/>
      <c r="W23" s="1"/>
      <c r="X23" s="1"/>
      <c r="Y23" s="182"/>
    </row>
    <row r="24" spans="2:25" ht="39.950000000000003" customHeight="1" x14ac:dyDescent="0.15">
      <c r="B24" s="490"/>
      <c r="C24" s="181"/>
      <c r="D24" s="1"/>
      <c r="E24" s="1"/>
      <c r="F24" s="181"/>
      <c r="G24" s="181"/>
      <c r="H24" s="1"/>
      <c r="I24" s="1"/>
      <c r="J24" s="1"/>
      <c r="K24" s="1"/>
      <c r="L24" s="1"/>
      <c r="M24" s="181"/>
      <c r="N24" s="181"/>
      <c r="O24" s="1"/>
      <c r="P24" s="1"/>
      <c r="Q24" s="181"/>
      <c r="R24" s="1"/>
      <c r="S24" s="1"/>
      <c r="T24" s="1"/>
      <c r="U24" s="1"/>
      <c r="V24" s="1"/>
      <c r="W24" s="1"/>
      <c r="X24" s="1"/>
      <c r="Y24" s="182"/>
    </row>
    <row r="25" spans="2:25" ht="39.950000000000003" customHeight="1" x14ac:dyDescent="0.15">
      <c r="B25" s="490"/>
      <c r="C25" s="181"/>
      <c r="D25" s="1"/>
      <c r="E25" s="1"/>
      <c r="F25" s="181"/>
      <c r="G25" s="181"/>
      <c r="H25" s="1"/>
      <c r="I25" s="1"/>
      <c r="J25" s="1"/>
      <c r="K25" s="1"/>
      <c r="L25" s="1"/>
      <c r="M25" s="181"/>
      <c r="N25" s="181"/>
      <c r="O25" s="1"/>
      <c r="P25" s="1"/>
      <c r="Q25" s="181"/>
      <c r="R25" s="1"/>
      <c r="S25" s="1"/>
      <c r="T25" s="1"/>
      <c r="U25" s="1"/>
      <c r="V25" s="1"/>
      <c r="W25" s="1"/>
      <c r="X25" s="1"/>
      <c r="Y25" s="182"/>
    </row>
    <row r="26" spans="2:25" ht="39.950000000000003" customHeight="1" x14ac:dyDescent="0.15">
      <c r="B26" s="490"/>
      <c r="C26" s="181"/>
      <c r="D26" s="1"/>
      <c r="E26" s="1"/>
      <c r="F26" s="2"/>
      <c r="G26" s="183"/>
      <c r="H26" s="183"/>
      <c r="I26" s="183"/>
      <c r="J26" s="183"/>
      <c r="K26" s="183"/>
      <c r="L26" s="1"/>
      <c r="M26" s="181"/>
      <c r="N26" s="181"/>
      <c r="O26" s="1"/>
      <c r="P26" s="494" t="s">
        <v>287</v>
      </c>
      <c r="Q26" s="494"/>
      <c r="R26" s="494"/>
      <c r="S26" s="494"/>
      <c r="T26" s="494"/>
      <c r="U26" s="494"/>
      <c r="V26" s="494"/>
      <c r="W26" s="494"/>
      <c r="X26" s="494"/>
      <c r="Y26" s="495"/>
    </row>
    <row r="27" spans="2:25" ht="45" customHeight="1" x14ac:dyDescent="0.15">
      <c r="B27" s="453"/>
      <c r="C27" s="184"/>
      <c r="D27" s="185"/>
      <c r="E27" s="186"/>
      <c r="F27" s="187"/>
      <c r="G27" s="185"/>
      <c r="H27" s="185"/>
      <c r="I27" s="185"/>
      <c r="J27" s="185"/>
      <c r="K27" s="185"/>
      <c r="L27" s="185"/>
      <c r="M27" s="185"/>
      <c r="N27" s="185"/>
      <c r="O27" s="188"/>
      <c r="P27" s="496"/>
      <c r="Q27" s="496"/>
      <c r="R27" s="496"/>
      <c r="S27" s="496"/>
      <c r="T27" s="496"/>
      <c r="U27" s="496"/>
      <c r="V27" s="496"/>
      <c r="W27" s="496"/>
      <c r="X27" s="496"/>
      <c r="Y27" s="497"/>
    </row>
    <row r="28" spans="2:25" ht="15" customHeight="1" x14ac:dyDescent="0.15">
      <c r="C28" s="3" t="s">
        <v>246</v>
      </c>
    </row>
    <row r="29" spans="2:25" ht="15" customHeight="1" x14ac:dyDescent="0.15">
      <c r="C29" s="3" t="s">
        <v>561</v>
      </c>
    </row>
    <row r="30" spans="2:25" ht="15" customHeight="1" x14ac:dyDescent="0.15">
      <c r="C30" s="3" t="s">
        <v>289</v>
      </c>
    </row>
    <row r="31" spans="2:25" x14ac:dyDescent="0.15">
      <c r="C31" s="3" t="s">
        <v>247</v>
      </c>
    </row>
    <row r="32" spans="2:25" x14ac:dyDescent="0.15">
      <c r="C32" s="3"/>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dataValidations count="3">
    <dataValidation type="list" allowBlank="1" showInputMessage="1" showErrorMessage="1" sqref="V3:Y4" xr:uid="{00000000-0002-0000-0600-000000000000}">
      <formula1>$AB$2:$AB$3</formula1>
    </dataValidation>
    <dataValidation type="list" allowBlank="1" showInputMessage="1" showErrorMessage="1" sqref="T7:U18" xr:uid="{00000000-0002-0000-0600-000001000000}">
      <formula1>$AA$2:$AA$5</formula1>
    </dataValidation>
    <dataValidation type="list" allowBlank="1" showInputMessage="1" showErrorMessage="1" sqref="V6:Y6" xr:uid="{00000000-0002-0000-0600-000002000000}">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B1:Z45"/>
  <sheetViews>
    <sheetView showGridLines="0" showZeros="0" view="pageBreakPreview" zoomScaleNormal="100" zoomScaleSheetLayoutView="100" workbookViewId="0">
      <selection activeCell="R18" sqref="R18"/>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6" ht="9.75" customHeight="1" x14ac:dyDescent="0.15"/>
    <row r="2" spans="2:26" ht="24.75" customHeight="1" x14ac:dyDescent="0.15">
      <c r="B2" s="574" t="s">
        <v>323</v>
      </c>
      <c r="C2" s="574"/>
      <c r="D2" s="574"/>
      <c r="E2" s="574"/>
      <c r="F2" s="468"/>
      <c r="G2" s="468"/>
      <c r="H2" s="468"/>
      <c r="I2" s="574"/>
      <c r="J2" s="574"/>
      <c r="K2" s="574"/>
      <c r="L2" s="574"/>
      <c r="M2" s="574"/>
      <c r="N2" s="574"/>
      <c r="O2" s="574"/>
      <c r="P2" s="574"/>
      <c r="Q2" s="574"/>
      <c r="R2" s="574"/>
      <c r="S2" s="574"/>
      <c r="T2" s="574"/>
      <c r="U2" s="574"/>
      <c r="V2" s="574"/>
      <c r="W2" s="574"/>
      <c r="X2" s="574"/>
      <c r="Y2" s="574"/>
    </row>
    <row r="3" spans="2:26" ht="20.100000000000001" customHeight="1" x14ac:dyDescent="0.15">
      <c r="B3" s="330" t="s">
        <v>27</v>
      </c>
      <c r="C3" s="346"/>
      <c r="D3" s="346"/>
      <c r="E3" s="346"/>
      <c r="F3" s="469" t="str">
        <f>'様式A-1'!D3</f>
        <v>ユダトンネル</v>
      </c>
      <c r="G3" s="470"/>
      <c r="H3" s="471"/>
      <c r="I3" s="305" t="s">
        <v>28</v>
      </c>
      <c r="J3" s="301"/>
      <c r="K3" s="246" t="str">
        <f>'様式A-1'!J3</f>
        <v>主要県道　橘東和線</v>
      </c>
      <c r="L3" s="247"/>
      <c r="M3" s="247"/>
      <c r="N3" s="248"/>
      <c r="O3" s="265" t="s">
        <v>258</v>
      </c>
      <c r="P3" s="267"/>
      <c r="Q3" s="588" t="str">
        <f>'様式B(トンネル様式1P002)'!K5</f>
        <v>基礎地盤コンサルタンツ株式会社</v>
      </c>
      <c r="R3" s="589"/>
      <c r="S3" s="589"/>
      <c r="T3" s="590"/>
      <c r="U3" s="462" t="s">
        <v>220</v>
      </c>
      <c r="V3" s="463"/>
      <c r="W3" s="463"/>
      <c r="X3" s="464"/>
      <c r="Y3" s="474">
        <f>'様式B(トンネル様式1P002)'!Q5</f>
        <v>45281</v>
      </c>
      <c r="Z3" s="476"/>
    </row>
    <row r="4" spans="2:26" ht="20.100000000000001" customHeight="1" x14ac:dyDescent="0.15">
      <c r="B4" s="270" t="s">
        <v>0</v>
      </c>
      <c r="C4" s="271"/>
      <c r="D4" s="271"/>
      <c r="E4" s="271"/>
      <c r="F4" s="480" t="str">
        <f>'様式A-1'!D4</f>
        <v>油田トンネル</v>
      </c>
      <c r="G4" s="481"/>
      <c r="H4" s="482"/>
      <c r="I4" s="579" t="s">
        <v>1</v>
      </c>
      <c r="J4" s="580"/>
      <c r="K4" s="246" t="str">
        <f>'様式A-1'!R3</f>
        <v>柳井土木建築事務所
（大島分室）</v>
      </c>
      <c r="L4" s="247"/>
      <c r="M4" s="247"/>
      <c r="N4" s="248"/>
      <c r="O4" s="265" t="s">
        <v>259</v>
      </c>
      <c r="P4" s="267"/>
      <c r="Q4" s="588" t="str">
        <f>'様式B(トンネル様式1P002)'!K6</f>
        <v>安田　啓吾</v>
      </c>
      <c r="R4" s="589"/>
      <c r="S4" s="589"/>
      <c r="T4" s="590"/>
      <c r="U4" s="585"/>
      <c r="V4" s="586"/>
      <c r="W4" s="586"/>
      <c r="X4" s="587"/>
      <c r="Y4" s="550"/>
      <c r="Z4" s="551"/>
    </row>
    <row r="5" spans="2:26" ht="15" customHeight="1" x14ac:dyDescent="0.15">
      <c r="B5" s="257" t="s">
        <v>242</v>
      </c>
      <c r="C5" s="577" t="s">
        <v>42</v>
      </c>
      <c r="D5" s="578"/>
      <c r="E5" s="575" t="s">
        <v>204</v>
      </c>
      <c r="F5" s="575" t="s">
        <v>203</v>
      </c>
      <c r="G5" s="562" t="s">
        <v>202</v>
      </c>
      <c r="H5" s="563"/>
      <c r="I5" s="330" t="s">
        <v>201</v>
      </c>
      <c r="J5" s="346"/>
      <c r="K5" s="346"/>
      <c r="L5" s="346"/>
      <c r="M5" s="346"/>
      <c r="N5" s="347"/>
      <c r="O5" s="592" t="s">
        <v>536</v>
      </c>
      <c r="P5" s="593"/>
      <c r="Q5" s="568" t="s">
        <v>266</v>
      </c>
      <c r="R5" s="569"/>
      <c r="S5" s="569"/>
      <c r="T5" s="570"/>
      <c r="U5" s="562" t="s">
        <v>200</v>
      </c>
      <c r="V5" s="566"/>
      <c r="W5" s="566"/>
      <c r="X5" s="566"/>
      <c r="Y5" s="563"/>
      <c r="Z5" s="583" t="s">
        <v>199</v>
      </c>
    </row>
    <row r="6" spans="2:26" ht="15" customHeight="1" x14ac:dyDescent="0.15">
      <c r="B6" s="257"/>
      <c r="C6" s="577"/>
      <c r="D6" s="578"/>
      <c r="E6" s="575"/>
      <c r="F6" s="575"/>
      <c r="G6" s="564"/>
      <c r="H6" s="565"/>
      <c r="I6" s="270"/>
      <c r="J6" s="271"/>
      <c r="K6" s="271"/>
      <c r="L6" s="271"/>
      <c r="M6" s="271"/>
      <c r="N6" s="272"/>
      <c r="O6" s="594"/>
      <c r="P6" s="595"/>
      <c r="Q6" s="571"/>
      <c r="R6" s="572"/>
      <c r="S6" s="572"/>
      <c r="T6" s="573"/>
      <c r="U6" s="564"/>
      <c r="V6" s="567"/>
      <c r="W6" s="567"/>
      <c r="X6" s="567"/>
      <c r="Y6" s="565"/>
      <c r="Z6" s="575"/>
    </row>
    <row r="7" spans="2:26" ht="16.5" customHeight="1" x14ac:dyDescent="0.15">
      <c r="B7" s="257"/>
      <c r="C7" s="577"/>
      <c r="D7" s="578"/>
      <c r="E7" s="575"/>
      <c r="F7" s="575"/>
      <c r="G7" s="483" t="s">
        <v>198</v>
      </c>
      <c r="H7" s="483" t="s">
        <v>197</v>
      </c>
      <c r="I7" s="472" t="s">
        <v>196</v>
      </c>
      <c r="J7" s="472" t="s">
        <v>43</v>
      </c>
      <c r="K7" s="561"/>
      <c r="L7" s="561"/>
      <c r="M7" s="596" t="s">
        <v>7</v>
      </c>
      <c r="N7" s="597" t="s">
        <v>195</v>
      </c>
      <c r="O7" s="472" t="s">
        <v>194</v>
      </c>
      <c r="P7" s="472" t="s">
        <v>193</v>
      </c>
      <c r="Q7" s="312" t="s">
        <v>275</v>
      </c>
      <c r="R7" s="561"/>
      <c r="S7" s="483" t="s">
        <v>273</v>
      </c>
      <c r="T7" s="483" t="s">
        <v>274</v>
      </c>
      <c r="U7" s="591" t="s">
        <v>192</v>
      </c>
      <c r="V7" s="483" t="s">
        <v>267</v>
      </c>
      <c r="W7" s="561"/>
      <c r="X7" s="561"/>
      <c r="Y7" s="561"/>
      <c r="Z7" s="575"/>
    </row>
    <row r="8" spans="2:26" ht="16.5" customHeight="1" x14ac:dyDescent="0.15">
      <c r="B8" s="257"/>
      <c r="C8" s="270"/>
      <c r="D8" s="272"/>
      <c r="E8" s="576"/>
      <c r="F8" s="576"/>
      <c r="G8" s="598"/>
      <c r="H8" s="598"/>
      <c r="I8" s="561"/>
      <c r="J8" s="561"/>
      <c r="K8" s="561"/>
      <c r="L8" s="561"/>
      <c r="M8" s="561"/>
      <c r="N8" s="561"/>
      <c r="O8" s="561"/>
      <c r="P8" s="561"/>
      <c r="Q8" s="86" t="s">
        <v>268</v>
      </c>
      <c r="R8" s="86" t="s">
        <v>269</v>
      </c>
      <c r="S8" s="561"/>
      <c r="T8" s="561"/>
      <c r="U8" s="561"/>
      <c r="V8" s="561"/>
      <c r="W8" s="561"/>
      <c r="X8" s="561"/>
      <c r="Y8" s="561"/>
      <c r="Z8" s="584"/>
    </row>
    <row r="9" spans="2:26" ht="15.75" customHeight="1" x14ac:dyDescent="0.15">
      <c r="B9" s="257"/>
      <c r="C9" s="581" t="s">
        <v>610</v>
      </c>
      <c r="D9" s="582"/>
      <c r="E9" s="40">
        <v>1</v>
      </c>
      <c r="F9" s="197">
        <v>9.6</v>
      </c>
      <c r="G9" s="74" t="s">
        <v>616</v>
      </c>
      <c r="H9" s="74" t="s">
        <v>618</v>
      </c>
      <c r="I9" s="74" t="s">
        <v>622</v>
      </c>
      <c r="J9" s="264" t="s">
        <v>624</v>
      </c>
      <c r="K9" s="264"/>
      <c r="L9" s="264"/>
      <c r="M9" s="74" t="s">
        <v>627</v>
      </c>
      <c r="N9" s="74" t="s">
        <v>628</v>
      </c>
      <c r="O9" s="164" t="s">
        <v>629</v>
      </c>
      <c r="P9" s="74" t="s">
        <v>629</v>
      </c>
      <c r="Q9" s="74"/>
      <c r="R9" s="74" t="s">
        <v>637</v>
      </c>
      <c r="S9" s="70" t="s">
        <v>638</v>
      </c>
      <c r="T9" s="70" t="s">
        <v>639</v>
      </c>
      <c r="U9" s="70" t="s">
        <v>640</v>
      </c>
      <c r="V9" s="264" t="s">
        <v>643</v>
      </c>
      <c r="W9" s="561"/>
      <c r="X9" s="561"/>
      <c r="Y9" s="561"/>
      <c r="Z9" s="70"/>
    </row>
    <row r="10" spans="2:26" ht="15.95" customHeight="1" x14ac:dyDescent="0.15">
      <c r="B10" s="257"/>
      <c r="C10" s="581" t="s">
        <v>610</v>
      </c>
      <c r="D10" s="582"/>
      <c r="E10" s="40">
        <v>2</v>
      </c>
      <c r="F10" s="197">
        <v>1.6</v>
      </c>
      <c r="G10" s="74" t="s">
        <v>616</v>
      </c>
      <c r="H10" s="74" t="s">
        <v>619</v>
      </c>
      <c r="I10" s="74" t="s">
        <v>622</v>
      </c>
      <c r="J10" s="264" t="s">
        <v>624</v>
      </c>
      <c r="K10" s="264"/>
      <c r="L10" s="264"/>
      <c r="M10" s="74" t="s">
        <v>630</v>
      </c>
      <c r="N10" s="74" t="s">
        <v>628</v>
      </c>
      <c r="O10" s="164" t="s">
        <v>629</v>
      </c>
      <c r="P10" s="74" t="s">
        <v>629</v>
      </c>
      <c r="Q10" s="74"/>
      <c r="R10" s="74" t="s">
        <v>637</v>
      </c>
      <c r="S10" s="70" t="s">
        <v>638</v>
      </c>
      <c r="T10" s="70" t="s">
        <v>639</v>
      </c>
      <c r="U10" s="70" t="s">
        <v>640</v>
      </c>
      <c r="V10" s="264" t="s">
        <v>643</v>
      </c>
      <c r="W10" s="561"/>
      <c r="X10" s="561"/>
      <c r="Y10" s="561"/>
      <c r="Z10" s="70"/>
    </row>
    <row r="11" spans="2:26" ht="15.95" customHeight="1" x14ac:dyDescent="0.15">
      <c r="B11" s="257"/>
      <c r="C11" s="581" t="s">
        <v>611</v>
      </c>
      <c r="D11" s="582"/>
      <c r="E11" s="40">
        <v>1</v>
      </c>
      <c r="F11" s="197">
        <v>13.6</v>
      </c>
      <c r="G11" s="74" t="s">
        <v>616</v>
      </c>
      <c r="H11" s="74" t="s">
        <v>618</v>
      </c>
      <c r="I11" s="74" t="s">
        <v>622</v>
      </c>
      <c r="J11" s="264" t="s">
        <v>624</v>
      </c>
      <c r="K11" s="264"/>
      <c r="L11" s="264"/>
      <c r="M11" s="74" t="s">
        <v>631</v>
      </c>
      <c r="N11" s="74" t="s">
        <v>632</v>
      </c>
      <c r="O11" s="164" t="s">
        <v>633</v>
      </c>
      <c r="P11" s="74" t="s">
        <v>553</v>
      </c>
      <c r="Q11" s="74"/>
      <c r="R11" s="74" t="s">
        <v>637</v>
      </c>
      <c r="S11" s="70" t="s">
        <v>638</v>
      </c>
      <c r="T11" s="70" t="s">
        <v>639</v>
      </c>
      <c r="U11" s="70" t="s">
        <v>640</v>
      </c>
      <c r="V11" s="264" t="s">
        <v>643</v>
      </c>
      <c r="W11" s="561"/>
      <c r="X11" s="561"/>
      <c r="Y11" s="561"/>
      <c r="Z11" s="70"/>
    </row>
    <row r="12" spans="2:26" ht="15.95" customHeight="1" x14ac:dyDescent="0.15">
      <c r="B12" s="257"/>
      <c r="C12" s="581" t="s">
        <v>611</v>
      </c>
      <c r="D12" s="582"/>
      <c r="E12" s="40">
        <v>2</v>
      </c>
      <c r="F12" s="197">
        <v>16.600000000000001</v>
      </c>
      <c r="G12" s="74" t="s">
        <v>616</v>
      </c>
      <c r="H12" s="74" t="s">
        <v>618</v>
      </c>
      <c r="I12" s="74" t="s">
        <v>622</v>
      </c>
      <c r="J12" s="264" t="s">
        <v>624</v>
      </c>
      <c r="K12" s="264"/>
      <c r="L12" s="264"/>
      <c r="M12" s="74" t="s">
        <v>634</v>
      </c>
      <c r="N12" s="74" t="s">
        <v>632</v>
      </c>
      <c r="O12" s="164" t="s">
        <v>633</v>
      </c>
      <c r="P12" s="74" t="s">
        <v>553</v>
      </c>
      <c r="Q12" s="74"/>
      <c r="R12" s="74" t="s">
        <v>637</v>
      </c>
      <c r="S12" s="70" t="s">
        <v>638</v>
      </c>
      <c r="T12" s="70" t="s">
        <v>639</v>
      </c>
      <c r="U12" s="70" t="s">
        <v>640</v>
      </c>
      <c r="V12" s="264" t="s">
        <v>643</v>
      </c>
      <c r="W12" s="561"/>
      <c r="X12" s="561"/>
      <c r="Y12" s="561"/>
      <c r="Z12" s="70"/>
    </row>
    <row r="13" spans="2:26" ht="15.95" customHeight="1" x14ac:dyDescent="0.15">
      <c r="B13" s="257"/>
      <c r="C13" s="581" t="s">
        <v>611</v>
      </c>
      <c r="D13" s="582"/>
      <c r="E13" s="40">
        <v>3</v>
      </c>
      <c r="F13" s="197">
        <v>16.600000000000001</v>
      </c>
      <c r="G13" s="74" t="s">
        <v>616</v>
      </c>
      <c r="H13" s="74" t="s">
        <v>619</v>
      </c>
      <c r="I13" s="74" t="s">
        <v>622</v>
      </c>
      <c r="J13" s="264" t="s">
        <v>624</v>
      </c>
      <c r="K13" s="264"/>
      <c r="L13" s="264"/>
      <c r="M13" s="74" t="s">
        <v>634</v>
      </c>
      <c r="N13" s="74" t="s">
        <v>628</v>
      </c>
      <c r="O13" s="164" t="s">
        <v>629</v>
      </c>
      <c r="P13" s="74" t="s">
        <v>629</v>
      </c>
      <c r="Q13" s="74"/>
      <c r="R13" s="74" t="s">
        <v>637</v>
      </c>
      <c r="S13" s="70" t="s">
        <v>638</v>
      </c>
      <c r="T13" s="70" t="s">
        <v>639</v>
      </c>
      <c r="U13" s="70" t="s">
        <v>640</v>
      </c>
      <c r="V13" s="264" t="s">
        <v>643</v>
      </c>
      <c r="W13" s="561"/>
      <c r="X13" s="561"/>
      <c r="Y13" s="561"/>
      <c r="Z13" s="70"/>
    </row>
    <row r="14" spans="2:26" ht="15.95" customHeight="1" x14ac:dyDescent="0.15">
      <c r="B14" s="257"/>
      <c r="C14" s="581" t="s">
        <v>612</v>
      </c>
      <c r="D14" s="582"/>
      <c r="E14" s="40">
        <v>1</v>
      </c>
      <c r="F14" s="197">
        <v>23.7</v>
      </c>
      <c r="G14" s="74" t="s">
        <v>616</v>
      </c>
      <c r="H14" s="74" t="s">
        <v>618</v>
      </c>
      <c r="I14" s="74" t="s">
        <v>622</v>
      </c>
      <c r="J14" s="264" t="s">
        <v>624</v>
      </c>
      <c r="K14" s="264"/>
      <c r="L14" s="264"/>
      <c r="M14" s="74" t="s">
        <v>630</v>
      </c>
      <c r="N14" s="74" t="s">
        <v>628</v>
      </c>
      <c r="O14" s="164" t="s">
        <v>629</v>
      </c>
      <c r="P14" s="74" t="s">
        <v>629</v>
      </c>
      <c r="Q14" s="74"/>
      <c r="R14" s="74" t="s">
        <v>637</v>
      </c>
      <c r="S14" s="70" t="s">
        <v>638</v>
      </c>
      <c r="T14" s="70" t="s">
        <v>639</v>
      </c>
      <c r="U14" s="70" t="s">
        <v>640</v>
      </c>
      <c r="V14" s="264" t="s">
        <v>643</v>
      </c>
      <c r="W14" s="561"/>
      <c r="X14" s="561"/>
      <c r="Y14" s="561"/>
      <c r="Z14" s="70"/>
    </row>
    <row r="15" spans="2:26" ht="15.95" customHeight="1" x14ac:dyDescent="0.15">
      <c r="B15" s="257"/>
      <c r="C15" s="581" t="s">
        <v>613</v>
      </c>
      <c r="D15" s="582"/>
      <c r="E15" s="40">
        <v>1</v>
      </c>
      <c r="F15" s="197">
        <v>33.9</v>
      </c>
      <c r="G15" s="74" t="s">
        <v>616</v>
      </c>
      <c r="H15" s="74" t="s">
        <v>618</v>
      </c>
      <c r="I15" s="74" t="s">
        <v>622</v>
      </c>
      <c r="J15" s="264" t="s">
        <v>624</v>
      </c>
      <c r="K15" s="264"/>
      <c r="L15" s="264"/>
      <c r="M15" s="74" t="s">
        <v>627</v>
      </c>
      <c r="N15" s="74" t="s">
        <v>635</v>
      </c>
      <c r="O15" s="164" t="s">
        <v>633</v>
      </c>
      <c r="P15" s="74" t="s">
        <v>553</v>
      </c>
      <c r="Q15" s="74"/>
      <c r="R15" s="74" t="s">
        <v>637</v>
      </c>
      <c r="S15" s="70" t="s">
        <v>638</v>
      </c>
      <c r="T15" s="70" t="s">
        <v>639</v>
      </c>
      <c r="U15" s="70" t="s">
        <v>640</v>
      </c>
      <c r="V15" s="264" t="s">
        <v>643</v>
      </c>
      <c r="W15" s="561"/>
      <c r="X15" s="561"/>
      <c r="Y15" s="561"/>
      <c r="Z15" s="70"/>
    </row>
    <row r="16" spans="2:26" ht="15.95" customHeight="1" x14ac:dyDescent="0.15">
      <c r="B16" s="257"/>
      <c r="C16" s="581" t="s">
        <v>613</v>
      </c>
      <c r="D16" s="582"/>
      <c r="E16" s="40">
        <v>2</v>
      </c>
      <c r="F16" s="197">
        <v>37.299999999999997</v>
      </c>
      <c r="G16" s="74" t="s">
        <v>616</v>
      </c>
      <c r="H16" s="74" t="s">
        <v>620</v>
      </c>
      <c r="I16" s="74" t="s">
        <v>623</v>
      </c>
      <c r="J16" s="264" t="s">
        <v>625</v>
      </c>
      <c r="K16" s="264"/>
      <c r="L16" s="264"/>
      <c r="M16" s="74" t="s">
        <v>692</v>
      </c>
      <c r="N16" s="74" t="s">
        <v>628</v>
      </c>
      <c r="O16" s="164" t="s">
        <v>629</v>
      </c>
      <c r="P16" s="74" t="s">
        <v>629</v>
      </c>
      <c r="Q16" s="74"/>
      <c r="R16" s="74" t="s">
        <v>637</v>
      </c>
      <c r="S16" s="70" t="s">
        <v>638</v>
      </c>
      <c r="T16" s="70" t="s">
        <v>639</v>
      </c>
      <c r="U16" s="70" t="s">
        <v>640</v>
      </c>
      <c r="V16" s="264" t="s">
        <v>643</v>
      </c>
      <c r="W16" s="561"/>
      <c r="X16" s="561"/>
      <c r="Y16" s="561"/>
      <c r="Z16" s="70"/>
    </row>
    <row r="17" spans="2:26" ht="15.95" customHeight="1" x14ac:dyDescent="0.15">
      <c r="B17" s="257"/>
      <c r="C17" s="581" t="s">
        <v>614</v>
      </c>
      <c r="D17" s="582"/>
      <c r="E17" s="40">
        <v>1</v>
      </c>
      <c r="F17" s="197">
        <v>45.9</v>
      </c>
      <c r="G17" s="74" t="s">
        <v>616</v>
      </c>
      <c r="H17" s="74" t="s">
        <v>619</v>
      </c>
      <c r="I17" s="74" t="s">
        <v>622</v>
      </c>
      <c r="J17" s="264" t="s">
        <v>624</v>
      </c>
      <c r="K17" s="264"/>
      <c r="L17" s="264"/>
      <c r="M17" s="74" t="s">
        <v>627</v>
      </c>
      <c r="N17" s="74" t="s">
        <v>635</v>
      </c>
      <c r="O17" s="164" t="s">
        <v>633</v>
      </c>
      <c r="P17" s="74" t="s">
        <v>553</v>
      </c>
      <c r="Q17" s="74"/>
      <c r="R17" s="74" t="s">
        <v>637</v>
      </c>
      <c r="S17" s="70" t="s">
        <v>638</v>
      </c>
      <c r="T17" s="70" t="s">
        <v>639</v>
      </c>
      <c r="U17" s="70" t="s">
        <v>640</v>
      </c>
      <c r="V17" s="264" t="s">
        <v>643</v>
      </c>
      <c r="W17" s="561"/>
      <c r="X17" s="561"/>
      <c r="Y17" s="561"/>
      <c r="Z17" s="70"/>
    </row>
    <row r="18" spans="2:26" ht="15.95" customHeight="1" x14ac:dyDescent="0.15">
      <c r="B18" s="257"/>
      <c r="C18" s="581" t="s">
        <v>615</v>
      </c>
      <c r="D18" s="582"/>
      <c r="E18" s="40">
        <v>1</v>
      </c>
      <c r="F18" s="197">
        <v>59.4</v>
      </c>
      <c r="G18" s="74" t="s">
        <v>617</v>
      </c>
      <c r="H18" s="74" t="s">
        <v>621</v>
      </c>
      <c r="I18" s="74" t="s">
        <v>622</v>
      </c>
      <c r="J18" s="264" t="s">
        <v>626</v>
      </c>
      <c r="K18" s="264"/>
      <c r="L18" s="264"/>
      <c r="M18" s="74"/>
      <c r="N18" s="74" t="s">
        <v>636</v>
      </c>
      <c r="O18" s="164" t="s">
        <v>633</v>
      </c>
      <c r="P18" s="74" t="s">
        <v>553</v>
      </c>
      <c r="Q18" s="74"/>
      <c r="R18" s="74" t="s">
        <v>629</v>
      </c>
      <c r="S18" s="70" t="s">
        <v>638</v>
      </c>
      <c r="T18" s="70" t="s">
        <v>641</v>
      </c>
      <c r="U18" s="70" t="s">
        <v>642</v>
      </c>
      <c r="V18" s="264"/>
      <c r="W18" s="561"/>
      <c r="X18" s="561"/>
      <c r="Y18" s="561"/>
      <c r="Z18" s="70"/>
    </row>
    <row r="19" spans="2:26" ht="15.95" customHeight="1" x14ac:dyDescent="0.15">
      <c r="B19" s="257"/>
      <c r="C19" s="581"/>
      <c r="D19" s="582"/>
      <c r="E19" s="40"/>
      <c r="F19" s="197"/>
      <c r="G19" s="74"/>
      <c r="H19" s="74"/>
      <c r="I19" s="74"/>
      <c r="J19" s="264"/>
      <c r="K19" s="264"/>
      <c r="L19" s="264"/>
      <c r="M19" s="74"/>
      <c r="N19" s="74"/>
      <c r="O19" s="164"/>
      <c r="P19" s="74"/>
      <c r="Q19" s="74"/>
      <c r="R19" s="74"/>
      <c r="S19" s="70"/>
      <c r="T19" s="70"/>
      <c r="U19" s="70"/>
      <c r="V19" s="264"/>
      <c r="W19" s="561"/>
      <c r="X19" s="561"/>
      <c r="Y19" s="561"/>
      <c r="Z19" s="70"/>
    </row>
    <row r="20" spans="2:26" ht="15.95" customHeight="1" x14ac:dyDescent="0.15">
      <c r="B20" s="257"/>
      <c r="C20" s="581"/>
      <c r="D20" s="582"/>
      <c r="E20" s="40"/>
      <c r="F20" s="197"/>
      <c r="G20" s="74"/>
      <c r="H20" s="74"/>
      <c r="I20" s="74"/>
      <c r="J20" s="264"/>
      <c r="K20" s="264"/>
      <c r="L20" s="264"/>
      <c r="M20" s="74"/>
      <c r="N20" s="74"/>
      <c r="O20" s="164"/>
      <c r="P20" s="74"/>
      <c r="Q20" s="74"/>
      <c r="R20" s="74"/>
      <c r="S20" s="70"/>
      <c r="T20" s="70"/>
      <c r="U20" s="70"/>
      <c r="V20" s="264"/>
      <c r="W20" s="561"/>
      <c r="X20" s="561"/>
      <c r="Y20" s="561"/>
      <c r="Z20" s="70"/>
    </row>
    <row r="21" spans="2:26" ht="15.95" customHeight="1" x14ac:dyDescent="0.15">
      <c r="B21" s="257"/>
      <c r="C21" s="581"/>
      <c r="D21" s="582"/>
      <c r="E21" s="40"/>
      <c r="F21" s="197"/>
      <c r="G21" s="74"/>
      <c r="H21" s="74"/>
      <c r="I21" s="74"/>
      <c r="J21" s="264"/>
      <c r="K21" s="264"/>
      <c r="L21" s="264"/>
      <c r="M21" s="74"/>
      <c r="N21" s="74"/>
      <c r="O21" s="164"/>
      <c r="P21" s="74"/>
      <c r="Q21" s="74"/>
      <c r="R21" s="74"/>
      <c r="S21" s="70"/>
      <c r="T21" s="70"/>
      <c r="U21" s="70"/>
      <c r="V21" s="264"/>
      <c r="W21" s="561"/>
      <c r="X21" s="561"/>
      <c r="Y21" s="561"/>
      <c r="Z21" s="70"/>
    </row>
    <row r="22" spans="2:26" ht="15.95" customHeight="1" x14ac:dyDescent="0.15">
      <c r="B22" s="257"/>
      <c r="C22" s="581"/>
      <c r="D22" s="582"/>
      <c r="E22" s="40"/>
      <c r="F22" s="197"/>
      <c r="G22" s="74"/>
      <c r="H22" s="74"/>
      <c r="I22" s="74"/>
      <c r="J22" s="264"/>
      <c r="K22" s="264"/>
      <c r="L22" s="264"/>
      <c r="M22" s="74"/>
      <c r="N22" s="74"/>
      <c r="O22" s="164"/>
      <c r="P22" s="74"/>
      <c r="Q22" s="74"/>
      <c r="R22" s="74"/>
      <c r="S22" s="70"/>
      <c r="T22" s="70"/>
      <c r="U22" s="70"/>
      <c r="V22" s="264"/>
      <c r="W22" s="561"/>
      <c r="X22" s="561"/>
      <c r="Y22" s="561"/>
      <c r="Z22" s="70"/>
    </row>
    <row r="23" spans="2:26" ht="15.95" customHeight="1" x14ac:dyDescent="0.15">
      <c r="B23" s="257"/>
      <c r="C23" s="581"/>
      <c r="D23" s="582"/>
      <c r="E23" s="40"/>
      <c r="F23" s="197"/>
      <c r="G23" s="74"/>
      <c r="H23" s="74"/>
      <c r="I23" s="74"/>
      <c r="J23" s="264"/>
      <c r="K23" s="264"/>
      <c r="L23" s="264"/>
      <c r="M23" s="74"/>
      <c r="N23" s="74"/>
      <c r="O23" s="164"/>
      <c r="P23" s="74"/>
      <c r="Q23" s="74"/>
      <c r="R23" s="74"/>
      <c r="S23" s="70"/>
      <c r="T23" s="70"/>
      <c r="U23" s="70"/>
      <c r="V23" s="264"/>
      <c r="W23" s="561"/>
      <c r="X23" s="561"/>
      <c r="Y23" s="561"/>
      <c r="Z23" s="70"/>
    </row>
    <row r="24" spans="2:26" ht="15.95" customHeight="1" x14ac:dyDescent="0.15">
      <c r="B24" s="257"/>
      <c r="C24" s="581"/>
      <c r="D24" s="582"/>
      <c r="E24" s="40"/>
      <c r="F24" s="197"/>
      <c r="G24" s="74"/>
      <c r="H24" s="74"/>
      <c r="I24" s="74"/>
      <c r="J24" s="264"/>
      <c r="K24" s="264"/>
      <c r="L24" s="264"/>
      <c r="M24" s="74"/>
      <c r="N24" s="74"/>
      <c r="O24" s="164"/>
      <c r="P24" s="74"/>
      <c r="Q24" s="74"/>
      <c r="R24" s="74"/>
      <c r="S24" s="70"/>
      <c r="T24" s="70"/>
      <c r="U24" s="70"/>
      <c r="V24" s="264"/>
      <c r="W24" s="561"/>
      <c r="X24" s="561"/>
      <c r="Y24" s="561"/>
      <c r="Z24" s="70"/>
    </row>
    <row r="25" spans="2:26" ht="15.95" customHeight="1" x14ac:dyDescent="0.15">
      <c r="B25" s="257"/>
      <c r="C25" s="581"/>
      <c r="D25" s="582"/>
      <c r="E25" s="40"/>
      <c r="F25" s="197"/>
      <c r="G25" s="74"/>
      <c r="H25" s="74"/>
      <c r="I25" s="74"/>
      <c r="J25" s="264"/>
      <c r="K25" s="264"/>
      <c r="L25" s="264"/>
      <c r="M25" s="74"/>
      <c r="N25" s="74"/>
      <c r="O25" s="164"/>
      <c r="P25" s="74"/>
      <c r="Q25" s="74"/>
      <c r="R25" s="74"/>
      <c r="S25" s="70"/>
      <c r="T25" s="70"/>
      <c r="U25" s="70"/>
      <c r="V25" s="264"/>
      <c r="W25" s="561"/>
      <c r="X25" s="561"/>
      <c r="Y25" s="561"/>
      <c r="Z25" s="70"/>
    </row>
    <row r="26" spans="2:26" ht="15.95" customHeight="1" x14ac:dyDescent="0.15">
      <c r="B26" s="257"/>
      <c r="C26" s="581"/>
      <c r="D26" s="582"/>
      <c r="E26" s="40"/>
      <c r="F26" s="197"/>
      <c r="G26" s="74"/>
      <c r="H26" s="74"/>
      <c r="I26" s="74"/>
      <c r="J26" s="264"/>
      <c r="K26" s="264"/>
      <c r="L26" s="264"/>
      <c r="M26" s="74"/>
      <c r="N26" s="74"/>
      <c r="O26" s="164"/>
      <c r="P26" s="74"/>
      <c r="Q26" s="74"/>
      <c r="R26" s="74"/>
      <c r="S26" s="70"/>
      <c r="T26" s="70"/>
      <c r="U26" s="70"/>
      <c r="V26" s="264"/>
      <c r="W26" s="561"/>
      <c r="X26" s="561"/>
      <c r="Y26" s="561"/>
      <c r="Z26" s="70"/>
    </row>
    <row r="27" spans="2:26" ht="15.95" customHeight="1" x14ac:dyDescent="0.15">
      <c r="B27" s="257"/>
      <c r="C27" s="581"/>
      <c r="D27" s="582"/>
      <c r="E27" s="40"/>
      <c r="F27" s="197"/>
      <c r="G27" s="74"/>
      <c r="H27" s="74"/>
      <c r="I27" s="74"/>
      <c r="J27" s="264"/>
      <c r="K27" s="264"/>
      <c r="L27" s="264"/>
      <c r="M27" s="74"/>
      <c r="N27" s="74"/>
      <c r="O27" s="164"/>
      <c r="P27" s="74"/>
      <c r="Q27" s="74"/>
      <c r="R27" s="74"/>
      <c r="S27" s="70"/>
      <c r="T27" s="70"/>
      <c r="U27" s="70"/>
      <c r="V27" s="264"/>
      <c r="W27" s="561"/>
      <c r="X27" s="561"/>
      <c r="Y27" s="561"/>
      <c r="Z27" s="70"/>
    </row>
    <row r="28" spans="2:26" ht="15.95" customHeight="1" x14ac:dyDescent="0.15">
      <c r="B28" s="257"/>
      <c r="C28" s="581"/>
      <c r="D28" s="582"/>
      <c r="E28" s="40"/>
      <c r="F28" s="197"/>
      <c r="G28" s="74"/>
      <c r="H28" s="74"/>
      <c r="I28" s="74"/>
      <c r="J28" s="264"/>
      <c r="K28" s="264"/>
      <c r="L28" s="264"/>
      <c r="M28" s="74"/>
      <c r="N28" s="74"/>
      <c r="O28" s="164"/>
      <c r="P28" s="74"/>
      <c r="Q28" s="74"/>
      <c r="R28" s="74"/>
      <c r="S28" s="70"/>
      <c r="T28" s="70"/>
      <c r="U28" s="70"/>
      <c r="V28" s="264"/>
      <c r="W28" s="561"/>
      <c r="X28" s="561"/>
      <c r="Y28" s="561"/>
      <c r="Z28" s="70"/>
    </row>
    <row r="29" spans="2:26" ht="15.95" customHeight="1" x14ac:dyDescent="0.15">
      <c r="B29" s="257"/>
      <c r="C29" s="581"/>
      <c r="D29" s="582"/>
      <c r="E29" s="40"/>
      <c r="F29" s="197"/>
      <c r="G29" s="74"/>
      <c r="H29" s="74"/>
      <c r="I29" s="74"/>
      <c r="J29" s="264"/>
      <c r="K29" s="264"/>
      <c r="L29" s="264"/>
      <c r="M29" s="74"/>
      <c r="N29" s="74"/>
      <c r="O29" s="164"/>
      <c r="P29" s="74"/>
      <c r="Q29" s="74"/>
      <c r="R29" s="74"/>
      <c r="S29" s="70"/>
      <c r="T29" s="70"/>
      <c r="U29" s="70"/>
      <c r="V29" s="264"/>
      <c r="W29" s="561"/>
      <c r="X29" s="561"/>
      <c r="Y29" s="561"/>
      <c r="Z29" s="70"/>
    </row>
    <row r="30" spans="2:26" ht="15.95" customHeight="1" x14ac:dyDescent="0.15">
      <c r="B30" s="257"/>
      <c r="C30" s="581"/>
      <c r="D30" s="582"/>
      <c r="E30" s="40"/>
      <c r="F30" s="197"/>
      <c r="G30" s="74"/>
      <c r="H30" s="74"/>
      <c r="I30" s="74"/>
      <c r="J30" s="264"/>
      <c r="K30" s="264"/>
      <c r="L30" s="264"/>
      <c r="M30" s="74"/>
      <c r="N30" s="74"/>
      <c r="O30" s="164"/>
      <c r="P30" s="74"/>
      <c r="Q30" s="74"/>
      <c r="R30" s="74"/>
      <c r="S30" s="70"/>
      <c r="T30" s="70"/>
      <c r="U30" s="70"/>
      <c r="V30" s="264"/>
      <c r="W30" s="561"/>
      <c r="X30" s="561"/>
      <c r="Y30" s="561"/>
      <c r="Z30" s="70"/>
    </row>
    <row r="31" spans="2:26" ht="15.95" customHeight="1" x14ac:dyDescent="0.15">
      <c r="B31" s="257"/>
      <c r="C31" s="581"/>
      <c r="D31" s="582"/>
      <c r="E31" s="40"/>
      <c r="F31" s="197"/>
      <c r="G31" s="74"/>
      <c r="H31" s="74"/>
      <c r="I31" s="74"/>
      <c r="J31" s="264"/>
      <c r="K31" s="264"/>
      <c r="L31" s="264"/>
      <c r="M31" s="74"/>
      <c r="N31" s="74"/>
      <c r="O31" s="164"/>
      <c r="P31" s="74"/>
      <c r="Q31" s="74"/>
      <c r="R31" s="74"/>
      <c r="S31" s="70"/>
      <c r="T31" s="70"/>
      <c r="U31" s="70"/>
      <c r="V31" s="264"/>
      <c r="W31" s="561"/>
      <c r="X31" s="561"/>
      <c r="Y31" s="561"/>
      <c r="Z31" s="70"/>
    </row>
    <row r="32" spans="2:26" ht="15.95" customHeight="1" x14ac:dyDescent="0.15">
      <c r="B32" s="257"/>
      <c r="C32" s="581"/>
      <c r="D32" s="582"/>
      <c r="E32" s="40"/>
      <c r="F32" s="197"/>
      <c r="G32" s="74"/>
      <c r="H32" s="74"/>
      <c r="I32" s="74"/>
      <c r="J32" s="264"/>
      <c r="K32" s="264"/>
      <c r="L32" s="264"/>
      <c r="M32" s="74"/>
      <c r="N32" s="74"/>
      <c r="O32" s="164"/>
      <c r="P32" s="74"/>
      <c r="Q32" s="74"/>
      <c r="R32" s="74"/>
      <c r="S32" s="70"/>
      <c r="T32" s="70"/>
      <c r="U32" s="70"/>
      <c r="V32" s="264"/>
      <c r="W32" s="561"/>
      <c r="X32" s="561"/>
      <c r="Y32" s="561"/>
      <c r="Z32" s="70"/>
    </row>
    <row r="33" spans="2:26" ht="15.95" customHeight="1" x14ac:dyDescent="0.15">
      <c r="B33" s="257"/>
      <c r="C33" s="581"/>
      <c r="D33" s="582"/>
      <c r="E33" s="40"/>
      <c r="F33" s="197"/>
      <c r="G33" s="74"/>
      <c r="H33" s="74"/>
      <c r="I33" s="74"/>
      <c r="J33" s="264"/>
      <c r="K33" s="264"/>
      <c r="L33" s="264"/>
      <c r="M33" s="74"/>
      <c r="N33" s="74"/>
      <c r="O33" s="164"/>
      <c r="P33" s="74"/>
      <c r="Q33" s="74"/>
      <c r="R33" s="74"/>
      <c r="S33" s="70"/>
      <c r="T33" s="70"/>
      <c r="U33" s="70"/>
      <c r="V33" s="264"/>
      <c r="W33" s="561"/>
      <c r="X33" s="561"/>
      <c r="Y33" s="561"/>
      <c r="Z33" s="70"/>
    </row>
    <row r="34" spans="2:26" ht="15.95" customHeight="1" x14ac:dyDescent="0.15">
      <c r="B34" s="257"/>
      <c r="C34" s="581"/>
      <c r="D34" s="582"/>
      <c r="E34" s="40"/>
      <c r="F34" s="197"/>
      <c r="G34" s="74"/>
      <c r="H34" s="74"/>
      <c r="I34" s="74"/>
      <c r="J34" s="264"/>
      <c r="K34" s="264"/>
      <c r="L34" s="264"/>
      <c r="M34" s="74"/>
      <c r="N34" s="74"/>
      <c r="O34" s="164"/>
      <c r="P34" s="74"/>
      <c r="Q34" s="74"/>
      <c r="R34" s="74"/>
      <c r="S34" s="70"/>
      <c r="T34" s="70"/>
      <c r="U34" s="70"/>
      <c r="V34" s="264"/>
      <c r="W34" s="561"/>
      <c r="X34" s="561"/>
      <c r="Y34" s="561"/>
      <c r="Z34" s="70"/>
    </row>
    <row r="35" spans="2:26" ht="15.95" customHeight="1" x14ac:dyDescent="0.15">
      <c r="B35" s="257"/>
      <c r="C35" s="581"/>
      <c r="D35" s="582"/>
      <c r="E35" s="40"/>
      <c r="F35" s="197"/>
      <c r="G35" s="74"/>
      <c r="H35" s="74"/>
      <c r="I35" s="74"/>
      <c r="J35" s="264"/>
      <c r="K35" s="264"/>
      <c r="L35" s="264"/>
      <c r="M35" s="74"/>
      <c r="N35" s="74"/>
      <c r="O35" s="164"/>
      <c r="P35" s="74"/>
      <c r="Q35" s="74"/>
      <c r="R35" s="74"/>
      <c r="S35" s="70"/>
      <c r="T35" s="70"/>
      <c r="U35" s="70"/>
      <c r="V35" s="264"/>
      <c r="W35" s="561"/>
      <c r="X35" s="561"/>
      <c r="Y35" s="561"/>
      <c r="Z35" s="70"/>
    </row>
    <row r="36" spans="2:26" ht="15.95" customHeight="1" x14ac:dyDescent="0.15">
      <c r="B36" s="257"/>
      <c r="C36" s="581"/>
      <c r="D36" s="582"/>
      <c r="E36" s="40"/>
      <c r="F36" s="197"/>
      <c r="G36" s="74"/>
      <c r="H36" s="74"/>
      <c r="I36" s="74"/>
      <c r="J36" s="264"/>
      <c r="K36" s="264"/>
      <c r="L36" s="264"/>
      <c r="M36" s="74"/>
      <c r="N36" s="74"/>
      <c r="O36" s="164"/>
      <c r="P36" s="74"/>
      <c r="Q36" s="74"/>
      <c r="R36" s="74"/>
      <c r="S36" s="70"/>
      <c r="T36" s="70"/>
      <c r="U36" s="70"/>
      <c r="V36" s="264"/>
      <c r="W36" s="561"/>
      <c r="X36" s="561"/>
      <c r="Y36" s="561"/>
      <c r="Z36" s="70"/>
    </row>
    <row r="37" spans="2:26" ht="15.95" customHeight="1" x14ac:dyDescent="0.15">
      <c r="B37" s="257"/>
      <c r="C37" s="581"/>
      <c r="D37" s="582"/>
      <c r="E37" s="40"/>
      <c r="F37" s="69"/>
      <c r="G37" s="74"/>
      <c r="H37" s="74"/>
      <c r="I37" s="74"/>
      <c r="J37" s="264"/>
      <c r="K37" s="264"/>
      <c r="L37" s="264"/>
      <c r="M37" s="74"/>
      <c r="N37" s="74"/>
      <c r="O37" s="164"/>
      <c r="P37" s="74"/>
      <c r="Q37" s="74"/>
      <c r="R37" s="74"/>
      <c r="S37" s="70"/>
      <c r="T37" s="70"/>
      <c r="U37" s="70"/>
      <c r="V37" s="264"/>
      <c r="W37" s="561"/>
      <c r="X37" s="561"/>
      <c r="Y37" s="561"/>
      <c r="Z37" s="70"/>
    </row>
    <row r="38" spans="2:26" ht="15.95" customHeight="1" x14ac:dyDescent="0.15">
      <c r="B38" s="257"/>
      <c r="C38" s="581"/>
      <c r="D38" s="582"/>
      <c r="E38" s="40"/>
      <c r="F38" s="69"/>
      <c r="G38" s="74"/>
      <c r="H38" s="74"/>
      <c r="I38" s="74"/>
      <c r="J38" s="264"/>
      <c r="K38" s="264"/>
      <c r="L38" s="264"/>
      <c r="M38" s="74"/>
      <c r="N38" s="74"/>
      <c r="O38" s="164"/>
      <c r="P38" s="74"/>
      <c r="Q38" s="74"/>
      <c r="R38" s="74"/>
      <c r="S38" s="70"/>
      <c r="T38" s="70"/>
      <c r="U38" s="70"/>
      <c r="V38" s="264"/>
      <c r="W38" s="561"/>
      <c r="X38" s="561"/>
      <c r="Y38" s="561"/>
      <c r="Z38" s="70"/>
    </row>
    <row r="39" spans="2:26" ht="15.95" customHeight="1" x14ac:dyDescent="0.15">
      <c r="B39" s="344"/>
      <c r="C39" s="581"/>
      <c r="D39" s="582"/>
      <c r="E39" s="40"/>
      <c r="F39" s="69"/>
      <c r="G39" s="74"/>
      <c r="H39" s="74"/>
      <c r="I39" s="74"/>
      <c r="J39" s="264"/>
      <c r="K39" s="264"/>
      <c r="L39" s="264"/>
      <c r="M39" s="74"/>
      <c r="N39" s="74"/>
      <c r="O39" s="164"/>
      <c r="P39" s="74"/>
      <c r="Q39" s="74"/>
      <c r="R39" s="74"/>
      <c r="S39" s="70"/>
      <c r="T39" s="70"/>
      <c r="U39" s="70"/>
      <c r="V39" s="264"/>
      <c r="W39" s="561"/>
      <c r="X39" s="561"/>
      <c r="Y39" s="561"/>
      <c r="Z39" s="70"/>
    </row>
    <row r="40" spans="2:26" ht="15.95" customHeight="1" x14ac:dyDescent="0.15">
      <c r="B40" s="67"/>
      <c r="C40" s="1" t="s">
        <v>276</v>
      </c>
      <c r="D40" s="25"/>
      <c r="F40" s="25"/>
      <c r="G40" s="64"/>
      <c r="H40" s="64"/>
      <c r="I40" s="64"/>
      <c r="J40" s="64"/>
      <c r="K40" s="64"/>
      <c r="L40" s="64"/>
      <c r="M40" s="64"/>
      <c r="N40" s="64"/>
      <c r="O40" s="64"/>
      <c r="P40" s="64"/>
      <c r="Q40" s="66"/>
      <c r="R40" s="84"/>
      <c r="S40" s="25"/>
      <c r="T40" s="25"/>
      <c r="U40" s="64"/>
      <c r="V40" s="85"/>
      <c r="W40" s="85"/>
      <c r="X40" s="85"/>
      <c r="Y40" s="85"/>
      <c r="Z40" s="25"/>
    </row>
    <row r="41" spans="2:26" ht="15.95" customHeight="1" x14ac:dyDescent="0.15">
      <c r="B41" s="67"/>
      <c r="C41" s="77" t="s">
        <v>277</v>
      </c>
      <c r="D41" s="25"/>
      <c r="F41" s="25"/>
      <c r="G41" s="64"/>
      <c r="H41" s="64"/>
      <c r="I41" s="64"/>
      <c r="J41" s="64"/>
      <c r="K41" s="64"/>
      <c r="L41" s="64"/>
      <c r="M41" s="64"/>
      <c r="N41" s="64"/>
      <c r="O41" s="64"/>
      <c r="P41" s="64"/>
      <c r="Q41" s="66"/>
      <c r="R41" s="84"/>
      <c r="S41" s="25"/>
      <c r="T41" s="25"/>
      <c r="U41" s="64"/>
      <c r="V41" s="85"/>
      <c r="W41" s="85"/>
      <c r="X41" s="85"/>
      <c r="Y41" s="85"/>
      <c r="Z41" s="25"/>
    </row>
    <row r="42" spans="2:26" ht="15.95" customHeight="1" x14ac:dyDescent="0.15">
      <c r="B42" s="68"/>
      <c r="C42" s="3" t="s">
        <v>248</v>
      </c>
      <c r="D42" s="3"/>
      <c r="E42" s="3"/>
      <c r="F42" s="3"/>
      <c r="G42" s="3"/>
      <c r="H42" s="3"/>
      <c r="I42" s="3"/>
      <c r="J42" s="3"/>
      <c r="K42" s="3"/>
      <c r="L42" s="3"/>
      <c r="M42" s="3"/>
      <c r="N42" s="3"/>
      <c r="O42" s="3"/>
      <c r="P42" s="3"/>
      <c r="Q42" s="3"/>
      <c r="R42" s="3"/>
      <c r="S42" s="3"/>
      <c r="T42" s="3"/>
      <c r="U42" s="3"/>
      <c r="V42" s="3"/>
      <c r="W42" s="3"/>
      <c r="X42" s="3"/>
      <c r="Y42" s="3"/>
    </row>
    <row r="43" spans="2:26" ht="15.95" customHeight="1" x14ac:dyDescent="0.15">
      <c r="B43" s="3"/>
      <c r="C43" s="3" t="s">
        <v>249</v>
      </c>
      <c r="D43" s="3"/>
      <c r="E43" s="3"/>
      <c r="F43" s="3"/>
      <c r="G43" s="3"/>
      <c r="H43" s="3"/>
      <c r="I43" s="3"/>
      <c r="J43" s="3"/>
      <c r="K43" s="3"/>
      <c r="L43" s="3"/>
      <c r="M43" s="3"/>
      <c r="N43" s="3"/>
      <c r="O43" s="3"/>
      <c r="P43" s="3"/>
      <c r="Q43" s="3"/>
      <c r="R43" s="3"/>
      <c r="S43" s="3"/>
      <c r="T43" s="3"/>
      <c r="U43" s="3"/>
      <c r="V43" s="3"/>
      <c r="W43" s="3"/>
      <c r="X43" s="3"/>
      <c r="Y43" s="3"/>
    </row>
    <row r="44" spans="2:26" ht="15.95" customHeight="1" x14ac:dyDescent="0.15">
      <c r="B44" s="3"/>
      <c r="C44" s="174" t="s">
        <v>450</v>
      </c>
      <c r="D44" s="174"/>
      <c r="E44" s="174"/>
      <c r="F44" s="174"/>
      <c r="G44" s="174"/>
      <c r="H44" s="174"/>
      <c r="I44" s="174"/>
      <c r="J44" s="174"/>
      <c r="K44" s="174"/>
      <c r="L44" s="174"/>
      <c r="M44" s="174"/>
      <c r="N44" s="174"/>
      <c r="O44" s="3"/>
      <c r="P44" s="3"/>
      <c r="Q44" s="3"/>
      <c r="R44" s="3"/>
      <c r="S44" s="3"/>
      <c r="T44" s="3"/>
      <c r="U44" s="3"/>
      <c r="V44" s="3"/>
      <c r="W44" s="3"/>
      <c r="X44" s="3"/>
      <c r="Y44" s="3"/>
    </row>
    <row r="45" spans="2:26" ht="15.95" customHeight="1" x14ac:dyDescent="0.15">
      <c r="C45" s="175" t="s">
        <v>540</v>
      </c>
      <c r="D45" s="176"/>
      <c r="E45" s="176"/>
      <c r="F45" s="176"/>
      <c r="G45" s="176"/>
      <c r="H45" s="176"/>
      <c r="I45" s="176"/>
      <c r="J45" s="176"/>
      <c r="K45" s="176"/>
      <c r="L45" s="176"/>
      <c r="M45" s="176"/>
      <c r="N45" s="176"/>
    </row>
  </sheetData>
  <dataConsolidate/>
  <mergeCells count="131">
    <mergeCell ref="J18:L18"/>
    <mergeCell ref="C20:D20"/>
    <mergeCell ref="J19:L19"/>
    <mergeCell ref="J9:L9"/>
    <mergeCell ref="C13:D13"/>
    <mergeCell ref="J13:L13"/>
    <mergeCell ref="J11:L11"/>
    <mergeCell ref="G7:G8"/>
    <mergeCell ref="H7:H8"/>
    <mergeCell ref="J7:L8"/>
    <mergeCell ref="I7:I8"/>
    <mergeCell ref="M7:M8"/>
    <mergeCell ref="N7:N8"/>
    <mergeCell ref="O7:O8"/>
    <mergeCell ref="C12:D12"/>
    <mergeCell ref="C14:D14"/>
    <mergeCell ref="J14:L14"/>
    <mergeCell ref="J12:L12"/>
    <mergeCell ref="P7:P8"/>
    <mergeCell ref="S7:S8"/>
    <mergeCell ref="Q7:R7"/>
    <mergeCell ref="Z5:Z8"/>
    <mergeCell ref="O3:P3"/>
    <mergeCell ref="O4:P4"/>
    <mergeCell ref="U3:X4"/>
    <mergeCell ref="Y3:Z4"/>
    <mergeCell ref="Q3:T3"/>
    <mergeCell ref="Q4:T4"/>
    <mergeCell ref="T7:T8"/>
    <mergeCell ref="U7:U8"/>
    <mergeCell ref="V7:Y8"/>
    <mergeCell ref="O5:P6"/>
    <mergeCell ref="C36:D36"/>
    <mergeCell ref="C39:D39"/>
    <mergeCell ref="J39:L39"/>
    <mergeCell ref="J31:L31"/>
    <mergeCell ref="C30:D30"/>
    <mergeCell ref="J30:L30"/>
    <mergeCell ref="C38:D38"/>
    <mergeCell ref="J38:L38"/>
    <mergeCell ref="C32:D32"/>
    <mergeCell ref="J32:L32"/>
    <mergeCell ref="J37:L37"/>
    <mergeCell ref="C37:D37"/>
    <mergeCell ref="J34:L34"/>
    <mergeCell ref="J33:L33"/>
    <mergeCell ref="J35:L35"/>
    <mergeCell ref="J36:L36"/>
    <mergeCell ref="C33:D33"/>
    <mergeCell ref="C34:D34"/>
    <mergeCell ref="J23:L23"/>
    <mergeCell ref="C21:D21"/>
    <mergeCell ref="J21:L21"/>
    <mergeCell ref="C17:D17"/>
    <mergeCell ref="C29:D29"/>
    <mergeCell ref="J15:L15"/>
    <mergeCell ref="C19:D19"/>
    <mergeCell ref="J17:L17"/>
    <mergeCell ref="J22:L22"/>
    <mergeCell ref="C15:D15"/>
    <mergeCell ref="C28:D28"/>
    <mergeCell ref="J25:L25"/>
    <mergeCell ref="J26:L26"/>
    <mergeCell ref="J28:L28"/>
    <mergeCell ref="J27:L27"/>
    <mergeCell ref="J24:L24"/>
    <mergeCell ref="C22:D22"/>
    <mergeCell ref="C23:D23"/>
    <mergeCell ref="C24:D24"/>
    <mergeCell ref="C25:D25"/>
    <mergeCell ref="J20:L20"/>
    <mergeCell ref="C16:D16"/>
    <mergeCell ref="J16:L16"/>
    <mergeCell ref="C18:D18"/>
    <mergeCell ref="B2:Y2"/>
    <mergeCell ref="F3:H3"/>
    <mergeCell ref="B3:E3"/>
    <mergeCell ref="B4:E4"/>
    <mergeCell ref="K3:N3"/>
    <mergeCell ref="E5:E8"/>
    <mergeCell ref="C5:D8"/>
    <mergeCell ref="F5:F8"/>
    <mergeCell ref="K4:N4"/>
    <mergeCell ref="I3:J3"/>
    <mergeCell ref="I4:J4"/>
    <mergeCell ref="B5:B39"/>
    <mergeCell ref="F4:H4"/>
    <mergeCell ref="C26:D26"/>
    <mergeCell ref="C9:D9"/>
    <mergeCell ref="C11:D11"/>
    <mergeCell ref="C10:D10"/>
    <mergeCell ref="J10:L10"/>
    <mergeCell ref="C27:D27"/>
    <mergeCell ref="V15:Y15"/>
    <mergeCell ref="J29:L29"/>
    <mergeCell ref="C31:D31"/>
    <mergeCell ref="C35:D35"/>
    <mergeCell ref="V39:Y39"/>
    <mergeCell ref="V25:Y25"/>
    <mergeCell ref="V26:Y26"/>
    <mergeCell ref="V27:Y27"/>
    <mergeCell ref="V28:Y28"/>
    <mergeCell ref="V29:Y29"/>
    <mergeCell ref="V30:Y30"/>
    <mergeCell ref="V31:Y31"/>
    <mergeCell ref="V32:Y32"/>
    <mergeCell ref="V33:Y33"/>
    <mergeCell ref="V34:Y34"/>
    <mergeCell ref="G5:H6"/>
    <mergeCell ref="I5:N6"/>
    <mergeCell ref="U5:Y6"/>
    <mergeCell ref="Q5:T6"/>
    <mergeCell ref="V35:Y35"/>
    <mergeCell ref="V36:Y36"/>
    <mergeCell ref="V37:Y37"/>
    <mergeCell ref="V38:Y38"/>
    <mergeCell ref="V9:Y9"/>
    <mergeCell ref="V10:Y10"/>
    <mergeCell ref="V11:Y11"/>
    <mergeCell ref="V12:Y12"/>
    <mergeCell ref="V13:Y13"/>
    <mergeCell ref="V14:Y14"/>
    <mergeCell ref="V16:Y16"/>
    <mergeCell ref="V17:Y17"/>
    <mergeCell ref="V18:Y18"/>
    <mergeCell ref="V19:Y19"/>
    <mergeCell ref="V20:Y20"/>
    <mergeCell ref="V21:Y21"/>
    <mergeCell ref="V22:Y22"/>
    <mergeCell ref="V23:Y23"/>
    <mergeCell ref="V24:Y24"/>
  </mergeCells>
  <phoneticPr fontId="8"/>
  <dataValidations count="2">
    <dataValidation type="list" errorStyle="warning" allowBlank="1" showInputMessage="1" showErrorMessage="1" error="選択出来ません" sqref="H9:H39" xr:uid="{00000000-0002-0000-0700-000000000000}">
      <formula1>INDIRECT(G9)</formula1>
    </dataValidation>
    <dataValidation type="list" allowBlank="1" showInputMessage="1" showErrorMessage="1" sqref="J9:L39" xr:uid="{00000000-0002-0000-0700-000001000000}">
      <formula1>INDIRECT(I9)</formula1>
    </dataValidation>
  </dataValidations>
  <printOptions horizontalCentered="1" verticalCentered="1"/>
  <pageMargins left="0.19685039370078741" right="0.19685039370078741" top="0.78740157480314965" bottom="0.19685039370078741" header="0.51181102362204722" footer="0.51181102362204722"/>
  <pageSetup paperSize="9" scale="77"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700-000002000000}">
          <x14:formula1>
            <xm:f>'(参考)リスト'!$D$16:$D$18</xm:f>
          </x14:formula1>
          <xm:sqref>I9:I39</xm:sqref>
        </x14:dataValidation>
        <x14:dataValidation type="list" allowBlank="1" showInputMessage="1" showErrorMessage="1" xr:uid="{00000000-0002-0000-0700-000003000000}">
          <x14:formula1>
            <xm:f>'(参考)リスト'!$J$16:$J$18</xm:f>
          </x14:formula1>
          <xm:sqref>U9:U39</xm:sqref>
        </x14:dataValidation>
        <x14:dataValidation type="list" allowBlank="1" showInputMessage="1" showErrorMessage="1" xr:uid="{00000000-0002-0000-0700-000004000000}">
          <x14:formula1>
            <xm:f>'(参考)リスト'!$H$16:$H$17</xm:f>
          </x14:formula1>
          <xm:sqref>S9:S39</xm:sqref>
        </x14:dataValidation>
        <x14:dataValidation type="list" allowBlank="1" showInputMessage="1" showErrorMessage="1" xr:uid="{00000000-0002-0000-0700-000005000000}">
          <x14:formula1>
            <xm:f>'(参考)リスト'!$I$16:$I$18</xm:f>
          </x14:formula1>
          <xm:sqref>T9:T39</xm:sqref>
        </x14:dataValidation>
        <x14:dataValidation type="list" allowBlank="1" showInputMessage="1" showErrorMessage="1" xr:uid="{00000000-0002-0000-0700-000006000000}">
          <x14:formula1>
            <xm:f>'(参考)リスト'!$G$16:$G$20</xm:f>
          </x14:formula1>
          <xm:sqref>P9:P39</xm:sqref>
        </x14:dataValidation>
        <x14:dataValidation type="list" allowBlank="1" showInputMessage="1" showErrorMessage="1" xr:uid="{00000000-0002-0000-0700-000007000000}">
          <x14:formula1>
            <xm:f>'(参考)リスト'!$B$16:$B$20</xm:f>
          </x14:formula1>
          <xm:sqref>G9:G39</xm:sqref>
        </x14:dataValidation>
        <x14:dataValidation type="list" allowBlank="1" showInputMessage="1" showErrorMessage="1" xr:uid="{00000000-0002-0000-0700-000008000000}">
          <x14:formula1>
            <xm:f>'(参考)リスト'!$F$16:$F$21</xm:f>
          </x14:formula1>
          <xm:sqref>O9:O39 Q9:R39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B1:Z43"/>
  <sheetViews>
    <sheetView showGridLines="0" showZeros="0" view="pageBreakPreview" zoomScaleNormal="100" zoomScaleSheetLayoutView="100" workbookViewId="0">
      <pane xSplit="4" ySplit="1" topLeftCell="E2" activePane="bottomRight" state="frozen"/>
      <selection activeCell="X6" sqref="X6:AB6"/>
      <selection pane="topRight" activeCell="X6" sqref="X6:AB6"/>
      <selection pane="bottomLeft" activeCell="X6" sqref="X6:AB6"/>
      <selection pane="bottomRight" activeCell="B2" sqref="B2:X2"/>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6" ht="9.75" customHeight="1" x14ac:dyDescent="0.15">
      <c r="Y1" s="3"/>
      <c r="Z1" s="3"/>
    </row>
    <row r="2" spans="2:26" ht="24.75" customHeight="1" x14ac:dyDescent="0.15">
      <c r="B2" s="468" t="s">
        <v>324</v>
      </c>
      <c r="C2" s="468"/>
      <c r="D2" s="468"/>
      <c r="E2" s="468"/>
      <c r="F2" s="468"/>
      <c r="G2" s="468"/>
      <c r="H2" s="468"/>
      <c r="I2" s="468"/>
      <c r="J2" s="574"/>
      <c r="K2" s="574"/>
      <c r="L2" s="574"/>
      <c r="M2" s="574"/>
      <c r="N2" s="574"/>
      <c r="O2" s="574"/>
      <c r="P2" s="574"/>
      <c r="Q2" s="574"/>
      <c r="R2" s="574"/>
      <c r="S2" s="574"/>
      <c r="T2" s="574"/>
      <c r="U2" s="574"/>
      <c r="V2" s="574"/>
      <c r="W2" s="574"/>
      <c r="X2" s="574"/>
    </row>
    <row r="3" spans="2:26" ht="20.100000000000001" customHeight="1" x14ac:dyDescent="0.15">
      <c r="B3" s="330" t="s">
        <v>211</v>
      </c>
      <c r="C3" s="346"/>
      <c r="D3" s="346"/>
      <c r="E3" s="347"/>
      <c r="F3" s="469" t="str">
        <f>'様式A-1'!D3</f>
        <v>ユダトンネル</v>
      </c>
      <c r="G3" s="470"/>
      <c r="H3" s="470"/>
      <c r="I3" s="471"/>
      <c r="J3" s="305" t="s">
        <v>210</v>
      </c>
      <c r="K3" s="301"/>
      <c r="L3" s="246" t="str">
        <f>'様式A-1'!J3</f>
        <v>主要県道　橘東和線</v>
      </c>
      <c r="M3" s="247"/>
      <c r="N3" s="247"/>
      <c r="O3" s="265" t="s">
        <v>258</v>
      </c>
      <c r="P3" s="267"/>
      <c r="Q3" s="246" t="str">
        <f>'様式B(トンネル様式1P002)'!K5</f>
        <v>基礎地盤コンサルタンツ株式会社</v>
      </c>
      <c r="R3" s="247"/>
      <c r="S3" s="247"/>
      <c r="T3" s="248"/>
      <c r="U3" s="462" t="s">
        <v>220</v>
      </c>
      <c r="V3" s="463"/>
      <c r="W3" s="463"/>
      <c r="X3" s="464"/>
      <c r="Y3" s="323">
        <f>'様式B(トンネル様式1P002)'!Q5</f>
        <v>45281</v>
      </c>
      <c r="Z3" s="325"/>
    </row>
    <row r="4" spans="2:26" ht="20.100000000000001" customHeight="1" x14ac:dyDescent="0.15">
      <c r="B4" s="270" t="s">
        <v>0</v>
      </c>
      <c r="C4" s="271"/>
      <c r="D4" s="271"/>
      <c r="E4" s="272"/>
      <c r="F4" s="480" t="str">
        <f>'様式A-1'!D4</f>
        <v>油田トンネル</v>
      </c>
      <c r="G4" s="481"/>
      <c r="H4" s="481"/>
      <c r="I4" s="482"/>
      <c r="J4" s="579" t="s">
        <v>1</v>
      </c>
      <c r="K4" s="580"/>
      <c r="L4" s="603" t="str">
        <f>'様式A-1'!R3</f>
        <v>柳井土木建築事務所
（大島分室）</v>
      </c>
      <c r="M4" s="247"/>
      <c r="N4" s="247"/>
      <c r="O4" s="265" t="s">
        <v>259</v>
      </c>
      <c r="P4" s="267"/>
      <c r="Q4" s="588" t="str">
        <f>'様式B(トンネル様式1P002)'!K6</f>
        <v>安田　啓吾</v>
      </c>
      <c r="R4" s="589"/>
      <c r="S4" s="589"/>
      <c r="T4" s="602"/>
      <c r="U4" s="585"/>
      <c r="V4" s="586"/>
      <c r="W4" s="586"/>
      <c r="X4" s="587"/>
      <c r="Y4" s="544"/>
      <c r="Z4" s="604"/>
    </row>
    <row r="5" spans="2:26" ht="30" customHeight="1" x14ac:dyDescent="0.15">
      <c r="B5" s="257" t="s">
        <v>242</v>
      </c>
      <c r="C5" s="577" t="s">
        <v>42</v>
      </c>
      <c r="D5" s="578"/>
      <c r="E5" s="575" t="s">
        <v>209</v>
      </c>
      <c r="F5" s="575" t="s">
        <v>203</v>
      </c>
      <c r="G5" s="577" t="s">
        <v>208</v>
      </c>
      <c r="H5" s="599"/>
      <c r="I5" s="600"/>
      <c r="J5" s="330" t="s">
        <v>207</v>
      </c>
      <c r="K5" s="346"/>
      <c r="L5" s="346"/>
      <c r="M5" s="346"/>
      <c r="N5" s="346"/>
      <c r="O5" s="346"/>
      <c r="P5" s="568" t="s">
        <v>242</v>
      </c>
      <c r="Q5" s="570"/>
      <c r="R5" s="562" t="s">
        <v>265</v>
      </c>
      <c r="S5" s="566"/>
      <c r="T5" s="566"/>
      <c r="U5" s="566"/>
      <c r="V5" s="566"/>
      <c r="W5" s="563"/>
      <c r="X5" s="562" t="s">
        <v>199</v>
      </c>
      <c r="Y5" s="566"/>
      <c r="Z5" s="563"/>
    </row>
    <row r="6" spans="2:26" ht="16.5" customHeight="1" x14ac:dyDescent="0.15">
      <c r="B6" s="257"/>
      <c r="C6" s="607"/>
      <c r="D6" s="578"/>
      <c r="E6" s="608"/>
      <c r="F6" s="608"/>
      <c r="G6" s="562" t="s">
        <v>198</v>
      </c>
      <c r="H6" s="563"/>
      <c r="I6" s="483" t="s">
        <v>197</v>
      </c>
      <c r="J6" s="472" t="s">
        <v>206</v>
      </c>
      <c r="K6" s="472"/>
      <c r="L6" s="472"/>
      <c r="M6" s="472"/>
      <c r="N6" s="596" t="s">
        <v>205</v>
      </c>
      <c r="O6" s="596"/>
      <c r="P6" s="483" t="s">
        <v>278</v>
      </c>
      <c r="Q6" s="598"/>
      <c r="R6" s="591" t="s">
        <v>192</v>
      </c>
      <c r="S6" s="483" t="s">
        <v>261</v>
      </c>
      <c r="T6" s="483"/>
      <c r="U6" s="483"/>
      <c r="V6" s="483"/>
      <c r="W6" s="483"/>
      <c r="X6" s="577"/>
      <c r="Y6" s="599"/>
      <c r="Z6" s="600"/>
    </row>
    <row r="7" spans="2:26" ht="16.5" customHeight="1" x14ac:dyDescent="0.15">
      <c r="B7" s="257"/>
      <c r="C7" s="550"/>
      <c r="D7" s="551"/>
      <c r="E7" s="609"/>
      <c r="F7" s="609"/>
      <c r="G7" s="564"/>
      <c r="H7" s="565"/>
      <c r="I7" s="598"/>
      <c r="J7" s="561"/>
      <c r="K7" s="561"/>
      <c r="L7" s="561"/>
      <c r="M7" s="561"/>
      <c r="N7" s="561"/>
      <c r="O7" s="561"/>
      <c r="P7" s="86" t="s">
        <v>268</v>
      </c>
      <c r="Q7" s="86" t="s">
        <v>269</v>
      </c>
      <c r="R7" s="601"/>
      <c r="S7" s="598"/>
      <c r="T7" s="598"/>
      <c r="U7" s="598"/>
      <c r="V7" s="598"/>
      <c r="W7" s="598"/>
      <c r="X7" s="71"/>
      <c r="Y7" s="72"/>
      <c r="Z7" s="73"/>
    </row>
    <row r="8" spans="2:26" ht="15.95" customHeight="1" x14ac:dyDescent="0.15">
      <c r="B8" s="257"/>
      <c r="C8" s="605" t="s">
        <v>661</v>
      </c>
      <c r="D8" s="606"/>
      <c r="E8" s="70">
        <v>101</v>
      </c>
      <c r="F8" s="69">
        <v>5.0999999999999996</v>
      </c>
      <c r="G8" s="74" t="s">
        <v>518</v>
      </c>
      <c r="H8" s="74" t="s">
        <v>339</v>
      </c>
      <c r="I8" s="74" t="s">
        <v>386</v>
      </c>
      <c r="J8" s="264" t="s">
        <v>388</v>
      </c>
      <c r="K8" s="264"/>
      <c r="L8" s="264"/>
      <c r="M8" s="264"/>
      <c r="N8" s="264" t="s">
        <v>664</v>
      </c>
      <c r="O8" s="264"/>
      <c r="P8" s="74" t="s">
        <v>666</v>
      </c>
      <c r="Q8" s="74" t="s">
        <v>667</v>
      </c>
      <c r="R8" s="70" t="s">
        <v>362</v>
      </c>
      <c r="S8" s="264" t="s">
        <v>668</v>
      </c>
      <c r="T8" s="264"/>
      <c r="U8" s="264"/>
      <c r="V8" s="264"/>
      <c r="W8" s="264"/>
      <c r="X8" s="242"/>
      <c r="Y8" s="337"/>
      <c r="Z8" s="243"/>
    </row>
    <row r="9" spans="2:26" ht="15.95" customHeight="1" x14ac:dyDescent="0.15">
      <c r="B9" s="257"/>
      <c r="C9" s="605" t="s">
        <v>662</v>
      </c>
      <c r="D9" s="606"/>
      <c r="E9" s="70">
        <v>101</v>
      </c>
      <c r="F9" s="69">
        <v>16.600000000000001</v>
      </c>
      <c r="G9" s="74" t="s">
        <v>518</v>
      </c>
      <c r="H9" s="74" t="s">
        <v>339</v>
      </c>
      <c r="I9" s="74" t="s">
        <v>386</v>
      </c>
      <c r="J9" s="264" t="s">
        <v>388</v>
      </c>
      <c r="K9" s="264"/>
      <c r="L9" s="264"/>
      <c r="M9" s="264"/>
      <c r="N9" s="264" t="s">
        <v>665</v>
      </c>
      <c r="O9" s="264"/>
      <c r="P9" s="74" t="s">
        <v>666</v>
      </c>
      <c r="Q9" s="74" t="s">
        <v>667</v>
      </c>
      <c r="R9" s="70" t="s">
        <v>362</v>
      </c>
      <c r="S9" s="264" t="s">
        <v>668</v>
      </c>
      <c r="T9" s="264"/>
      <c r="U9" s="264"/>
      <c r="V9" s="264"/>
      <c r="W9" s="264"/>
      <c r="X9" s="242"/>
      <c r="Y9" s="337"/>
      <c r="Z9" s="243"/>
    </row>
    <row r="10" spans="2:26" ht="15.95" customHeight="1" x14ac:dyDescent="0.15">
      <c r="B10" s="257"/>
      <c r="C10" s="605" t="s">
        <v>663</v>
      </c>
      <c r="D10" s="606"/>
      <c r="E10" s="70">
        <v>101</v>
      </c>
      <c r="F10" s="69">
        <v>46.7</v>
      </c>
      <c r="G10" s="74" t="s">
        <v>518</v>
      </c>
      <c r="H10" s="74" t="s">
        <v>339</v>
      </c>
      <c r="I10" s="74" t="s">
        <v>386</v>
      </c>
      <c r="J10" s="264" t="s">
        <v>388</v>
      </c>
      <c r="K10" s="264"/>
      <c r="L10" s="264"/>
      <c r="M10" s="264"/>
      <c r="N10" s="264" t="s">
        <v>664</v>
      </c>
      <c r="O10" s="264"/>
      <c r="P10" s="74" t="s">
        <v>666</v>
      </c>
      <c r="Q10" s="74" t="s">
        <v>667</v>
      </c>
      <c r="R10" s="70" t="s">
        <v>362</v>
      </c>
      <c r="S10" s="264" t="s">
        <v>668</v>
      </c>
      <c r="T10" s="264"/>
      <c r="U10" s="264"/>
      <c r="V10" s="264"/>
      <c r="W10" s="264"/>
      <c r="X10" s="242"/>
      <c r="Y10" s="337"/>
      <c r="Z10" s="243"/>
    </row>
    <row r="11" spans="2:26" ht="15.95" customHeight="1" x14ac:dyDescent="0.15">
      <c r="B11" s="257"/>
      <c r="C11" s="605"/>
      <c r="D11" s="606"/>
      <c r="E11" s="70"/>
      <c r="F11" s="69"/>
      <c r="G11" s="74"/>
      <c r="H11" s="74"/>
      <c r="I11" s="74"/>
      <c r="J11" s="264"/>
      <c r="K11" s="264"/>
      <c r="L11" s="264"/>
      <c r="M11" s="264"/>
      <c r="N11" s="264"/>
      <c r="O11" s="264"/>
      <c r="P11" s="74"/>
      <c r="Q11" s="74"/>
      <c r="R11" s="70"/>
      <c r="S11" s="264"/>
      <c r="T11" s="264"/>
      <c r="U11" s="264"/>
      <c r="V11" s="264"/>
      <c r="W11" s="264"/>
      <c r="X11" s="242"/>
      <c r="Y11" s="337"/>
      <c r="Z11" s="243"/>
    </row>
    <row r="12" spans="2:26" ht="15.95" customHeight="1" x14ac:dyDescent="0.15">
      <c r="B12" s="257"/>
      <c r="C12" s="605"/>
      <c r="D12" s="606"/>
      <c r="E12" s="40"/>
      <c r="F12" s="69"/>
      <c r="G12" s="74"/>
      <c r="H12" s="74"/>
      <c r="I12" s="74"/>
      <c r="J12" s="264"/>
      <c r="K12" s="264"/>
      <c r="L12" s="264"/>
      <c r="M12" s="264"/>
      <c r="N12" s="264"/>
      <c r="O12" s="264"/>
      <c r="P12" s="74"/>
      <c r="Q12" s="74"/>
      <c r="R12" s="70"/>
      <c r="S12" s="264"/>
      <c r="T12" s="264"/>
      <c r="U12" s="264"/>
      <c r="V12" s="264"/>
      <c r="W12" s="264"/>
      <c r="X12" s="242"/>
      <c r="Y12" s="337"/>
      <c r="Z12" s="243"/>
    </row>
    <row r="13" spans="2:26" ht="15.95" customHeight="1" x14ac:dyDescent="0.15">
      <c r="B13" s="257"/>
      <c r="C13" s="605"/>
      <c r="D13" s="606"/>
      <c r="E13" s="40"/>
      <c r="F13" s="69"/>
      <c r="G13" s="74"/>
      <c r="H13" s="74"/>
      <c r="I13" s="74"/>
      <c r="J13" s="264"/>
      <c r="K13" s="264"/>
      <c r="L13" s="264"/>
      <c r="M13" s="264"/>
      <c r="N13" s="264"/>
      <c r="O13" s="264"/>
      <c r="P13" s="74"/>
      <c r="Q13" s="74"/>
      <c r="R13" s="70"/>
      <c r="S13" s="264"/>
      <c r="T13" s="264"/>
      <c r="U13" s="264"/>
      <c r="V13" s="264"/>
      <c r="W13" s="264"/>
      <c r="X13" s="242"/>
      <c r="Y13" s="337"/>
      <c r="Z13" s="243"/>
    </row>
    <row r="14" spans="2:26" ht="15.95" customHeight="1" x14ac:dyDescent="0.15">
      <c r="B14" s="257"/>
      <c r="C14" s="605"/>
      <c r="D14" s="606"/>
      <c r="E14" s="40"/>
      <c r="F14" s="69"/>
      <c r="G14" s="74"/>
      <c r="H14" s="74"/>
      <c r="I14" s="74"/>
      <c r="J14" s="264"/>
      <c r="K14" s="264"/>
      <c r="L14" s="264"/>
      <c r="M14" s="264"/>
      <c r="N14" s="264"/>
      <c r="O14" s="264"/>
      <c r="P14" s="74"/>
      <c r="Q14" s="74"/>
      <c r="R14" s="70"/>
      <c r="S14" s="264"/>
      <c r="T14" s="264"/>
      <c r="U14" s="264"/>
      <c r="V14" s="264"/>
      <c r="W14" s="264"/>
      <c r="X14" s="242"/>
      <c r="Y14" s="337"/>
      <c r="Z14" s="243"/>
    </row>
    <row r="15" spans="2:26" ht="15.95" customHeight="1" x14ac:dyDescent="0.15">
      <c r="B15" s="257"/>
      <c r="C15" s="131"/>
      <c r="D15" s="132"/>
      <c r="E15" s="40"/>
      <c r="F15" s="69"/>
      <c r="G15" s="74"/>
      <c r="H15" s="74"/>
      <c r="I15" s="74"/>
      <c r="J15" s="264"/>
      <c r="K15" s="264"/>
      <c r="L15" s="264"/>
      <c r="M15" s="264"/>
      <c r="N15" s="264"/>
      <c r="O15" s="264"/>
      <c r="P15" s="74"/>
      <c r="Q15" s="74"/>
      <c r="R15" s="70"/>
      <c r="S15" s="264"/>
      <c r="T15" s="264"/>
      <c r="U15" s="264"/>
      <c r="V15" s="264"/>
      <c r="W15" s="264"/>
      <c r="X15" s="242"/>
      <c r="Y15" s="337"/>
      <c r="Z15" s="243"/>
    </row>
    <row r="16" spans="2:26" ht="15.95" customHeight="1" x14ac:dyDescent="0.15">
      <c r="B16" s="257"/>
      <c r="C16" s="131"/>
      <c r="D16" s="132"/>
      <c r="E16" s="40"/>
      <c r="F16" s="69"/>
      <c r="G16" s="74"/>
      <c r="H16" s="74"/>
      <c r="I16" s="74"/>
      <c r="J16" s="264"/>
      <c r="K16" s="264"/>
      <c r="L16" s="264"/>
      <c r="M16" s="264"/>
      <c r="N16" s="264"/>
      <c r="O16" s="264"/>
      <c r="P16" s="74"/>
      <c r="Q16" s="74"/>
      <c r="R16" s="70"/>
      <c r="S16" s="264"/>
      <c r="T16" s="264"/>
      <c r="U16" s="264"/>
      <c r="V16" s="264"/>
      <c r="W16" s="264"/>
      <c r="X16" s="242"/>
      <c r="Y16" s="337"/>
      <c r="Z16" s="243"/>
    </row>
    <row r="17" spans="2:26" ht="15.95" customHeight="1" x14ac:dyDescent="0.15">
      <c r="B17" s="257"/>
      <c r="C17" s="605"/>
      <c r="D17" s="606"/>
      <c r="E17" s="40"/>
      <c r="F17" s="69"/>
      <c r="G17" s="74"/>
      <c r="H17" s="74"/>
      <c r="I17" s="74"/>
      <c r="J17" s="264"/>
      <c r="K17" s="264"/>
      <c r="L17" s="264"/>
      <c r="M17" s="264"/>
      <c r="N17" s="264"/>
      <c r="O17" s="264"/>
      <c r="P17" s="74"/>
      <c r="Q17" s="74"/>
      <c r="R17" s="70"/>
      <c r="S17" s="264"/>
      <c r="T17" s="264"/>
      <c r="U17" s="264"/>
      <c r="V17" s="264"/>
      <c r="W17" s="264"/>
      <c r="X17" s="242"/>
      <c r="Y17" s="337"/>
      <c r="Z17" s="243"/>
    </row>
    <row r="18" spans="2:26" ht="15.95" customHeight="1" x14ac:dyDescent="0.15">
      <c r="B18" s="257"/>
      <c r="C18" s="605"/>
      <c r="D18" s="606"/>
      <c r="E18" s="40"/>
      <c r="F18" s="69"/>
      <c r="G18" s="74"/>
      <c r="H18" s="74"/>
      <c r="I18" s="74"/>
      <c r="J18" s="264"/>
      <c r="K18" s="264"/>
      <c r="L18" s="264"/>
      <c r="M18" s="264"/>
      <c r="N18" s="264"/>
      <c r="O18" s="264"/>
      <c r="P18" s="74"/>
      <c r="Q18" s="74"/>
      <c r="R18" s="70"/>
      <c r="S18" s="264"/>
      <c r="T18" s="264"/>
      <c r="U18" s="264"/>
      <c r="V18" s="264"/>
      <c r="W18" s="264"/>
      <c r="X18" s="242"/>
      <c r="Y18" s="337"/>
      <c r="Z18" s="243"/>
    </row>
    <row r="19" spans="2:26" ht="15.95" customHeight="1" x14ac:dyDescent="0.15">
      <c r="B19" s="257"/>
      <c r="C19" s="605"/>
      <c r="D19" s="606"/>
      <c r="E19" s="40"/>
      <c r="F19" s="69"/>
      <c r="G19" s="74"/>
      <c r="H19" s="74"/>
      <c r="I19" s="74"/>
      <c r="J19" s="264"/>
      <c r="K19" s="264"/>
      <c r="L19" s="264"/>
      <c r="M19" s="264"/>
      <c r="N19" s="264"/>
      <c r="O19" s="264"/>
      <c r="P19" s="74"/>
      <c r="Q19" s="74"/>
      <c r="R19" s="70"/>
      <c r="S19" s="264"/>
      <c r="T19" s="264"/>
      <c r="U19" s="264"/>
      <c r="V19" s="264"/>
      <c r="W19" s="264"/>
      <c r="X19" s="242"/>
      <c r="Y19" s="337"/>
      <c r="Z19" s="243"/>
    </row>
    <row r="20" spans="2:26" ht="15.95" customHeight="1" x14ac:dyDescent="0.15">
      <c r="B20" s="257"/>
      <c r="C20" s="605"/>
      <c r="D20" s="606"/>
      <c r="E20" s="40"/>
      <c r="F20" s="69"/>
      <c r="G20" s="74"/>
      <c r="H20" s="74"/>
      <c r="I20" s="74"/>
      <c r="J20" s="264"/>
      <c r="K20" s="264"/>
      <c r="L20" s="264"/>
      <c r="M20" s="264"/>
      <c r="N20" s="264"/>
      <c r="O20" s="264"/>
      <c r="P20" s="74"/>
      <c r="Q20" s="74"/>
      <c r="R20" s="70"/>
      <c r="S20" s="264"/>
      <c r="T20" s="264"/>
      <c r="U20" s="264"/>
      <c r="V20" s="264"/>
      <c r="W20" s="264"/>
      <c r="X20" s="242"/>
      <c r="Y20" s="337"/>
      <c r="Z20" s="243"/>
    </row>
    <row r="21" spans="2:26" ht="15.95" customHeight="1" x14ac:dyDescent="0.15">
      <c r="B21" s="257"/>
      <c r="C21" s="131"/>
      <c r="D21" s="132"/>
      <c r="E21" s="40"/>
      <c r="F21" s="69"/>
      <c r="G21" s="74"/>
      <c r="H21" s="74"/>
      <c r="I21" s="74"/>
      <c r="J21" s="264"/>
      <c r="K21" s="264"/>
      <c r="L21" s="264"/>
      <c r="M21" s="264"/>
      <c r="N21" s="264"/>
      <c r="O21" s="264"/>
      <c r="P21" s="74"/>
      <c r="Q21" s="74"/>
      <c r="R21" s="70"/>
      <c r="S21" s="264"/>
      <c r="T21" s="264"/>
      <c r="U21" s="264"/>
      <c r="V21" s="264"/>
      <c r="W21" s="264"/>
      <c r="X21" s="242"/>
      <c r="Y21" s="337"/>
      <c r="Z21" s="243"/>
    </row>
    <row r="22" spans="2:26" ht="15.95" customHeight="1" x14ac:dyDescent="0.15">
      <c r="B22" s="257"/>
      <c r="C22" s="131"/>
      <c r="D22" s="132"/>
      <c r="E22" s="40"/>
      <c r="F22" s="69"/>
      <c r="G22" s="74"/>
      <c r="H22" s="74"/>
      <c r="I22" s="74"/>
      <c r="J22" s="264"/>
      <c r="K22" s="264"/>
      <c r="L22" s="264"/>
      <c r="M22" s="264"/>
      <c r="N22" s="264"/>
      <c r="O22" s="264"/>
      <c r="P22" s="74"/>
      <c r="Q22" s="74"/>
      <c r="R22" s="70"/>
      <c r="S22" s="264"/>
      <c r="T22" s="264"/>
      <c r="U22" s="264"/>
      <c r="V22" s="264"/>
      <c r="W22" s="264"/>
      <c r="X22" s="242"/>
      <c r="Y22" s="337"/>
      <c r="Z22" s="243"/>
    </row>
    <row r="23" spans="2:26" ht="15.95" customHeight="1" x14ac:dyDescent="0.15">
      <c r="B23" s="257"/>
      <c r="C23" s="131"/>
      <c r="D23" s="132"/>
      <c r="E23" s="40"/>
      <c r="F23" s="69"/>
      <c r="G23" s="74"/>
      <c r="H23" s="74"/>
      <c r="I23" s="74"/>
      <c r="J23" s="264"/>
      <c r="K23" s="264"/>
      <c r="L23" s="264"/>
      <c r="M23" s="264"/>
      <c r="N23" s="264"/>
      <c r="O23" s="264"/>
      <c r="P23" s="74"/>
      <c r="Q23" s="74"/>
      <c r="R23" s="70"/>
      <c r="S23" s="264"/>
      <c r="T23" s="264"/>
      <c r="U23" s="264"/>
      <c r="V23" s="264"/>
      <c r="W23" s="264"/>
      <c r="X23" s="242"/>
      <c r="Y23" s="337"/>
      <c r="Z23" s="243"/>
    </row>
    <row r="24" spans="2:26" ht="15.95" customHeight="1" x14ac:dyDescent="0.15">
      <c r="B24" s="257"/>
      <c r="C24" s="131"/>
      <c r="D24" s="132"/>
      <c r="E24" s="40"/>
      <c r="F24" s="69"/>
      <c r="G24" s="74"/>
      <c r="H24" s="74"/>
      <c r="I24" s="74"/>
      <c r="J24" s="264"/>
      <c r="K24" s="264"/>
      <c r="L24" s="264"/>
      <c r="M24" s="264"/>
      <c r="N24" s="264"/>
      <c r="O24" s="264"/>
      <c r="P24" s="74"/>
      <c r="Q24" s="74"/>
      <c r="R24" s="70"/>
      <c r="S24" s="264"/>
      <c r="T24" s="264"/>
      <c r="U24" s="264"/>
      <c r="V24" s="264"/>
      <c r="W24" s="264"/>
      <c r="X24" s="242"/>
      <c r="Y24" s="337"/>
      <c r="Z24" s="243"/>
    </row>
    <row r="25" spans="2:26" ht="15.95" customHeight="1" x14ac:dyDescent="0.15">
      <c r="B25" s="257"/>
      <c r="C25" s="605"/>
      <c r="D25" s="606"/>
      <c r="E25" s="40"/>
      <c r="F25" s="69"/>
      <c r="G25" s="74"/>
      <c r="H25" s="74"/>
      <c r="I25" s="74"/>
      <c r="J25" s="264"/>
      <c r="K25" s="264"/>
      <c r="L25" s="264"/>
      <c r="M25" s="264"/>
      <c r="N25" s="264"/>
      <c r="O25" s="264"/>
      <c r="P25" s="74"/>
      <c r="Q25" s="74"/>
      <c r="R25" s="70"/>
      <c r="S25" s="264"/>
      <c r="T25" s="264"/>
      <c r="U25" s="264"/>
      <c r="V25" s="264"/>
      <c r="W25" s="264"/>
      <c r="X25" s="242"/>
      <c r="Y25" s="337"/>
      <c r="Z25" s="243"/>
    </row>
    <row r="26" spans="2:26" ht="15.95" customHeight="1" x14ac:dyDescent="0.15">
      <c r="B26" s="257"/>
      <c r="C26" s="605"/>
      <c r="D26" s="606"/>
      <c r="E26" s="40"/>
      <c r="F26" s="69"/>
      <c r="G26" s="74"/>
      <c r="H26" s="74"/>
      <c r="I26" s="74"/>
      <c r="J26" s="264"/>
      <c r="K26" s="264"/>
      <c r="L26" s="264"/>
      <c r="M26" s="264"/>
      <c r="N26" s="264"/>
      <c r="O26" s="264"/>
      <c r="P26" s="74"/>
      <c r="Q26" s="74"/>
      <c r="R26" s="70"/>
      <c r="S26" s="264"/>
      <c r="T26" s="264"/>
      <c r="U26" s="264"/>
      <c r="V26" s="264"/>
      <c r="W26" s="264"/>
      <c r="X26" s="242"/>
      <c r="Y26" s="337"/>
      <c r="Z26" s="243"/>
    </row>
    <row r="27" spans="2:26" ht="15.95" customHeight="1" x14ac:dyDescent="0.15">
      <c r="B27" s="257"/>
      <c r="C27" s="605"/>
      <c r="D27" s="606"/>
      <c r="E27" s="40"/>
      <c r="F27" s="69"/>
      <c r="G27" s="74"/>
      <c r="H27" s="74"/>
      <c r="I27" s="74"/>
      <c r="J27" s="264"/>
      <c r="K27" s="264"/>
      <c r="L27" s="264"/>
      <c r="M27" s="264"/>
      <c r="N27" s="264"/>
      <c r="O27" s="264"/>
      <c r="P27" s="74"/>
      <c r="Q27" s="74"/>
      <c r="R27" s="70"/>
      <c r="S27" s="264"/>
      <c r="T27" s="264"/>
      <c r="U27" s="264"/>
      <c r="V27" s="264"/>
      <c r="W27" s="264"/>
      <c r="X27" s="242"/>
      <c r="Y27" s="337"/>
      <c r="Z27" s="243"/>
    </row>
    <row r="28" spans="2:26" ht="15.95" customHeight="1" x14ac:dyDescent="0.15">
      <c r="B28" s="257"/>
      <c r="C28" s="605"/>
      <c r="D28" s="606"/>
      <c r="E28" s="40"/>
      <c r="F28" s="69"/>
      <c r="G28" s="74"/>
      <c r="H28" s="74"/>
      <c r="I28" s="74"/>
      <c r="J28" s="264"/>
      <c r="K28" s="264"/>
      <c r="L28" s="264"/>
      <c r="M28" s="264"/>
      <c r="N28" s="264"/>
      <c r="O28" s="264"/>
      <c r="P28" s="74"/>
      <c r="Q28" s="74"/>
      <c r="R28" s="70"/>
      <c r="S28" s="264"/>
      <c r="T28" s="264"/>
      <c r="U28" s="264"/>
      <c r="V28" s="264"/>
      <c r="W28" s="264"/>
      <c r="X28" s="242"/>
      <c r="Y28" s="337"/>
      <c r="Z28" s="243"/>
    </row>
    <row r="29" spans="2:26" ht="15.95" customHeight="1" x14ac:dyDescent="0.15">
      <c r="B29" s="257"/>
      <c r="C29" s="605"/>
      <c r="D29" s="606"/>
      <c r="E29" s="40"/>
      <c r="F29" s="69"/>
      <c r="G29" s="74"/>
      <c r="H29" s="74"/>
      <c r="I29" s="74"/>
      <c r="J29" s="264"/>
      <c r="K29" s="264"/>
      <c r="L29" s="264"/>
      <c r="M29" s="264"/>
      <c r="N29" s="264"/>
      <c r="O29" s="264"/>
      <c r="P29" s="74"/>
      <c r="Q29" s="74"/>
      <c r="R29" s="70"/>
      <c r="S29" s="264"/>
      <c r="T29" s="264"/>
      <c r="U29" s="264"/>
      <c r="V29" s="264"/>
      <c r="W29" s="264"/>
      <c r="X29" s="242"/>
      <c r="Y29" s="337"/>
      <c r="Z29" s="243"/>
    </row>
    <row r="30" spans="2:26" ht="15.95" customHeight="1" x14ac:dyDescent="0.15">
      <c r="B30" s="257"/>
      <c r="C30" s="605"/>
      <c r="D30" s="606"/>
      <c r="E30" s="40"/>
      <c r="F30" s="69"/>
      <c r="G30" s="74"/>
      <c r="H30" s="74"/>
      <c r="I30" s="74"/>
      <c r="J30" s="264"/>
      <c r="K30" s="264"/>
      <c r="L30" s="264"/>
      <c r="M30" s="264"/>
      <c r="N30" s="264"/>
      <c r="O30" s="264"/>
      <c r="P30" s="74"/>
      <c r="Q30" s="74"/>
      <c r="R30" s="70"/>
      <c r="S30" s="264"/>
      <c r="T30" s="264"/>
      <c r="U30" s="264"/>
      <c r="V30" s="264"/>
      <c r="W30" s="264"/>
      <c r="X30" s="242"/>
      <c r="Y30" s="337"/>
      <c r="Z30" s="243"/>
    </row>
    <row r="31" spans="2:26" ht="15.95" customHeight="1" x14ac:dyDescent="0.15">
      <c r="B31" s="257"/>
      <c r="C31" s="605"/>
      <c r="D31" s="606"/>
      <c r="E31" s="40"/>
      <c r="F31" s="69"/>
      <c r="G31" s="74"/>
      <c r="H31" s="74"/>
      <c r="I31" s="74"/>
      <c r="J31" s="264"/>
      <c r="K31" s="264"/>
      <c r="L31" s="264"/>
      <c r="M31" s="264"/>
      <c r="N31" s="264"/>
      <c r="O31" s="264"/>
      <c r="P31" s="74"/>
      <c r="Q31" s="74"/>
      <c r="R31" s="70"/>
      <c r="S31" s="264"/>
      <c r="T31" s="264"/>
      <c r="U31" s="264"/>
      <c r="V31" s="264"/>
      <c r="W31" s="264"/>
      <c r="X31" s="242"/>
      <c r="Y31" s="337"/>
      <c r="Z31" s="243"/>
    </row>
    <row r="32" spans="2:26" ht="15.95" customHeight="1" x14ac:dyDescent="0.15">
      <c r="B32" s="257"/>
      <c r="C32" s="131"/>
      <c r="D32" s="132"/>
      <c r="E32" s="40"/>
      <c r="F32" s="69"/>
      <c r="G32" s="74"/>
      <c r="H32" s="74"/>
      <c r="I32" s="74"/>
      <c r="J32" s="264"/>
      <c r="K32" s="264"/>
      <c r="L32" s="264"/>
      <c r="M32" s="264"/>
      <c r="N32" s="264"/>
      <c r="O32" s="264"/>
      <c r="P32" s="74"/>
      <c r="Q32" s="74"/>
      <c r="R32" s="70"/>
      <c r="S32" s="264"/>
      <c r="T32" s="264"/>
      <c r="U32" s="264"/>
      <c r="V32" s="264"/>
      <c r="W32" s="264"/>
      <c r="X32" s="242"/>
      <c r="Y32" s="337"/>
      <c r="Z32" s="243"/>
    </row>
    <row r="33" spans="2:26" ht="15.95" customHeight="1" x14ac:dyDescent="0.15">
      <c r="B33" s="257"/>
      <c r="C33" s="131"/>
      <c r="D33" s="132"/>
      <c r="E33" s="40"/>
      <c r="F33" s="69"/>
      <c r="G33" s="74"/>
      <c r="H33" s="74"/>
      <c r="I33" s="74"/>
      <c r="J33" s="264"/>
      <c r="K33" s="264"/>
      <c r="L33" s="264"/>
      <c r="M33" s="264"/>
      <c r="N33" s="264"/>
      <c r="O33" s="264"/>
      <c r="P33" s="74"/>
      <c r="Q33" s="74"/>
      <c r="R33" s="70"/>
      <c r="S33" s="264"/>
      <c r="T33" s="264"/>
      <c r="U33" s="264"/>
      <c r="V33" s="264"/>
      <c r="W33" s="264"/>
      <c r="X33" s="242"/>
      <c r="Y33" s="337"/>
      <c r="Z33" s="243"/>
    </row>
    <row r="34" spans="2:26" ht="15.95" customHeight="1" x14ac:dyDescent="0.15">
      <c r="B34" s="257"/>
      <c r="C34" s="605"/>
      <c r="D34" s="606"/>
      <c r="E34" s="40"/>
      <c r="F34" s="69"/>
      <c r="G34" s="74"/>
      <c r="H34" s="74"/>
      <c r="I34" s="74"/>
      <c r="J34" s="264"/>
      <c r="K34" s="264"/>
      <c r="L34" s="264"/>
      <c r="M34" s="264"/>
      <c r="N34" s="264"/>
      <c r="O34" s="264"/>
      <c r="P34" s="74"/>
      <c r="Q34" s="74"/>
      <c r="R34" s="70"/>
      <c r="S34" s="264"/>
      <c r="T34" s="264"/>
      <c r="U34" s="264"/>
      <c r="V34" s="264"/>
      <c r="W34" s="264"/>
      <c r="X34" s="242"/>
      <c r="Y34" s="337"/>
      <c r="Z34" s="243"/>
    </row>
    <row r="35" spans="2:26" ht="15.95" customHeight="1" x14ac:dyDescent="0.15">
      <c r="B35" s="257"/>
      <c r="C35" s="605"/>
      <c r="D35" s="606"/>
      <c r="E35" s="40"/>
      <c r="F35" s="69"/>
      <c r="G35" s="74"/>
      <c r="H35" s="74"/>
      <c r="I35" s="74"/>
      <c r="J35" s="264"/>
      <c r="K35" s="264"/>
      <c r="L35" s="264"/>
      <c r="M35" s="264"/>
      <c r="N35" s="264"/>
      <c r="O35" s="264"/>
      <c r="P35" s="74"/>
      <c r="Q35" s="74"/>
      <c r="R35" s="70"/>
      <c r="S35" s="264"/>
      <c r="T35" s="264"/>
      <c r="U35" s="264"/>
      <c r="V35" s="264"/>
      <c r="W35" s="264"/>
      <c r="X35" s="242"/>
      <c r="Y35" s="337"/>
      <c r="Z35" s="243"/>
    </row>
    <row r="36" spans="2:26" ht="15.95" customHeight="1" x14ac:dyDescent="0.15">
      <c r="B36" s="257"/>
      <c r="C36" s="605"/>
      <c r="D36" s="606"/>
      <c r="E36" s="40"/>
      <c r="F36" s="69"/>
      <c r="G36" s="74"/>
      <c r="H36" s="74"/>
      <c r="I36" s="74"/>
      <c r="J36" s="264"/>
      <c r="K36" s="264"/>
      <c r="L36" s="264"/>
      <c r="M36" s="264"/>
      <c r="N36" s="264"/>
      <c r="O36" s="264"/>
      <c r="P36" s="74"/>
      <c r="Q36" s="74"/>
      <c r="R36" s="70"/>
      <c r="S36" s="264"/>
      <c r="T36" s="264"/>
      <c r="U36" s="264"/>
      <c r="V36" s="264"/>
      <c r="W36" s="264"/>
      <c r="X36" s="242"/>
      <c r="Y36" s="337"/>
      <c r="Z36" s="243"/>
    </row>
    <row r="37" spans="2:26" ht="15.95" customHeight="1" x14ac:dyDescent="0.15">
      <c r="B37" s="257"/>
      <c r="C37" s="605"/>
      <c r="D37" s="606"/>
      <c r="E37" s="40"/>
      <c r="F37" s="69"/>
      <c r="G37" s="74"/>
      <c r="H37" s="74"/>
      <c r="I37" s="74"/>
      <c r="J37" s="264"/>
      <c r="K37" s="264"/>
      <c r="L37" s="264"/>
      <c r="M37" s="264"/>
      <c r="N37" s="264"/>
      <c r="O37" s="264"/>
      <c r="P37" s="74"/>
      <c r="Q37" s="74"/>
      <c r="R37" s="70"/>
      <c r="S37" s="264"/>
      <c r="T37" s="264"/>
      <c r="U37" s="264"/>
      <c r="V37" s="264"/>
      <c r="W37" s="264"/>
      <c r="X37" s="242"/>
      <c r="Y37" s="337"/>
      <c r="Z37" s="243"/>
    </row>
    <row r="38" spans="2:26" ht="15.95" customHeight="1" x14ac:dyDescent="0.15">
      <c r="B38" s="344"/>
      <c r="C38" s="605"/>
      <c r="D38" s="606"/>
      <c r="E38" s="40"/>
      <c r="F38" s="69"/>
      <c r="G38" s="74"/>
      <c r="H38" s="74"/>
      <c r="I38" s="74"/>
      <c r="J38" s="264"/>
      <c r="K38" s="264"/>
      <c r="L38" s="264"/>
      <c r="M38" s="264"/>
      <c r="N38" s="264"/>
      <c r="O38" s="264"/>
      <c r="P38" s="74"/>
      <c r="Q38" s="74"/>
      <c r="R38" s="70"/>
      <c r="S38" s="264"/>
      <c r="T38" s="264"/>
      <c r="U38" s="264"/>
      <c r="V38" s="264"/>
      <c r="W38" s="264"/>
      <c r="X38" s="242"/>
      <c r="Y38" s="337"/>
      <c r="Z38" s="243"/>
    </row>
    <row r="39" spans="2:26" ht="15.95" customHeight="1" x14ac:dyDescent="0.15">
      <c r="B39" s="67"/>
      <c r="C39" s="1" t="s">
        <v>283</v>
      </c>
      <c r="D39" s="25"/>
      <c r="F39" s="25"/>
      <c r="G39" s="64"/>
      <c r="H39" s="64"/>
      <c r="I39" s="64"/>
      <c r="J39" s="64"/>
      <c r="K39" s="64"/>
      <c r="L39" s="64"/>
      <c r="M39" s="64"/>
      <c r="N39" s="64"/>
      <c r="O39" s="64"/>
      <c r="P39" s="64"/>
      <c r="Q39" s="64"/>
      <c r="R39" s="25"/>
      <c r="S39" s="64"/>
      <c r="T39" s="64"/>
      <c r="U39" s="64"/>
      <c r="V39" s="64"/>
      <c r="W39" s="64"/>
      <c r="X39" s="25"/>
      <c r="Y39" s="25"/>
      <c r="Z39" s="25"/>
    </row>
    <row r="40" spans="2:26" ht="15.95" customHeight="1" x14ac:dyDescent="0.15">
      <c r="B40" s="67"/>
      <c r="C40" s="77" t="s">
        <v>284</v>
      </c>
      <c r="D40" s="25"/>
      <c r="F40" s="25"/>
      <c r="G40" s="64"/>
      <c r="H40" s="64"/>
      <c r="I40" s="64"/>
      <c r="J40" s="64"/>
      <c r="K40" s="64"/>
      <c r="L40" s="64"/>
      <c r="M40" s="64"/>
      <c r="N40" s="64"/>
      <c r="O40" s="64"/>
      <c r="P40" s="64"/>
      <c r="Q40" s="64"/>
      <c r="R40" s="25"/>
      <c r="S40" s="64"/>
      <c r="T40" s="64"/>
      <c r="U40" s="64"/>
      <c r="V40" s="64"/>
      <c r="W40" s="64"/>
      <c r="X40" s="25"/>
      <c r="Y40" s="25"/>
      <c r="Z40" s="25"/>
    </row>
    <row r="41" spans="2:26" ht="15.95" customHeight="1" x14ac:dyDescent="0.15">
      <c r="C41" s="3" t="s">
        <v>250</v>
      </c>
    </row>
    <row r="42" spans="2:26" ht="15.95" customHeight="1" x14ac:dyDescent="0.15">
      <c r="C42" s="3" t="s">
        <v>251</v>
      </c>
    </row>
    <row r="43" spans="2:26" ht="15.95" customHeight="1" x14ac:dyDescent="0.15">
      <c r="C43" s="175" t="s">
        <v>540</v>
      </c>
    </row>
  </sheetData>
  <mergeCells count="178">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 ref="C38:D38"/>
    <mergeCell ref="J38:M38"/>
    <mergeCell ref="N38:O38"/>
    <mergeCell ref="C36:D36"/>
    <mergeCell ref="J36:M36"/>
    <mergeCell ref="N36:O36"/>
    <mergeCell ref="C37:D37"/>
    <mergeCell ref="J37:M37"/>
    <mergeCell ref="N37:O37"/>
    <mergeCell ref="C27:D27"/>
    <mergeCell ref="N26:O26"/>
    <mergeCell ref="C25:D25"/>
    <mergeCell ref="J25:M25"/>
    <mergeCell ref="C26:D26"/>
    <mergeCell ref="J26:M26"/>
    <mergeCell ref="C19:D19"/>
    <mergeCell ref="C13:D13"/>
    <mergeCell ref="J13:M13"/>
    <mergeCell ref="N13:O13"/>
    <mergeCell ref="C17:D17"/>
    <mergeCell ref="C12:D12"/>
    <mergeCell ref="N12:O12"/>
    <mergeCell ref="C11:D11"/>
    <mergeCell ref="G5:I5"/>
    <mergeCell ref="J5:O5"/>
    <mergeCell ref="C8:D8"/>
    <mergeCell ref="J8:M8"/>
    <mergeCell ref="C5:D7"/>
    <mergeCell ref="E5:E7"/>
    <mergeCell ref="F5:F7"/>
    <mergeCell ref="I6:I7"/>
    <mergeCell ref="J6:M7"/>
    <mergeCell ref="N6:O7"/>
    <mergeCell ref="G6:H7"/>
    <mergeCell ref="Y3:Z4"/>
    <mergeCell ref="B5:B38"/>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B2:X2"/>
    <mergeCell ref="B4:E4"/>
    <mergeCell ref="F4:I4"/>
    <mergeCell ref="J4:K4"/>
    <mergeCell ref="O4:P4"/>
    <mergeCell ref="Q4:T4"/>
    <mergeCell ref="B3:E3"/>
    <mergeCell ref="F3:I3"/>
    <mergeCell ref="J3:K3"/>
    <mergeCell ref="O3:P3"/>
    <mergeCell ref="Q3:T3"/>
    <mergeCell ref="U3:X4"/>
    <mergeCell ref="L3:N3"/>
    <mergeCell ref="L4:N4"/>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S24:W24"/>
    <mergeCell ref="S23:W23"/>
    <mergeCell ref="S22:W22"/>
    <mergeCell ref="S27:W27"/>
    <mergeCell ref="S26:W26"/>
    <mergeCell ref="S25:W25"/>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9:W29"/>
    <mergeCell ref="S30:W30"/>
    <mergeCell ref="S31:W31"/>
    <mergeCell ref="S32:W32"/>
    <mergeCell ref="S33:W33"/>
    <mergeCell ref="S34:W34"/>
    <mergeCell ref="S35:W35"/>
    <mergeCell ref="S36:W36"/>
    <mergeCell ref="S37:W37"/>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Z33"/>
    <mergeCell ref="X34:Z34"/>
    <mergeCell ref="X35:Z35"/>
    <mergeCell ref="X36:Z36"/>
    <mergeCell ref="X37:Z37"/>
    <mergeCell ref="X38:Z38"/>
  </mergeCells>
  <phoneticPr fontId="3"/>
  <dataValidations count="3">
    <dataValidation type="list" allowBlank="1" showInputMessage="1" showErrorMessage="1" sqref="E39:E40" xr:uid="{00000000-0002-0000-0800-000000000000}">
      <formula1>個数</formula1>
    </dataValidation>
    <dataValidation type="list" showInputMessage="1" showErrorMessage="1" sqref="G39:H40" xr:uid="{00000000-0002-0000-0800-000001000000}">
      <formula1>部位本体</formula1>
    </dataValidation>
    <dataValidation type="list" allowBlank="1" showInputMessage="1" showErrorMessage="1" sqref="H8:H38" xr:uid="{00000000-0002-0000-0800-000002000000}">
      <formula1>INDIRECT(G8)</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800-000003000000}">
          <x14:formula1>
            <xm:f>'(参考)リスト'!$D$51:$D$53</xm:f>
          </x14:formula1>
          <xm:sqref>I8:I38</xm:sqref>
        </x14:dataValidation>
        <x14:dataValidation type="list" allowBlank="1" showInputMessage="1" showErrorMessage="1" xr:uid="{00000000-0002-0000-0800-000004000000}">
          <x14:formula1>
            <xm:f>'(参考)リスト'!$F$51:$F$52</xm:f>
          </x14:formula1>
          <xm:sqref>P8:Q38</xm:sqref>
        </x14:dataValidation>
        <x14:dataValidation type="list" showInputMessage="1" showErrorMessage="1" xr:uid="{00000000-0002-0000-0800-000005000000}">
          <x14:formula1>
            <xm:f>'(参考)リスト'!$B$51:$B$54</xm:f>
          </x14:formula1>
          <xm:sqref>G8:G38</xm:sqref>
        </x14:dataValidation>
        <x14:dataValidation type="list" allowBlank="1" showInputMessage="1" showErrorMessage="1" xr:uid="{00000000-0002-0000-0800-000006000000}">
          <x14:formula1>
            <xm:f>'(参考)リスト'!$G$51:$G$53</xm:f>
          </x14:formula1>
          <xm:sqref>R8:R38</xm:sqref>
        </x14:dataValidation>
        <x14:dataValidation type="list" allowBlank="1" showInputMessage="1" showErrorMessage="1" xr:uid="{00000000-0002-0000-0800-000007000000}">
          <x14:formula1>
            <xm:f>'(参考)リスト'!$E$51:$E$56</xm:f>
          </x14:formula1>
          <xm:sqref>J8:M38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B1:AB23"/>
  <sheetViews>
    <sheetView showGridLines="0" showZeros="0" view="pageBreakPreview" zoomScaleNormal="100" zoomScaleSheetLayoutView="100" workbookViewId="0">
      <pane xSplit="4" ySplit="6" topLeftCell="E7" activePane="bottomRight" state="frozen"/>
      <selection activeCell="X6" sqref="X6:AB6"/>
      <selection pane="topRight" activeCell="X6" sqref="X6:AB6"/>
      <selection pane="bottomLeft" activeCell="X6" sqref="X6:AB6"/>
      <selection pane="bottomRight" activeCell="E7" sqref="E7"/>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574" t="s">
        <v>325</v>
      </c>
      <c r="C2" s="574"/>
      <c r="D2" s="574"/>
      <c r="E2" s="468"/>
      <c r="F2" s="468"/>
      <c r="G2" s="468"/>
      <c r="H2" s="574"/>
      <c r="I2" s="574"/>
      <c r="J2" s="574"/>
      <c r="K2" s="574"/>
      <c r="L2" s="574"/>
      <c r="M2" s="574"/>
      <c r="N2" s="574"/>
      <c r="O2" s="574"/>
      <c r="P2" s="574"/>
      <c r="Q2" s="574"/>
      <c r="R2" s="574"/>
      <c r="S2" s="574"/>
      <c r="T2" s="574"/>
      <c r="U2" s="574"/>
      <c r="V2" s="574"/>
      <c r="W2" s="574"/>
      <c r="X2" s="574"/>
      <c r="Y2" s="574"/>
      <c r="Z2" s="574"/>
    </row>
    <row r="3" spans="2:28" ht="20.100000000000001" customHeight="1" x14ac:dyDescent="0.15">
      <c r="B3" s="624" t="s">
        <v>27</v>
      </c>
      <c r="C3" s="624"/>
      <c r="D3" s="330"/>
      <c r="E3" s="469" t="str">
        <f>'様式A-1'!D3</f>
        <v>ユダトンネル</v>
      </c>
      <c r="F3" s="470"/>
      <c r="G3" s="471"/>
      <c r="H3" s="301" t="s">
        <v>28</v>
      </c>
      <c r="I3" s="472"/>
      <c r="J3" s="473" t="str">
        <f>'様式A-1'!J3</f>
        <v>主要県道　橘東和線</v>
      </c>
      <c r="K3" s="473"/>
      <c r="L3" s="473"/>
      <c r="M3" s="265" t="s">
        <v>258</v>
      </c>
      <c r="N3" s="266"/>
      <c r="O3" s="266"/>
      <c r="P3" s="266"/>
      <c r="Q3" s="267"/>
      <c r="R3" s="625" t="str">
        <f>'様式B(トンネル様式1P002)'!K5</f>
        <v>基礎地盤コンサルタンツ株式会社</v>
      </c>
      <c r="S3" s="625"/>
      <c r="T3" s="625"/>
      <c r="U3" s="462" t="s">
        <v>220</v>
      </c>
      <c r="V3" s="463"/>
      <c r="W3" s="464"/>
      <c r="X3" s="323">
        <f>'様式B(トンネル様式1P002)'!Q5</f>
        <v>45281</v>
      </c>
      <c r="Y3" s="324"/>
      <c r="Z3" s="325"/>
    </row>
    <row r="4" spans="2:28" ht="20.100000000000001" customHeight="1" x14ac:dyDescent="0.15">
      <c r="B4" s="576" t="s">
        <v>0</v>
      </c>
      <c r="C4" s="576"/>
      <c r="D4" s="270"/>
      <c r="E4" s="480" t="str">
        <f>'様式A-1'!D4</f>
        <v>油田トンネル</v>
      </c>
      <c r="F4" s="481"/>
      <c r="G4" s="482"/>
      <c r="H4" s="580" t="s">
        <v>1</v>
      </c>
      <c r="I4" s="483"/>
      <c r="J4" s="473" t="str">
        <f>'様式A-1'!R3</f>
        <v>柳井土木建築事務所
（大島分室）</v>
      </c>
      <c r="K4" s="473"/>
      <c r="L4" s="473"/>
      <c r="M4" s="265" t="s">
        <v>259</v>
      </c>
      <c r="N4" s="266"/>
      <c r="O4" s="266"/>
      <c r="P4" s="266"/>
      <c r="Q4" s="267"/>
      <c r="R4" s="626" t="str">
        <f>'様式B(トンネル様式1P002)'!K6</f>
        <v>安田　啓吾</v>
      </c>
      <c r="S4" s="626"/>
      <c r="T4" s="626"/>
      <c r="U4" s="585"/>
      <c r="V4" s="586"/>
      <c r="W4" s="587"/>
      <c r="X4" s="544"/>
      <c r="Y4" s="610"/>
      <c r="Z4" s="604"/>
    </row>
    <row r="5" spans="2:28" ht="28.5" customHeight="1" x14ac:dyDescent="0.15">
      <c r="B5" s="308" t="s">
        <v>282</v>
      </c>
      <c r="C5" s="584" t="s">
        <v>222</v>
      </c>
      <c r="D5" s="584"/>
      <c r="E5" s="629" t="s">
        <v>204</v>
      </c>
      <c r="F5" s="564" t="s">
        <v>282</v>
      </c>
      <c r="G5" s="567"/>
      <c r="H5" s="579"/>
      <c r="I5" s="579"/>
      <c r="J5" s="579"/>
      <c r="K5" s="579"/>
      <c r="L5" s="579"/>
      <c r="M5" s="579"/>
      <c r="N5" s="579"/>
      <c r="O5" s="579"/>
      <c r="P5" s="579"/>
      <c r="Q5" s="579"/>
      <c r="R5" s="579"/>
      <c r="S5" s="611"/>
      <c r="T5" s="611"/>
      <c r="U5" s="611"/>
      <c r="V5" s="611"/>
      <c r="W5" s="611"/>
      <c r="X5" s="611"/>
      <c r="Y5" s="611"/>
      <c r="Z5" s="612"/>
      <c r="AA5" s="41"/>
      <c r="AB5" s="5"/>
    </row>
    <row r="6" spans="2:28" ht="24.75" customHeight="1" x14ac:dyDescent="0.15">
      <c r="B6" s="308"/>
      <c r="C6" s="483"/>
      <c r="D6" s="483"/>
      <c r="E6" s="630"/>
      <c r="F6" s="472" t="s">
        <v>293</v>
      </c>
      <c r="G6" s="472"/>
      <c r="H6" s="613" t="s">
        <v>280</v>
      </c>
      <c r="I6" s="611"/>
      <c r="J6" s="611"/>
      <c r="K6" s="611"/>
      <c r="L6" s="611"/>
      <c r="M6" s="611"/>
      <c r="N6" s="612"/>
      <c r="O6" s="613" t="s">
        <v>279</v>
      </c>
      <c r="P6" s="615"/>
      <c r="Q6" s="615"/>
      <c r="R6" s="615"/>
      <c r="S6" s="615"/>
      <c r="T6" s="615"/>
      <c r="U6" s="615"/>
      <c r="V6" s="616"/>
      <c r="W6" s="613" t="s">
        <v>221</v>
      </c>
      <c r="X6" s="580"/>
      <c r="Y6" s="627" t="s">
        <v>262</v>
      </c>
      <c r="Z6" s="628"/>
      <c r="AA6" s="5"/>
      <c r="AB6" s="5"/>
    </row>
    <row r="7" spans="2:28" ht="27.75" customHeight="1" x14ac:dyDescent="0.15">
      <c r="B7" s="257"/>
      <c r="C7" s="605"/>
      <c r="D7" s="606"/>
      <c r="E7" s="69"/>
      <c r="F7" s="623"/>
      <c r="G7" s="623"/>
      <c r="H7" s="621"/>
      <c r="I7" s="622"/>
      <c r="J7" s="622"/>
      <c r="K7" s="622"/>
      <c r="L7" s="618"/>
      <c r="M7" s="618"/>
      <c r="N7" s="619"/>
      <c r="O7" s="617"/>
      <c r="P7" s="618"/>
      <c r="Q7" s="618"/>
      <c r="R7" s="618"/>
      <c r="S7" s="618"/>
      <c r="T7" s="618"/>
      <c r="U7" s="618"/>
      <c r="V7" s="619"/>
      <c r="W7" s="614"/>
      <c r="X7" s="614"/>
      <c r="Y7" s="614"/>
      <c r="Z7" s="614"/>
    </row>
    <row r="8" spans="2:28" ht="27.75" customHeight="1" x14ac:dyDescent="0.15">
      <c r="B8" s="257"/>
      <c r="C8" s="605"/>
      <c r="D8" s="606"/>
      <c r="E8" s="69"/>
      <c r="F8" s="623"/>
      <c r="G8" s="623"/>
      <c r="H8" s="621"/>
      <c r="I8" s="622"/>
      <c r="J8" s="622"/>
      <c r="K8" s="622"/>
      <c r="L8" s="618"/>
      <c r="M8" s="618"/>
      <c r="N8" s="619"/>
      <c r="O8" s="617"/>
      <c r="P8" s="618"/>
      <c r="Q8" s="618"/>
      <c r="R8" s="618"/>
      <c r="S8" s="618"/>
      <c r="T8" s="618"/>
      <c r="U8" s="618"/>
      <c r="V8" s="619"/>
      <c r="W8" s="614"/>
      <c r="X8" s="614"/>
      <c r="Y8" s="614"/>
      <c r="Z8" s="614"/>
    </row>
    <row r="9" spans="2:28" ht="27.75" customHeight="1" x14ac:dyDescent="0.15">
      <c r="B9" s="257"/>
      <c r="C9" s="605"/>
      <c r="D9" s="606"/>
      <c r="E9" s="69"/>
      <c r="F9" s="623"/>
      <c r="G9" s="623"/>
      <c r="H9" s="621"/>
      <c r="I9" s="622"/>
      <c r="J9" s="622"/>
      <c r="K9" s="622"/>
      <c r="L9" s="618"/>
      <c r="M9" s="618"/>
      <c r="N9" s="619"/>
      <c r="O9" s="617"/>
      <c r="P9" s="618"/>
      <c r="Q9" s="618"/>
      <c r="R9" s="618"/>
      <c r="S9" s="618"/>
      <c r="T9" s="618"/>
      <c r="U9" s="618"/>
      <c r="V9" s="619"/>
      <c r="W9" s="614"/>
      <c r="X9" s="614"/>
      <c r="Y9" s="614"/>
      <c r="Z9" s="614"/>
    </row>
    <row r="10" spans="2:28" ht="27.75" customHeight="1" x14ac:dyDescent="0.15">
      <c r="B10" s="257"/>
      <c r="C10" s="605"/>
      <c r="D10" s="606"/>
      <c r="E10" s="69"/>
      <c r="F10" s="623"/>
      <c r="G10" s="623"/>
      <c r="H10" s="621"/>
      <c r="I10" s="622"/>
      <c r="J10" s="622"/>
      <c r="K10" s="622"/>
      <c r="L10" s="618"/>
      <c r="M10" s="618"/>
      <c r="N10" s="619"/>
      <c r="O10" s="617"/>
      <c r="P10" s="618"/>
      <c r="Q10" s="618"/>
      <c r="R10" s="618"/>
      <c r="S10" s="618"/>
      <c r="T10" s="618"/>
      <c r="U10" s="618"/>
      <c r="V10" s="619"/>
      <c r="W10" s="614"/>
      <c r="X10" s="614"/>
      <c r="Y10" s="614"/>
      <c r="Z10" s="614"/>
    </row>
    <row r="11" spans="2:28" ht="27.75" customHeight="1" x14ac:dyDescent="0.15">
      <c r="B11" s="257"/>
      <c r="C11" s="620"/>
      <c r="D11" s="631"/>
      <c r="E11" s="40"/>
      <c r="F11" s="632"/>
      <c r="G11" s="632"/>
      <c r="H11" s="621"/>
      <c r="I11" s="622"/>
      <c r="J11" s="622"/>
      <c r="K11" s="622"/>
      <c r="L11" s="618"/>
      <c r="M11" s="618"/>
      <c r="N11" s="619"/>
      <c r="O11" s="620"/>
      <c r="P11" s="618"/>
      <c r="Q11" s="618"/>
      <c r="R11" s="618"/>
      <c r="S11" s="618"/>
      <c r="T11" s="618"/>
      <c r="U11" s="618"/>
      <c r="V11" s="619"/>
      <c r="W11" s="614"/>
      <c r="X11" s="614"/>
      <c r="Y11" s="614"/>
      <c r="Z11" s="614"/>
    </row>
    <row r="12" spans="2:28" ht="27.75" customHeight="1" x14ac:dyDescent="0.15">
      <c r="B12" s="257"/>
      <c r="C12" s="620"/>
      <c r="D12" s="631"/>
      <c r="E12" s="40"/>
      <c r="F12" s="632"/>
      <c r="G12" s="632"/>
      <c r="H12" s="621"/>
      <c r="I12" s="622"/>
      <c r="J12" s="622"/>
      <c r="K12" s="622"/>
      <c r="L12" s="618"/>
      <c r="M12" s="618"/>
      <c r="N12" s="619"/>
      <c r="O12" s="620"/>
      <c r="P12" s="618"/>
      <c r="Q12" s="618"/>
      <c r="R12" s="618"/>
      <c r="S12" s="618"/>
      <c r="T12" s="618"/>
      <c r="U12" s="618"/>
      <c r="V12" s="619"/>
      <c r="W12" s="614"/>
      <c r="X12" s="614"/>
      <c r="Y12" s="614"/>
      <c r="Z12" s="614"/>
    </row>
    <row r="13" spans="2:28" ht="27.75" customHeight="1" x14ac:dyDescent="0.15">
      <c r="B13" s="257"/>
      <c r="C13" s="620"/>
      <c r="D13" s="631"/>
      <c r="E13" s="40"/>
      <c r="F13" s="632"/>
      <c r="G13" s="632"/>
      <c r="H13" s="621"/>
      <c r="I13" s="622"/>
      <c r="J13" s="622"/>
      <c r="K13" s="622"/>
      <c r="L13" s="618"/>
      <c r="M13" s="618"/>
      <c r="N13" s="619"/>
      <c r="O13" s="620"/>
      <c r="P13" s="618"/>
      <c r="Q13" s="618"/>
      <c r="R13" s="618"/>
      <c r="S13" s="618"/>
      <c r="T13" s="618"/>
      <c r="U13" s="618"/>
      <c r="V13" s="619"/>
      <c r="W13" s="614"/>
      <c r="X13" s="614"/>
      <c r="Y13" s="614"/>
      <c r="Z13" s="614"/>
    </row>
    <row r="14" spans="2:28" ht="27.75" customHeight="1" x14ac:dyDescent="0.15">
      <c r="B14" s="257"/>
      <c r="C14" s="620"/>
      <c r="D14" s="631"/>
      <c r="E14" s="40"/>
      <c r="F14" s="623"/>
      <c r="G14" s="623"/>
      <c r="H14" s="621"/>
      <c r="I14" s="622"/>
      <c r="J14" s="622"/>
      <c r="K14" s="622"/>
      <c r="L14" s="618"/>
      <c r="M14" s="618"/>
      <c r="N14" s="619"/>
      <c r="O14" s="620"/>
      <c r="P14" s="618"/>
      <c r="Q14" s="618"/>
      <c r="R14" s="618"/>
      <c r="S14" s="618"/>
      <c r="T14" s="618"/>
      <c r="U14" s="618"/>
      <c r="V14" s="619"/>
      <c r="W14" s="614"/>
      <c r="X14" s="614"/>
      <c r="Y14" s="614"/>
      <c r="Z14" s="614"/>
    </row>
    <row r="15" spans="2:28" ht="27.75" customHeight="1" x14ac:dyDescent="0.15">
      <c r="B15" s="257"/>
      <c r="C15" s="620"/>
      <c r="D15" s="631"/>
      <c r="E15" s="40"/>
      <c r="F15" s="632"/>
      <c r="G15" s="632"/>
      <c r="H15" s="621"/>
      <c r="I15" s="622"/>
      <c r="J15" s="622"/>
      <c r="K15" s="622"/>
      <c r="L15" s="618"/>
      <c r="M15" s="618"/>
      <c r="N15" s="619"/>
      <c r="O15" s="620"/>
      <c r="P15" s="618"/>
      <c r="Q15" s="618"/>
      <c r="R15" s="618"/>
      <c r="S15" s="618"/>
      <c r="T15" s="618"/>
      <c r="U15" s="618"/>
      <c r="V15" s="619"/>
      <c r="W15" s="614"/>
      <c r="X15" s="614"/>
      <c r="Y15" s="614"/>
      <c r="Z15" s="614"/>
    </row>
    <row r="16" spans="2:28" ht="27.75" customHeight="1" x14ac:dyDescent="0.15">
      <c r="B16" s="257"/>
      <c r="C16" s="620"/>
      <c r="D16" s="631"/>
      <c r="E16" s="40"/>
      <c r="F16" s="632"/>
      <c r="G16" s="632"/>
      <c r="H16" s="621"/>
      <c r="I16" s="622"/>
      <c r="J16" s="622"/>
      <c r="K16" s="622"/>
      <c r="L16" s="618"/>
      <c r="M16" s="618"/>
      <c r="N16" s="619"/>
      <c r="O16" s="620"/>
      <c r="P16" s="618"/>
      <c r="Q16" s="618"/>
      <c r="R16" s="618"/>
      <c r="S16" s="618"/>
      <c r="T16" s="618"/>
      <c r="U16" s="618"/>
      <c r="V16" s="619"/>
      <c r="W16" s="614"/>
      <c r="X16" s="614"/>
      <c r="Y16" s="614"/>
      <c r="Z16" s="614"/>
    </row>
    <row r="17" spans="2:26" ht="27.75" customHeight="1" x14ac:dyDescent="0.15">
      <c r="B17" s="257"/>
      <c r="C17" s="620"/>
      <c r="D17" s="631"/>
      <c r="E17" s="40"/>
      <c r="F17" s="632"/>
      <c r="G17" s="632"/>
      <c r="H17" s="621"/>
      <c r="I17" s="622"/>
      <c r="J17" s="622"/>
      <c r="K17" s="622"/>
      <c r="L17" s="618"/>
      <c r="M17" s="618"/>
      <c r="N17" s="619"/>
      <c r="O17" s="620"/>
      <c r="P17" s="618"/>
      <c r="Q17" s="618"/>
      <c r="R17" s="618"/>
      <c r="S17" s="618"/>
      <c r="T17" s="618"/>
      <c r="U17" s="618"/>
      <c r="V17" s="619"/>
      <c r="W17" s="614"/>
      <c r="X17" s="614"/>
      <c r="Y17" s="614"/>
      <c r="Z17" s="614"/>
    </row>
    <row r="18" spans="2:26" ht="27.75" customHeight="1" x14ac:dyDescent="0.15">
      <c r="B18" s="257"/>
      <c r="C18" s="620"/>
      <c r="D18" s="631"/>
      <c r="E18" s="40"/>
      <c r="F18" s="632"/>
      <c r="G18" s="632"/>
      <c r="H18" s="621"/>
      <c r="I18" s="622"/>
      <c r="J18" s="622"/>
      <c r="K18" s="622"/>
      <c r="L18" s="618"/>
      <c r="M18" s="618"/>
      <c r="N18" s="619"/>
      <c r="O18" s="620"/>
      <c r="P18" s="618"/>
      <c r="Q18" s="618"/>
      <c r="R18" s="618"/>
      <c r="S18" s="618"/>
      <c r="T18" s="618"/>
      <c r="U18" s="618"/>
      <c r="V18" s="619"/>
      <c r="W18" s="614"/>
      <c r="X18" s="614"/>
      <c r="Y18" s="614"/>
      <c r="Z18" s="614"/>
    </row>
    <row r="19" spans="2:26" ht="27.75" customHeight="1" x14ac:dyDescent="0.15">
      <c r="B19" s="257"/>
      <c r="C19" s="620"/>
      <c r="D19" s="631"/>
      <c r="E19" s="40"/>
      <c r="F19" s="632"/>
      <c r="G19" s="632"/>
      <c r="H19" s="621"/>
      <c r="I19" s="622"/>
      <c r="J19" s="622"/>
      <c r="K19" s="622"/>
      <c r="L19" s="618"/>
      <c r="M19" s="618"/>
      <c r="N19" s="619"/>
      <c r="O19" s="620"/>
      <c r="P19" s="618"/>
      <c r="Q19" s="618"/>
      <c r="R19" s="618"/>
      <c r="S19" s="618"/>
      <c r="T19" s="618"/>
      <c r="U19" s="618"/>
      <c r="V19" s="619"/>
      <c r="W19" s="614"/>
      <c r="X19" s="614"/>
      <c r="Y19" s="614"/>
      <c r="Z19" s="614"/>
    </row>
    <row r="20" spans="2:26" ht="27.75" customHeight="1" x14ac:dyDescent="0.15">
      <c r="B20" s="257"/>
      <c r="C20" s="620"/>
      <c r="D20" s="631"/>
      <c r="E20" s="40"/>
      <c r="F20" s="632"/>
      <c r="G20" s="632"/>
      <c r="H20" s="621"/>
      <c r="I20" s="622"/>
      <c r="J20" s="622"/>
      <c r="K20" s="622"/>
      <c r="L20" s="618"/>
      <c r="M20" s="618"/>
      <c r="N20" s="619"/>
      <c r="O20" s="620"/>
      <c r="P20" s="618"/>
      <c r="Q20" s="618"/>
      <c r="R20" s="618"/>
      <c r="S20" s="618"/>
      <c r="T20" s="618"/>
      <c r="U20" s="618"/>
      <c r="V20" s="619"/>
      <c r="W20" s="614"/>
      <c r="X20" s="614"/>
      <c r="Y20" s="614"/>
      <c r="Z20" s="614"/>
    </row>
    <row r="21" spans="2:26" ht="27.75" customHeight="1" x14ac:dyDescent="0.15">
      <c r="B21" s="344"/>
      <c r="C21" s="620"/>
      <c r="D21" s="631"/>
      <c r="E21" s="40"/>
      <c r="F21" s="632"/>
      <c r="G21" s="632"/>
      <c r="H21" s="621"/>
      <c r="I21" s="622"/>
      <c r="J21" s="622"/>
      <c r="K21" s="622"/>
      <c r="L21" s="618"/>
      <c r="M21" s="618"/>
      <c r="N21" s="619"/>
      <c r="O21" s="620"/>
      <c r="P21" s="618"/>
      <c r="Q21" s="618"/>
      <c r="R21" s="618"/>
      <c r="S21" s="618"/>
      <c r="T21" s="618"/>
      <c r="U21" s="618"/>
      <c r="V21" s="619"/>
      <c r="W21" s="614"/>
      <c r="X21" s="614"/>
      <c r="Y21" s="614"/>
      <c r="Z21" s="614"/>
    </row>
    <row r="22" spans="2:26" ht="15.95" customHeight="1" x14ac:dyDescent="0.15">
      <c r="B22" s="1" t="s">
        <v>281</v>
      </c>
    </row>
    <row r="23" spans="2:26" ht="15.95" customHeight="1" x14ac:dyDescent="0.15">
      <c r="B23" s="175" t="s">
        <v>540</v>
      </c>
    </row>
  </sheetData>
  <mergeCells count="114">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900-000000000000}">
          <x14:formula1>
            <xm:f>'(参考)リスト'!$F$16:$F$21</xm:f>
          </x14:formula1>
          <xm:sqref>W7:X21</xm:sqref>
        </x14:dataValidation>
        <x14:dataValidation type="list" allowBlank="1" showInputMessage="1" showErrorMessage="1" xr:uid="{00000000-0002-0000-0900-000001000000}">
          <x14:formula1>
            <xm:f>'(参考)リスト'!$G$16:$G$20</xm:f>
          </x14:formula1>
          <xm:sqref>Y7:Z21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Y45"/>
  <sheetViews>
    <sheetView showGridLines="0" showZeros="0" tabSelected="1" view="pageBreakPreview" topLeftCell="A9" zoomScale="85" zoomScaleNormal="100" zoomScaleSheetLayoutView="85" workbookViewId="0">
      <selection activeCell="P19" sqref="P19:W19"/>
    </sheetView>
  </sheetViews>
  <sheetFormatPr defaultColWidth="9" defaultRowHeight="12" x14ac:dyDescent="0.15"/>
  <cols>
    <col min="1" max="1" width="1.5" style="6" customWidth="1"/>
    <col min="2" max="4" width="5.875" style="4" customWidth="1"/>
    <col min="5" max="5" width="9.375" style="4" customWidth="1"/>
    <col min="6" max="12" width="7.625" style="4" customWidth="1"/>
    <col min="13" max="15" width="5.875" style="4" customWidth="1"/>
    <col min="16" max="16" width="9.375" style="4" customWidth="1"/>
    <col min="17" max="23" width="7.625" style="4" customWidth="1"/>
    <col min="24" max="24" width="1.5" style="6" customWidth="1"/>
    <col min="25" max="25" width="0" style="6" hidden="1" customWidth="1"/>
    <col min="26" max="16384" width="9" style="6"/>
  </cols>
  <sheetData>
    <row r="1" spans="2:25" ht="9" customHeight="1" x14ac:dyDescent="0.15"/>
    <row r="2" spans="2:25" s="4" customFormat="1" ht="22.5" customHeight="1" x14ac:dyDescent="0.15">
      <c r="B2" s="633" t="s">
        <v>562</v>
      </c>
      <c r="C2" s="633"/>
      <c r="D2" s="633"/>
      <c r="E2" s="633"/>
      <c r="F2" s="633"/>
      <c r="G2" s="633"/>
      <c r="H2" s="633"/>
      <c r="I2" s="633"/>
      <c r="J2" s="633"/>
      <c r="K2" s="633"/>
      <c r="L2" s="633"/>
      <c r="M2" s="633"/>
      <c r="N2" s="633"/>
      <c r="O2" s="633"/>
      <c r="P2" s="633"/>
      <c r="Q2" s="633"/>
      <c r="R2" s="633"/>
      <c r="S2" s="633"/>
      <c r="T2" s="633"/>
      <c r="U2" s="633"/>
      <c r="V2" s="633"/>
      <c r="W2" s="633"/>
      <c r="Y2" s="84" t="s">
        <v>550</v>
      </c>
    </row>
    <row r="3" spans="2:25" s="4" customFormat="1" ht="20.100000000000001" customHeight="1" x14ac:dyDescent="0.15">
      <c r="B3" s="189" t="s">
        <v>27</v>
      </c>
      <c r="C3" s="189"/>
      <c r="D3" s="634" t="str">
        <f>'様式A-1'!D3</f>
        <v>ユダトンネル</v>
      </c>
      <c r="E3" s="634"/>
      <c r="F3" s="634"/>
      <c r="G3" s="634"/>
      <c r="H3" s="444" t="s">
        <v>28</v>
      </c>
      <c r="I3" s="444"/>
      <c r="J3" s="635" t="str">
        <f>'様式A-1'!J3</f>
        <v>主要県道　橘東和線</v>
      </c>
      <c r="K3" s="635"/>
      <c r="L3" s="635"/>
      <c r="M3" s="452" t="s">
        <v>256</v>
      </c>
      <c r="N3" s="452"/>
      <c r="O3" s="452"/>
      <c r="P3" s="636" t="str">
        <f>'様式B(トンネル様式1P002)'!K5</f>
        <v>基礎地盤コンサルタンツ株式会社</v>
      </c>
      <c r="Q3" s="636"/>
      <c r="R3" s="636"/>
      <c r="S3" s="426" t="s">
        <v>220</v>
      </c>
      <c r="T3" s="428"/>
      <c r="U3" s="637">
        <f>'様式B(トンネル様式1P002)'!Q5</f>
        <v>45281</v>
      </c>
      <c r="V3" s="638"/>
      <c r="W3" s="639"/>
      <c r="Y3" s="84" t="s">
        <v>553</v>
      </c>
    </row>
    <row r="4" spans="2:25" s="4" customFormat="1" ht="20.100000000000001" customHeight="1" x14ac:dyDescent="0.15">
      <c r="B4" s="190" t="s">
        <v>0</v>
      </c>
      <c r="C4" s="190"/>
      <c r="D4" s="643" t="str">
        <f>'様式A-1'!D4</f>
        <v>油田トンネル</v>
      </c>
      <c r="E4" s="643"/>
      <c r="F4" s="643"/>
      <c r="G4" s="643"/>
      <c r="H4" s="405" t="s">
        <v>1</v>
      </c>
      <c r="I4" s="405"/>
      <c r="J4" s="635" t="str">
        <f>'様式A-1'!R3</f>
        <v>柳井土木建築事務所
（大島分室）</v>
      </c>
      <c r="K4" s="635"/>
      <c r="L4" s="635"/>
      <c r="M4" s="452" t="s">
        <v>257</v>
      </c>
      <c r="N4" s="452"/>
      <c r="O4" s="452"/>
      <c r="P4" s="644" t="str">
        <f>'様式B(トンネル様式1P002)'!K6</f>
        <v>安田　啓吾</v>
      </c>
      <c r="Q4" s="644"/>
      <c r="R4" s="644"/>
      <c r="S4" s="550"/>
      <c r="T4" s="551"/>
      <c r="U4" s="640"/>
      <c r="V4" s="641"/>
      <c r="W4" s="642"/>
      <c r="Y4" s="84" t="s">
        <v>54</v>
      </c>
    </row>
    <row r="5" spans="2:25" s="4" customFormat="1" ht="20.100000000000001" customHeight="1" x14ac:dyDescent="0.15">
      <c r="B5" s="656" t="s">
        <v>563</v>
      </c>
      <c r="C5" s="645" t="s">
        <v>564</v>
      </c>
      <c r="D5" s="647" t="s">
        <v>610</v>
      </c>
      <c r="E5" s="648"/>
      <c r="F5" s="651" t="s">
        <v>645</v>
      </c>
      <c r="G5" s="652"/>
      <c r="H5" s="652"/>
      <c r="I5" s="652"/>
      <c r="J5" s="652"/>
      <c r="K5" s="652"/>
      <c r="L5" s="652"/>
      <c r="M5" s="655" t="s">
        <v>563</v>
      </c>
      <c r="N5" s="658" t="s">
        <v>564</v>
      </c>
      <c r="O5" s="647" t="s">
        <v>610</v>
      </c>
      <c r="P5" s="648"/>
      <c r="Q5" s="673" t="s">
        <v>646</v>
      </c>
      <c r="R5" s="674"/>
      <c r="S5" s="674"/>
      <c r="T5" s="674"/>
      <c r="U5" s="674"/>
      <c r="V5" s="674"/>
      <c r="W5" s="675"/>
      <c r="Y5" s="84" t="s">
        <v>55</v>
      </c>
    </row>
    <row r="6" spans="2:25" s="4" customFormat="1" ht="20.100000000000001" customHeight="1" x14ac:dyDescent="0.15">
      <c r="B6" s="656"/>
      <c r="C6" s="646"/>
      <c r="D6" s="649"/>
      <c r="E6" s="650"/>
      <c r="F6" s="651"/>
      <c r="G6" s="652"/>
      <c r="H6" s="652"/>
      <c r="I6" s="652"/>
      <c r="J6" s="652"/>
      <c r="K6" s="652"/>
      <c r="L6" s="652"/>
      <c r="M6" s="656"/>
      <c r="N6" s="646"/>
      <c r="O6" s="649"/>
      <c r="P6" s="650"/>
      <c r="Q6" s="651"/>
      <c r="R6" s="652"/>
      <c r="S6" s="652"/>
      <c r="T6" s="652"/>
      <c r="U6" s="652"/>
      <c r="V6" s="652"/>
      <c r="W6" s="676"/>
    </row>
    <row r="7" spans="2:25" s="4" customFormat="1" ht="20.100000000000001" customHeight="1" x14ac:dyDescent="0.15">
      <c r="B7" s="656"/>
      <c r="C7" s="658" t="s">
        <v>2</v>
      </c>
      <c r="D7" s="659">
        <v>1</v>
      </c>
      <c r="E7" s="660"/>
      <c r="F7" s="651"/>
      <c r="G7" s="652"/>
      <c r="H7" s="652"/>
      <c r="I7" s="652"/>
      <c r="J7" s="652"/>
      <c r="K7" s="652"/>
      <c r="L7" s="652"/>
      <c r="M7" s="656"/>
      <c r="N7" s="658" t="s">
        <v>2</v>
      </c>
      <c r="O7" s="659">
        <v>2</v>
      </c>
      <c r="P7" s="660"/>
      <c r="Q7" s="651"/>
      <c r="R7" s="652"/>
      <c r="S7" s="652"/>
      <c r="T7" s="652"/>
      <c r="U7" s="652"/>
      <c r="V7" s="652"/>
      <c r="W7" s="676"/>
    </row>
    <row r="8" spans="2:25" s="4" customFormat="1" ht="20.100000000000001" customHeight="1" x14ac:dyDescent="0.15">
      <c r="B8" s="657"/>
      <c r="C8" s="646"/>
      <c r="D8" s="661"/>
      <c r="E8" s="662"/>
      <c r="F8" s="651"/>
      <c r="G8" s="652"/>
      <c r="H8" s="652"/>
      <c r="I8" s="652"/>
      <c r="J8" s="652"/>
      <c r="K8" s="652"/>
      <c r="L8" s="652"/>
      <c r="M8" s="657"/>
      <c r="N8" s="646"/>
      <c r="O8" s="661"/>
      <c r="P8" s="662"/>
      <c r="Q8" s="651"/>
      <c r="R8" s="652"/>
      <c r="S8" s="652"/>
      <c r="T8" s="652"/>
      <c r="U8" s="652"/>
      <c r="V8" s="652"/>
      <c r="W8" s="676"/>
    </row>
    <row r="9" spans="2:25" s="4" customFormat="1" ht="17.100000000000001" customHeight="1" x14ac:dyDescent="0.15">
      <c r="B9" s="438" t="s">
        <v>565</v>
      </c>
      <c r="C9" s="438" t="s">
        <v>3</v>
      </c>
      <c r="D9" s="659" t="s">
        <v>616</v>
      </c>
      <c r="E9" s="660"/>
      <c r="F9" s="651"/>
      <c r="G9" s="652"/>
      <c r="H9" s="652"/>
      <c r="I9" s="652"/>
      <c r="J9" s="652"/>
      <c r="K9" s="652"/>
      <c r="L9" s="652"/>
      <c r="M9" s="438" t="s">
        <v>565</v>
      </c>
      <c r="N9" s="438" t="s">
        <v>3</v>
      </c>
      <c r="O9" s="659" t="s">
        <v>616</v>
      </c>
      <c r="P9" s="660"/>
      <c r="Q9" s="651"/>
      <c r="R9" s="652"/>
      <c r="S9" s="652"/>
      <c r="T9" s="652"/>
      <c r="U9" s="652"/>
      <c r="V9" s="652"/>
      <c r="W9" s="676"/>
    </row>
    <row r="10" spans="2:25" s="4" customFormat="1" ht="17.100000000000001" customHeight="1" x14ac:dyDescent="0.15">
      <c r="B10" s="438"/>
      <c r="C10" s="438"/>
      <c r="D10" s="661"/>
      <c r="E10" s="662"/>
      <c r="F10" s="651"/>
      <c r="G10" s="652"/>
      <c r="H10" s="652"/>
      <c r="I10" s="652"/>
      <c r="J10" s="652"/>
      <c r="K10" s="652"/>
      <c r="L10" s="652"/>
      <c r="M10" s="438"/>
      <c r="N10" s="438"/>
      <c r="O10" s="661"/>
      <c r="P10" s="662"/>
      <c r="Q10" s="651"/>
      <c r="R10" s="652"/>
      <c r="S10" s="652"/>
      <c r="T10" s="652"/>
      <c r="U10" s="652"/>
      <c r="V10" s="652"/>
      <c r="W10" s="676"/>
    </row>
    <row r="11" spans="2:25" s="4" customFormat="1" ht="17.100000000000001" customHeight="1" x14ac:dyDescent="0.15">
      <c r="B11" s="438"/>
      <c r="C11" s="438" t="s">
        <v>4</v>
      </c>
      <c r="D11" s="659" t="s">
        <v>618</v>
      </c>
      <c r="E11" s="660"/>
      <c r="F11" s="651"/>
      <c r="G11" s="652"/>
      <c r="H11" s="652"/>
      <c r="I11" s="652"/>
      <c r="J11" s="652"/>
      <c r="K11" s="652"/>
      <c r="L11" s="652"/>
      <c r="M11" s="438"/>
      <c r="N11" s="438" t="s">
        <v>4</v>
      </c>
      <c r="O11" s="659" t="s">
        <v>619</v>
      </c>
      <c r="P11" s="660"/>
      <c r="Q11" s="651"/>
      <c r="R11" s="652"/>
      <c r="S11" s="652"/>
      <c r="T11" s="652"/>
      <c r="U11" s="652"/>
      <c r="V11" s="652"/>
      <c r="W11" s="676"/>
    </row>
    <row r="12" spans="2:25" s="4" customFormat="1" ht="17.100000000000001" customHeight="1" x14ac:dyDescent="0.15">
      <c r="B12" s="438"/>
      <c r="C12" s="438"/>
      <c r="D12" s="661"/>
      <c r="E12" s="662"/>
      <c r="F12" s="651"/>
      <c r="G12" s="652"/>
      <c r="H12" s="652"/>
      <c r="I12" s="652"/>
      <c r="J12" s="652"/>
      <c r="K12" s="652"/>
      <c r="L12" s="652"/>
      <c r="M12" s="438"/>
      <c r="N12" s="438"/>
      <c r="O12" s="661"/>
      <c r="P12" s="662"/>
      <c r="Q12" s="651"/>
      <c r="R12" s="652"/>
      <c r="S12" s="652"/>
      <c r="T12" s="652"/>
      <c r="U12" s="652"/>
      <c r="V12" s="652"/>
      <c r="W12" s="676"/>
    </row>
    <row r="13" spans="2:25" s="4" customFormat="1" ht="17.100000000000001" customHeight="1" x14ac:dyDescent="0.15">
      <c r="B13" s="383" t="s">
        <v>5</v>
      </c>
      <c r="C13" s="385"/>
      <c r="D13" s="663" t="s">
        <v>622</v>
      </c>
      <c r="E13" s="664"/>
      <c r="F13" s="651"/>
      <c r="G13" s="652"/>
      <c r="H13" s="652"/>
      <c r="I13" s="652"/>
      <c r="J13" s="652"/>
      <c r="K13" s="652"/>
      <c r="L13" s="652"/>
      <c r="M13" s="383" t="s">
        <v>5</v>
      </c>
      <c r="N13" s="385"/>
      <c r="O13" s="663" t="s">
        <v>622</v>
      </c>
      <c r="P13" s="664"/>
      <c r="Q13" s="651"/>
      <c r="R13" s="652"/>
      <c r="S13" s="652"/>
      <c r="T13" s="652"/>
      <c r="U13" s="652"/>
      <c r="V13" s="652"/>
      <c r="W13" s="676"/>
    </row>
    <row r="14" spans="2:25" s="4" customFormat="1" ht="17.100000000000001" customHeight="1" x14ac:dyDescent="0.15">
      <c r="B14" s="383" t="s">
        <v>6</v>
      </c>
      <c r="C14" s="385"/>
      <c r="D14" s="661" t="s">
        <v>624</v>
      </c>
      <c r="E14" s="662"/>
      <c r="F14" s="651"/>
      <c r="G14" s="652"/>
      <c r="H14" s="652"/>
      <c r="I14" s="652"/>
      <c r="J14" s="652"/>
      <c r="K14" s="652"/>
      <c r="L14" s="652"/>
      <c r="M14" s="383" t="s">
        <v>6</v>
      </c>
      <c r="N14" s="385"/>
      <c r="O14" s="661" t="s">
        <v>531</v>
      </c>
      <c r="P14" s="662"/>
      <c r="Q14" s="651"/>
      <c r="R14" s="652"/>
      <c r="S14" s="652"/>
      <c r="T14" s="652"/>
      <c r="U14" s="652"/>
      <c r="V14" s="652"/>
      <c r="W14" s="676"/>
    </row>
    <row r="15" spans="2:25" s="4" customFormat="1" ht="17.100000000000001" customHeight="1" x14ac:dyDescent="0.15">
      <c r="B15" s="426" t="s">
        <v>29</v>
      </c>
      <c r="C15" s="671" t="s">
        <v>268</v>
      </c>
      <c r="D15" s="672"/>
      <c r="E15" s="191" t="s">
        <v>575</v>
      </c>
      <c r="F15" s="651"/>
      <c r="G15" s="652"/>
      <c r="H15" s="652"/>
      <c r="I15" s="652"/>
      <c r="J15" s="652"/>
      <c r="K15" s="652"/>
      <c r="L15" s="652"/>
      <c r="M15" s="426" t="s">
        <v>29</v>
      </c>
      <c r="N15" s="671" t="s">
        <v>268</v>
      </c>
      <c r="O15" s="672"/>
      <c r="P15" s="191" t="s">
        <v>575</v>
      </c>
      <c r="Q15" s="651"/>
      <c r="R15" s="652"/>
      <c r="S15" s="652"/>
      <c r="T15" s="652"/>
      <c r="U15" s="652"/>
      <c r="V15" s="652"/>
      <c r="W15" s="676"/>
    </row>
    <row r="16" spans="2:25" s="4" customFormat="1" ht="17.100000000000001" customHeight="1" x14ac:dyDescent="0.15">
      <c r="B16" s="429"/>
      <c r="C16" s="671" t="s">
        <v>269</v>
      </c>
      <c r="D16" s="672"/>
      <c r="E16" s="192" t="s">
        <v>553</v>
      </c>
      <c r="F16" s="653"/>
      <c r="G16" s="654"/>
      <c r="H16" s="654"/>
      <c r="I16" s="654"/>
      <c r="J16" s="654"/>
      <c r="K16" s="654"/>
      <c r="L16" s="654"/>
      <c r="M16" s="429"/>
      <c r="N16" s="671" t="s">
        <v>269</v>
      </c>
      <c r="O16" s="672"/>
      <c r="P16" s="192" t="s">
        <v>553</v>
      </c>
      <c r="Q16" s="653"/>
      <c r="R16" s="654"/>
      <c r="S16" s="654"/>
      <c r="T16" s="654"/>
      <c r="U16" s="654"/>
      <c r="V16" s="654"/>
      <c r="W16" s="677"/>
    </row>
    <row r="17" spans="2:23" s="4" customFormat="1" ht="17.100000000000001" customHeight="1" x14ac:dyDescent="0.15">
      <c r="B17" s="383" t="s">
        <v>7</v>
      </c>
      <c r="C17" s="384"/>
      <c r="D17" s="385"/>
      <c r="E17" s="665" t="s">
        <v>627</v>
      </c>
      <c r="F17" s="666"/>
      <c r="G17" s="666"/>
      <c r="H17" s="666"/>
      <c r="I17" s="666"/>
      <c r="J17" s="666"/>
      <c r="K17" s="666"/>
      <c r="L17" s="667"/>
      <c r="M17" s="383" t="s">
        <v>7</v>
      </c>
      <c r="N17" s="384"/>
      <c r="O17" s="385"/>
      <c r="P17" s="665" t="s">
        <v>630</v>
      </c>
      <c r="Q17" s="666"/>
      <c r="R17" s="666"/>
      <c r="S17" s="666"/>
      <c r="T17" s="666"/>
      <c r="U17" s="666"/>
      <c r="V17" s="666"/>
      <c r="W17" s="667"/>
    </row>
    <row r="18" spans="2:23" s="4" customFormat="1" ht="17.100000000000001" customHeight="1" x14ac:dyDescent="0.15">
      <c r="B18" s="383" t="s">
        <v>46</v>
      </c>
      <c r="C18" s="384"/>
      <c r="D18" s="385"/>
      <c r="E18" s="668" t="s">
        <v>698</v>
      </c>
      <c r="F18" s="669"/>
      <c r="G18" s="669"/>
      <c r="H18" s="669"/>
      <c r="I18" s="669"/>
      <c r="J18" s="669"/>
      <c r="K18" s="669"/>
      <c r="L18" s="669"/>
      <c r="M18" s="383" t="s">
        <v>46</v>
      </c>
      <c r="N18" s="384"/>
      <c r="O18" s="385"/>
      <c r="P18" s="668" t="s">
        <v>698</v>
      </c>
      <c r="Q18" s="669"/>
      <c r="R18" s="669"/>
      <c r="S18" s="669"/>
      <c r="T18" s="669"/>
      <c r="U18" s="669"/>
      <c r="V18" s="669"/>
      <c r="W18" s="670"/>
    </row>
    <row r="19" spans="2:23" s="4" customFormat="1" ht="17.100000000000001" customHeight="1" x14ac:dyDescent="0.15">
      <c r="B19" s="383" t="s">
        <v>271</v>
      </c>
      <c r="C19" s="384"/>
      <c r="D19" s="385"/>
      <c r="E19" s="668" t="s">
        <v>575</v>
      </c>
      <c r="F19" s="669"/>
      <c r="G19" s="669"/>
      <c r="H19" s="678"/>
      <c r="I19" s="678"/>
      <c r="J19" s="678"/>
      <c r="K19" s="678"/>
      <c r="L19" s="679"/>
      <c r="M19" s="383" t="s">
        <v>271</v>
      </c>
      <c r="N19" s="384"/>
      <c r="O19" s="385"/>
      <c r="P19" s="668" t="s">
        <v>575</v>
      </c>
      <c r="Q19" s="669"/>
      <c r="R19" s="669"/>
      <c r="S19" s="678"/>
      <c r="T19" s="678"/>
      <c r="U19" s="678"/>
      <c r="V19" s="678"/>
      <c r="W19" s="679"/>
    </row>
    <row r="20" spans="2:23" s="4" customFormat="1" ht="17.100000000000001" customHeight="1" x14ac:dyDescent="0.15">
      <c r="B20" s="383" t="s">
        <v>290</v>
      </c>
      <c r="C20" s="384"/>
      <c r="D20" s="385"/>
      <c r="E20" s="668" t="s">
        <v>575</v>
      </c>
      <c r="F20" s="669"/>
      <c r="G20" s="669"/>
      <c r="H20" s="680" t="s">
        <v>8</v>
      </c>
      <c r="I20" s="681"/>
      <c r="J20" s="682" t="s">
        <v>575</v>
      </c>
      <c r="K20" s="683"/>
      <c r="L20" s="683"/>
      <c r="M20" s="383" t="s">
        <v>290</v>
      </c>
      <c r="N20" s="384"/>
      <c r="O20" s="385"/>
      <c r="P20" s="668" t="s">
        <v>575</v>
      </c>
      <c r="Q20" s="669"/>
      <c r="R20" s="669"/>
      <c r="S20" s="680" t="s">
        <v>8</v>
      </c>
      <c r="T20" s="681"/>
      <c r="U20" s="682" t="s">
        <v>575</v>
      </c>
      <c r="V20" s="683"/>
      <c r="W20" s="684"/>
    </row>
    <row r="21" spans="2:23" s="4" customFormat="1" ht="17.100000000000001" customHeight="1" x14ac:dyDescent="0.15">
      <c r="B21" s="383" t="s">
        <v>566</v>
      </c>
      <c r="C21" s="384"/>
      <c r="D21" s="685" t="s">
        <v>644</v>
      </c>
      <c r="E21" s="686"/>
      <c r="F21" s="686"/>
      <c r="G21" s="686"/>
      <c r="H21" s="686"/>
      <c r="I21" s="686"/>
      <c r="J21" s="686"/>
      <c r="K21" s="686"/>
      <c r="L21" s="686"/>
      <c r="M21" s="687" t="s">
        <v>566</v>
      </c>
      <c r="N21" s="688"/>
      <c r="O21" s="685" t="s">
        <v>644</v>
      </c>
      <c r="P21" s="686"/>
      <c r="Q21" s="686"/>
      <c r="R21" s="686"/>
      <c r="S21" s="686"/>
      <c r="T21" s="686"/>
      <c r="U21" s="686"/>
      <c r="V21" s="686"/>
      <c r="W21" s="689"/>
    </row>
    <row r="22" spans="2:23" s="4" customFormat="1" ht="20.100000000000001" customHeight="1" x14ac:dyDescent="0.15">
      <c r="B22" s="656" t="s">
        <v>563</v>
      </c>
      <c r="C22" s="645" t="s">
        <v>564</v>
      </c>
      <c r="D22" s="647" t="s">
        <v>647</v>
      </c>
      <c r="E22" s="648"/>
      <c r="F22" s="651" t="s">
        <v>648</v>
      </c>
      <c r="G22" s="652"/>
      <c r="H22" s="652"/>
      <c r="I22" s="652"/>
      <c r="J22" s="652"/>
      <c r="K22" s="652"/>
      <c r="L22" s="652"/>
      <c r="M22" s="656" t="s">
        <v>563</v>
      </c>
      <c r="N22" s="645" t="s">
        <v>564</v>
      </c>
      <c r="O22" s="647" t="s">
        <v>647</v>
      </c>
      <c r="P22" s="648"/>
      <c r="Q22" s="651" t="s">
        <v>649</v>
      </c>
      <c r="R22" s="652"/>
      <c r="S22" s="652"/>
      <c r="T22" s="652"/>
      <c r="U22" s="652"/>
      <c r="V22" s="652"/>
      <c r="W22" s="676"/>
    </row>
    <row r="23" spans="2:23" s="4" customFormat="1" ht="20.100000000000001" customHeight="1" x14ac:dyDescent="0.15">
      <c r="B23" s="656"/>
      <c r="C23" s="646"/>
      <c r="D23" s="649"/>
      <c r="E23" s="650"/>
      <c r="F23" s="651"/>
      <c r="G23" s="652"/>
      <c r="H23" s="652"/>
      <c r="I23" s="652"/>
      <c r="J23" s="652"/>
      <c r="K23" s="652"/>
      <c r="L23" s="652"/>
      <c r="M23" s="656"/>
      <c r="N23" s="646"/>
      <c r="O23" s="649"/>
      <c r="P23" s="650"/>
      <c r="Q23" s="651"/>
      <c r="R23" s="652"/>
      <c r="S23" s="652"/>
      <c r="T23" s="652"/>
      <c r="U23" s="652"/>
      <c r="V23" s="652"/>
      <c r="W23" s="676"/>
    </row>
    <row r="24" spans="2:23" s="4" customFormat="1" ht="20.100000000000001" customHeight="1" x14ac:dyDescent="0.15">
      <c r="B24" s="656"/>
      <c r="C24" s="658" t="s">
        <v>2</v>
      </c>
      <c r="D24" s="659">
        <v>1</v>
      </c>
      <c r="E24" s="660"/>
      <c r="F24" s="651"/>
      <c r="G24" s="652"/>
      <c r="H24" s="652"/>
      <c r="I24" s="652"/>
      <c r="J24" s="652"/>
      <c r="K24" s="652"/>
      <c r="L24" s="652"/>
      <c r="M24" s="656"/>
      <c r="N24" s="658" t="s">
        <v>2</v>
      </c>
      <c r="O24" s="659">
        <v>2</v>
      </c>
      <c r="P24" s="660"/>
      <c r="Q24" s="651"/>
      <c r="R24" s="652"/>
      <c r="S24" s="652"/>
      <c r="T24" s="652"/>
      <c r="U24" s="652"/>
      <c r="V24" s="652"/>
      <c r="W24" s="676"/>
    </row>
    <row r="25" spans="2:23" s="4" customFormat="1" ht="20.100000000000001" customHeight="1" x14ac:dyDescent="0.15">
      <c r="B25" s="657"/>
      <c r="C25" s="646"/>
      <c r="D25" s="661"/>
      <c r="E25" s="662"/>
      <c r="F25" s="651"/>
      <c r="G25" s="652"/>
      <c r="H25" s="652"/>
      <c r="I25" s="652"/>
      <c r="J25" s="652"/>
      <c r="K25" s="652"/>
      <c r="L25" s="652"/>
      <c r="M25" s="657"/>
      <c r="N25" s="646"/>
      <c r="O25" s="661"/>
      <c r="P25" s="662"/>
      <c r="Q25" s="651"/>
      <c r="R25" s="652"/>
      <c r="S25" s="652"/>
      <c r="T25" s="652"/>
      <c r="U25" s="652"/>
      <c r="V25" s="652"/>
      <c r="W25" s="676"/>
    </row>
    <row r="26" spans="2:23" s="4" customFormat="1" ht="17.100000000000001" customHeight="1" x14ac:dyDescent="0.15">
      <c r="B26" s="438" t="s">
        <v>565</v>
      </c>
      <c r="C26" s="438" t="s">
        <v>3</v>
      </c>
      <c r="D26" s="659" t="s">
        <v>616</v>
      </c>
      <c r="E26" s="660"/>
      <c r="F26" s="651"/>
      <c r="G26" s="652"/>
      <c r="H26" s="652"/>
      <c r="I26" s="652"/>
      <c r="J26" s="652"/>
      <c r="K26" s="652"/>
      <c r="L26" s="652"/>
      <c r="M26" s="438" t="s">
        <v>565</v>
      </c>
      <c r="N26" s="438" t="s">
        <v>3</v>
      </c>
      <c r="O26" s="659" t="s">
        <v>616</v>
      </c>
      <c r="P26" s="660"/>
      <c r="Q26" s="651"/>
      <c r="R26" s="652"/>
      <c r="S26" s="652"/>
      <c r="T26" s="652"/>
      <c r="U26" s="652"/>
      <c r="V26" s="652"/>
      <c r="W26" s="676"/>
    </row>
    <row r="27" spans="2:23" s="4" customFormat="1" ht="17.100000000000001" customHeight="1" x14ac:dyDescent="0.15">
      <c r="B27" s="438"/>
      <c r="C27" s="438"/>
      <c r="D27" s="661"/>
      <c r="E27" s="662"/>
      <c r="F27" s="651"/>
      <c r="G27" s="652"/>
      <c r="H27" s="652"/>
      <c r="I27" s="652"/>
      <c r="J27" s="652"/>
      <c r="K27" s="652"/>
      <c r="L27" s="652"/>
      <c r="M27" s="438"/>
      <c r="N27" s="438"/>
      <c r="O27" s="661"/>
      <c r="P27" s="662"/>
      <c r="Q27" s="651"/>
      <c r="R27" s="652"/>
      <c r="S27" s="652"/>
      <c r="T27" s="652"/>
      <c r="U27" s="652"/>
      <c r="V27" s="652"/>
      <c r="W27" s="676"/>
    </row>
    <row r="28" spans="2:23" s="4" customFormat="1" ht="17.100000000000001" customHeight="1" x14ac:dyDescent="0.15">
      <c r="B28" s="438"/>
      <c r="C28" s="438" t="s">
        <v>4</v>
      </c>
      <c r="D28" s="690" t="s">
        <v>618</v>
      </c>
      <c r="E28" s="691"/>
      <c r="F28" s="651"/>
      <c r="G28" s="652"/>
      <c r="H28" s="652"/>
      <c r="I28" s="652"/>
      <c r="J28" s="652"/>
      <c r="K28" s="652"/>
      <c r="L28" s="652"/>
      <c r="M28" s="438"/>
      <c r="N28" s="438" t="s">
        <v>4</v>
      </c>
      <c r="O28" s="659" t="s">
        <v>618</v>
      </c>
      <c r="P28" s="660"/>
      <c r="Q28" s="651"/>
      <c r="R28" s="652"/>
      <c r="S28" s="652"/>
      <c r="T28" s="652"/>
      <c r="U28" s="652"/>
      <c r="V28" s="652"/>
      <c r="W28" s="676"/>
    </row>
    <row r="29" spans="2:23" s="4" customFormat="1" ht="17.100000000000001" customHeight="1" x14ac:dyDescent="0.15">
      <c r="B29" s="438"/>
      <c r="C29" s="438"/>
      <c r="D29" s="692"/>
      <c r="E29" s="693"/>
      <c r="F29" s="651"/>
      <c r="G29" s="652"/>
      <c r="H29" s="652"/>
      <c r="I29" s="652"/>
      <c r="J29" s="652"/>
      <c r="K29" s="652"/>
      <c r="L29" s="652"/>
      <c r="M29" s="438"/>
      <c r="N29" s="438"/>
      <c r="O29" s="661"/>
      <c r="P29" s="662"/>
      <c r="Q29" s="651"/>
      <c r="R29" s="652"/>
      <c r="S29" s="652"/>
      <c r="T29" s="652"/>
      <c r="U29" s="652"/>
      <c r="V29" s="652"/>
      <c r="W29" s="676"/>
    </row>
    <row r="30" spans="2:23" s="4" customFormat="1" ht="17.100000000000001" customHeight="1" x14ac:dyDescent="0.15">
      <c r="B30" s="383" t="s">
        <v>5</v>
      </c>
      <c r="C30" s="385"/>
      <c r="D30" s="663" t="s">
        <v>622</v>
      </c>
      <c r="E30" s="664"/>
      <c r="F30" s="651"/>
      <c r="G30" s="652"/>
      <c r="H30" s="652"/>
      <c r="I30" s="652"/>
      <c r="J30" s="652"/>
      <c r="K30" s="652"/>
      <c r="L30" s="652"/>
      <c r="M30" s="383" t="s">
        <v>5</v>
      </c>
      <c r="N30" s="385"/>
      <c r="O30" s="663" t="s">
        <v>622</v>
      </c>
      <c r="P30" s="664"/>
      <c r="Q30" s="651"/>
      <c r="R30" s="652"/>
      <c r="S30" s="652"/>
      <c r="T30" s="652"/>
      <c r="U30" s="652"/>
      <c r="V30" s="652"/>
      <c r="W30" s="676"/>
    </row>
    <row r="31" spans="2:23" s="4" customFormat="1" ht="17.100000000000001" customHeight="1" x14ac:dyDescent="0.15">
      <c r="B31" s="383" t="s">
        <v>6</v>
      </c>
      <c r="C31" s="385"/>
      <c r="D31" s="661" t="s">
        <v>624</v>
      </c>
      <c r="E31" s="662"/>
      <c r="F31" s="651"/>
      <c r="G31" s="652"/>
      <c r="H31" s="652"/>
      <c r="I31" s="652"/>
      <c r="J31" s="652"/>
      <c r="K31" s="652"/>
      <c r="L31" s="652"/>
      <c r="M31" s="383" t="s">
        <v>6</v>
      </c>
      <c r="N31" s="385"/>
      <c r="O31" s="661" t="s">
        <v>624</v>
      </c>
      <c r="P31" s="662"/>
      <c r="Q31" s="651"/>
      <c r="R31" s="652"/>
      <c r="S31" s="652"/>
      <c r="T31" s="652"/>
      <c r="U31" s="652"/>
      <c r="V31" s="652"/>
      <c r="W31" s="676"/>
    </row>
    <row r="32" spans="2:23" s="4" customFormat="1" ht="17.100000000000001" customHeight="1" x14ac:dyDescent="0.15">
      <c r="B32" s="426" t="s">
        <v>29</v>
      </c>
      <c r="C32" s="671" t="s">
        <v>268</v>
      </c>
      <c r="D32" s="672"/>
      <c r="E32" s="191" t="s">
        <v>575</v>
      </c>
      <c r="F32" s="651"/>
      <c r="G32" s="652"/>
      <c r="H32" s="652"/>
      <c r="I32" s="652"/>
      <c r="J32" s="652"/>
      <c r="K32" s="652"/>
      <c r="L32" s="652"/>
      <c r="M32" s="426" t="s">
        <v>29</v>
      </c>
      <c r="N32" s="671" t="s">
        <v>268</v>
      </c>
      <c r="O32" s="672"/>
      <c r="P32" s="192" t="s">
        <v>575</v>
      </c>
      <c r="Q32" s="651"/>
      <c r="R32" s="652"/>
      <c r="S32" s="652"/>
      <c r="T32" s="652"/>
      <c r="U32" s="652"/>
      <c r="V32" s="652"/>
      <c r="W32" s="676"/>
    </row>
    <row r="33" spans="2:23" s="4" customFormat="1" ht="17.100000000000001" customHeight="1" x14ac:dyDescent="0.15">
      <c r="B33" s="429"/>
      <c r="C33" s="671" t="s">
        <v>269</v>
      </c>
      <c r="D33" s="672"/>
      <c r="E33" s="192" t="s">
        <v>553</v>
      </c>
      <c r="F33" s="653"/>
      <c r="G33" s="654"/>
      <c r="H33" s="654"/>
      <c r="I33" s="654"/>
      <c r="J33" s="654"/>
      <c r="K33" s="654"/>
      <c r="L33" s="654"/>
      <c r="M33" s="429"/>
      <c r="N33" s="671" t="s">
        <v>269</v>
      </c>
      <c r="O33" s="672"/>
      <c r="P33" s="192" t="s">
        <v>553</v>
      </c>
      <c r="Q33" s="653"/>
      <c r="R33" s="654"/>
      <c r="S33" s="654"/>
      <c r="T33" s="654"/>
      <c r="U33" s="654"/>
      <c r="V33" s="654"/>
      <c r="W33" s="677"/>
    </row>
    <row r="34" spans="2:23" s="4" customFormat="1" ht="17.100000000000001" customHeight="1" x14ac:dyDescent="0.15">
      <c r="B34" s="383" t="s">
        <v>7</v>
      </c>
      <c r="C34" s="384"/>
      <c r="D34" s="385"/>
      <c r="E34" s="665" t="s">
        <v>631</v>
      </c>
      <c r="F34" s="666"/>
      <c r="G34" s="666"/>
      <c r="H34" s="666"/>
      <c r="I34" s="666"/>
      <c r="J34" s="666"/>
      <c r="K34" s="666"/>
      <c r="L34" s="667"/>
      <c r="M34" s="383" t="s">
        <v>7</v>
      </c>
      <c r="N34" s="384"/>
      <c r="O34" s="385"/>
      <c r="P34" s="665" t="s">
        <v>634</v>
      </c>
      <c r="Q34" s="666"/>
      <c r="R34" s="666"/>
      <c r="S34" s="666"/>
      <c r="T34" s="666"/>
      <c r="U34" s="666"/>
      <c r="V34" s="666"/>
      <c r="W34" s="667"/>
    </row>
    <row r="35" spans="2:23" s="4" customFormat="1" ht="17.100000000000001" customHeight="1" x14ac:dyDescent="0.15">
      <c r="B35" s="383" t="s">
        <v>46</v>
      </c>
      <c r="C35" s="384"/>
      <c r="D35" s="385"/>
      <c r="E35" s="668" t="s">
        <v>688</v>
      </c>
      <c r="F35" s="669"/>
      <c r="G35" s="669"/>
      <c r="H35" s="669"/>
      <c r="I35" s="669"/>
      <c r="J35" s="669"/>
      <c r="K35" s="669"/>
      <c r="L35" s="669"/>
      <c r="M35" s="383" t="s">
        <v>46</v>
      </c>
      <c r="N35" s="384"/>
      <c r="O35" s="385"/>
      <c r="P35" s="668" t="s">
        <v>689</v>
      </c>
      <c r="Q35" s="669"/>
      <c r="R35" s="669"/>
      <c r="S35" s="669"/>
      <c r="T35" s="669"/>
      <c r="U35" s="669"/>
      <c r="V35" s="669"/>
      <c r="W35" s="670"/>
    </row>
    <row r="36" spans="2:23" s="4" customFormat="1" ht="17.100000000000001" customHeight="1" x14ac:dyDescent="0.15">
      <c r="B36" s="383" t="s">
        <v>271</v>
      </c>
      <c r="C36" s="384"/>
      <c r="D36" s="385"/>
      <c r="E36" s="668" t="s">
        <v>575</v>
      </c>
      <c r="F36" s="669"/>
      <c r="G36" s="669"/>
      <c r="H36" s="678"/>
      <c r="I36" s="678"/>
      <c r="J36" s="678"/>
      <c r="K36" s="678"/>
      <c r="L36" s="679"/>
      <c r="M36" s="383" t="s">
        <v>271</v>
      </c>
      <c r="N36" s="384"/>
      <c r="O36" s="385"/>
      <c r="P36" s="668" t="s">
        <v>575</v>
      </c>
      <c r="Q36" s="669"/>
      <c r="R36" s="669"/>
      <c r="S36" s="678"/>
      <c r="T36" s="678"/>
      <c r="U36" s="678"/>
      <c r="V36" s="678"/>
      <c r="W36" s="679"/>
    </row>
    <row r="37" spans="2:23" s="4" customFormat="1" ht="17.100000000000001" customHeight="1" x14ac:dyDescent="0.15">
      <c r="B37" s="383" t="s">
        <v>290</v>
      </c>
      <c r="C37" s="384"/>
      <c r="D37" s="385"/>
      <c r="E37" s="668" t="s">
        <v>575</v>
      </c>
      <c r="F37" s="669"/>
      <c r="G37" s="669"/>
      <c r="H37" s="680" t="s">
        <v>8</v>
      </c>
      <c r="I37" s="681"/>
      <c r="J37" s="682" t="s">
        <v>575</v>
      </c>
      <c r="K37" s="683"/>
      <c r="L37" s="683"/>
      <c r="M37" s="383" t="s">
        <v>290</v>
      </c>
      <c r="N37" s="384"/>
      <c r="O37" s="385"/>
      <c r="P37" s="668" t="s">
        <v>575</v>
      </c>
      <c r="Q37" s="669"/>
      <c r="R37" s="669"/>
      <c r="S37" s="680" t="s">
        <v>8</v>
      </c>
      <c r="T37" s="681"/>
      <c r="U37" s="682" t="s">
        <v>575</v>
      </c>
      <c r="V37" s="683"/>
      <c r="W37" s="684"/>
    </row>
    <row r="38" spans="2:23" s="4" customFormat="1" ht="17.100000000000001" customHeight="1" x14ac:dyDescent="0.15">
      <c r="B38" s="429" t="s">
        <v>566</v>
      </c>
      <c r="C38" s="430"/>
      <c r="D38" s="685" t="s">
        <v>644</v>
      </c>
      <c r="E38" s="686"/>
      <c r="F38" s="686"/>
      <c r="G38" s="686"/>
      <c r="H38" s="686"/>
      <c r="I38" s="686"/>
      <c r="J38" s="686"/>
      <c r="K38" s="686"/>
      <c r="L38" s="686"/>
      <c r="M38" s="429" t="s">
        <v>566</v>
      </c>
      <c r="N38" s="430"/>
      <c r="O38" s="697" t="s">
        <v>644</v>
      </c>
      <c r="P38" s="698"/>
      <c r="Q38" s="698"/>
      <c r="R38" s="698"/>
      <c r="S38" s="698"/>
      <c r="T38" s="698"/>
      <c r="U38" s="698"/>
      <c r="V38" s="698"/>
      <c r="W38" s="699"/>
    </row>
    <row r="39" spans="2:23" ht="15" customHeight="1" x14ac:dyDescent="0.15">
      <c r="B39" s="193"/>
      <c r="C39" s="694" t="s">
        <v>567</v>
      </c>
      <c r="D39" s="695"/>
      <c r="E39" s="695"/>
      <c r="F39" s="695"/>
      <c r="G39" s="695"/>
      <c r="H39" s="695"/>
      <c r="I39" s="695"/>
      <c r="J39" s="695"/>
      <c r="K39" s="695"/>
      <c r="L39" s="695"/>
      <c r="M39" s="193"/>
      <c r="N39" s="193" t="s">
        <v>568</v>
      </c>
      <c r="O39" s="193"/>
      <c r="P39" s="193"/>
      <c r="Q39" s="193"/>
      <c r="R39" s="193"/>
      <c r="S39" s="193"/>
      <c r="T39" s="193"/>
      <c r="U39" s="193"/>
      <c r="V39" s="193"/>
      <c r="W39" s="193"/>
    </row>
    <row r="40" spans="2:23" ht="15" customHeight="1" x14ac:dyDescent="0.15">
      <c r="B40" s="193"/>
      <c r="C40" s="696"/>
      <c r="D40" s="696"/>
      <c r="E40" s="696"/>
      <c r="F40" s="696"/>
      <c r="G40" s="696"/>
      <c r="H40" s="696"/>
      <c r="I40" s="696"/>
      <c r="J40" s="696"/>
      <c r="K40" s="696"/>
      <c r="L40" s="696"/>
      <c r="M40" s="193"/>
      <c r="N40" s="193" t="s">
        <v>569</v>
      </c>
      <c r="O40" s="193"/>
      <c r="P40" s="193"/>
      <c r="Q40" s="193"/>
      <c r="R40" s="193"/>
      <c r="S40" s="193"/>
      <c r="T40" s="193"/>
      <c r="U40" s="193"/>
      <c r="V40" s="193"/>
      <c r="W40" s="193"/>
    </row>
    <row r="41" spans="2:23" ht="15" customHeight="1" x14ac:dyDescent="0.15">
      <c r="C41" s="193" t="s">
        <v>570</v>
      </c>
      <c r="N41" s="194" t="s">
        <v>516</v>
      </c>
      <c r="O41" s="194"/>
      <c r="P41" s="194"/>
      <c r="Q41" s="194"/>
      <c r="R41" s="194"/>
      <c r="S41" s="194"/>
      <c r="T41" s="194"/>
      <c r="U41" s="194"/>
      <c r="V41" s="194"/>
    </row>
    <row r="42" spans="2:23" ht="15" customHeight="1" x14ac:dyDescent="0.15">
      <c r="C42" s="193" t="s">
        <v>572</v>
      </c>
      <c r="N42" s="194" t="s">
        <v>571</v>
      </c>
      <c r="O42" s="194"/>
      <c r="P42" s="194"/>
      <c r="Q42" s="194"/>
      <c r="R42" s="194"/>
      <c r="S42" s="194"/>
      <c r="T42" s="194"/>
      <c r="U42" s="194"/>
      <c r="V42" s="194"/>
    </row>
    <row r="43" spans="2:23" x14ac:dyDescent="0.15">
      <c r="C43" s="194" t="s">
        <v>541</v>
      </c>
      <c r="N43" s="194" t="s">
        <v>451</v>
      </c>
      <c r="O43" s="194"/>
      <c r="P43" s="194"/>
      <c r="Q43" s="194"/>
      <c r="R43" s="194"/>
      <c r="S43" s="194"/>
      <c r="T43" s="194"/>
      <c r="U43" s="194"/>
      <c r="V43" s="194"/>
    </row>
    <row r="44" spans="2:23" x14ac:dyDescent="0.15">
      <c r="N44" s="194"/>
    </row>
    <row r="45" spans="2:23" x14ac:dyDescent="0.15">
      <c r="N45" s="19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8"/>
  <dataValidations count="3">
    <dataValidation type="list" allowBlank="1" showInputMessage="1" showErrorMessage="1" sqref="D14:E14 O14:P14 O31:P31 D31:E31" xr:uid="{00000000-0002-0000-0A00-000000000000}">
      <formula1>INDIRECT(D13)</formula1>
    </dataValidation>
    <dataValidation type="list" allowBlank="1" showInputMessage="1" showErrorMessage="1" sqref="D11:E12 O11:P12 D28:E29 O28:P29" xr:uid="{00000000-0002-0000-0A00-000001000000}">
      <formula1>INDIRECT(D9)</formula1>
    </dataValidation>
    <dataValidation type="list" allowBlank="1" showInputMessage="1" showErrorMessage="1" sqref="E15:E16 E32:E33 P15:P16 P32:P33" xr:uid="{00000000-0002-0000-0A00-000002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3000000}">
          <x14:formula1>
            <xm:f>'(参考)リスト'!$F$16:$F$21</xm:f>
          </x14:formula1>
          <xm:sqref>E32</xm:sqref>
        </x14:dataValidation>
        <x14:dataValidation type="list" allowBlank="1" showInputMessage="1" showErrorMessage="1" xr:uid="{00000000-0002-0000-0A00-000004000000}">
          <x14:formula1>
            <xm:f>'(参考)リスト'!$D$16:$D$18</xm:f>
          </x14:formula1>
          <xm:sqref>D13:E13 O13:P13 D30:E30 O30:P30</xm:sqref>
        </x14:dataValidation>
        <x14:dataValidation type="list" allowBlank="1" showInputMessage="1" showErrorMessage="1" xr:uid="{00000000-0002-0000-0A00-000005000000}">
          <x14:formula1>
            <xm:f>'(参考)リスト'!$B$16:$B$21</xm:f>
          </x14:formula1>
          <xm:sqref>D9:E10 O9:P10 D26:E27 O26:P27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Y45"/>
  <sheetViews>
    <sheetView showGridLines="0" showZeros="0" view="pageBreakPreview" topLeftCell="A3" zoomScale="85" zoomScaleNormal="100" zoomScaleSheetLayoutView="85" workbookViewId="0">
      <selection activeCell="P36" sqref="P36:W36"/>
    </sheetView>
  </sheetViews>
  <sheetFormatPr defaultColWidth="9" defaultRowHeight="12" x14ac:dyDescent="0.15"/>
  <cols>
    <col min="1" max="1" width="1.5" style="6" customWidth="1"/>
    <col min="2" max="4" width="5.875" style="4" customWidth="1"/>
    <col min="5" max="5" width="9.375" style="4" customWidth="1"/>
    <col min="6" max="12" width="7.625" style="4" customWidth="1"/>
    <col min="13" max="15" width="5.875" style="4" customWidth="1"/>
    <col min="16" max="16" width="9.375" style="4" customWidth="1"/>
    <col min="17" max="23" width="7.625" style="4" customWidth="1"/>
    <col min="24" max="24" width="1.5" style="6" customWidth="1"/>
    <col min="25" max="25" width="0" style="6" hidden="1" customWidth="1"/>
    <col min="26" max="16384" width="9" style="6"/>
  </cols>
  <sheetData>
    <row r="1" spans="2:25" ht="9" customHeight="1" x14ac:dyDescent="0.15"/>
    <row r="2" spans="2:25" s="4" customFormat="1" ht="22.5" customHeight="1" x14ac:dyDescent="0.15">
      <c r="B2" s="633" t="s">
        <v>562</v>
      </c>
      <c r="C2" s="633"/>
      <c r="D2" s="633"/>
      <c r="E2" s="633"/>
      <c r="F2" s="633"/>
      <c r="G2" s="633"/>
      <c r="H2" s="633"/>
      <c r="I2" s="633"/>
      <c r="J2" s="633"/>
      <c r="K2" s="633"/>
      <c r="L2" s="633"/>
      <c r="M2" s="633"/>
      <c r="N2" s="633"/>
      <c r="O2" s="633"/>
      <c r="P2" s="633"/>
      <c r="Q2" s="633"/>
      <c r="R2" s="633"/>
      <c r="S2" s="633"/>
      <c r="T2" s="633"/>
      <c r="U2" s="633"/>
      <c r="V2" s="633"/>
      <c r="W2" s="633"/>
      <c r="Y2" s="84" t="s">
        <v>550</v>
      </c>
    </row>
    <row r="3" spans="2:25" s="4" customFormat="1" ht="20.100000000000001" customHeight="1" x14ac:dyDescent="0.15">
      <c r="B3" s="189" t="s">
        <v>27</v>
      </c>
      <c r="C3" s="189"/>
      <c r="D3" s="634" t="str">
        <f>'様式A-1'!D3</f>
        <v>ユダトンネル</v>
      </c>
      <c r="E3" s="634"/>
      <c r="F3" s="634"/>
      <c r="G3" s="634"/>
      <c r="H3" s="444" t="s">
        <v>28</v>
      </c>
      <c r="I3" s="444"/>
      <c r="J3" s="635" t="str">
        <f>'様式A-1'!J3</f>
        <v>主要県道　橘東和線</v>
      </c>
      <c r="K3" s="635"/>
      <c r="L3" s="635"/>
      <c r="M3" s="452" t="s">
        <v>256</v>
      </c>
      <c r="N3" s="452"/>
      <c r="O3" s="452"/>
      <c r="P3" s="636" t="str">
        <f>'様式B(トンネル様式1P002)'!K5</f>
        <v>基礎地盤コンサルタンツ株式会社</v>
      </c>
      <c r="Q3" s="636"/>
      <c r="R3" s="636"/>
      <c r="S3" s="426" t="s">
        <v>220</v>
      </c>
      <c r="T3" s="428"/>
      <c r="U3" s="637">
        <f>'様式B(トンネル様式1P002)'!Q5</f>
        <v>45281</v>
      </c>
      <c r="V3" s="638"/>
      <c r="W3" s="639"/>
      <c r="Y3" s="84" t="s">
        <v>553</v>
      </c>
    </row>
    <row r="4" spans="2:25" s="4" customFormat="1" ht="20.100000000000001" customHeight="1" x14ac:dyDescent="0.15">
      <c r="B4" s="190" t="s">
        <v>0</v>
      </c>
      <c r="C4" s="190"/>
      <c r="D4" s="643" t="str">
        <f>'様式A-1'!D4</f>
        <v>油田トンネル</v>
      </c>
      <c r="E4" s="643"/>
      <c r="F4" s="643"/>
      <c r="G4" s="643"/>
      <c r="H4" s="405" t="s">
        <v>1</v>
      </c>
      <c r="I4" s="405"/>
      <c r="J4" s="635" t="str">
        <f>'様式A-1'!R3</f>
        <v>柳井土木建築事務所
（大島分室）</v>
      </c>
      <c r="K4" s="635"/>
      <c r="L4" s="635"/>
      <c r="M4" s="452" t="s">
        <v>257</v>
      </c>
      <c r="N4" s="452"/>
      <c r="O4" s="452"/>
      <c r="P4" s="644" t="str">
        <f>'様式B(トンネル様式1P002)'!K6</f>
        <v>安田　啓吾</v>
      </c>
      <c r="Q4" s="644"/>
      <c r="R4" s="644"/>
      <c r="S4" s="550"/>
      <c r="T4" s="551"/>
      <c r="U4" s="640"/>
      <c r="V4" s="641"/>
      <c r="W4" s="642"/>
      <c r="Y4" s="84" t="s">
        <v>54</v>
      </c>
    </row>
    <row r="5" spans="2:25" s="4" customFormat="1" ht="20.100000000000001" customHeight="1" x14ac:dyDescent="0.15">
      <c r="B5" s="656" t="s">
        <v>563</v>
      </c>
      <c r="C5" s="645" t="s">
        <v>564</v>
      </c>
      <c r="D5" s="704" t="s">
        <v>647</v>
      </c>
      <c r="E5" s="705"/>
      <c r="F5" s="651" t="s">
        <v>651</v>
      </c>
      <c r="G5" s="652"/>
      <c r="H5" s="652"/>
      <c r="I5" s="652"/>
      <c r="J5" s="652"/>
      <c r="K5" s="652"/>
      <c r="L5" s="652"/>
      <c r="M5" s="655" t="s">
        <v>563</v>
      </c>
      <c r="N5" s="658" t="s">
        <v>564</v>
      </c>
      <c r="O5" s="647" t="s">
        <v>650</v>
      </c>
      <c r="P5" s="648"/>
      <c r="Q5" s="673" t="s">
        <v>652</v>
      </c>
      <c r="R5" s="674"/>
      <c r="S5" s="674"/>
      <c r="T5" s="674"/>
      <c r="U5" s="674"/>
      <c r="V5" s="674"/>
      <c r="W5" s="675"/>
      <c r="Y5" s="84" t="s">
        <v>55</v>
      </c>
    </row>
    <row r="6" spans="2:25" s="4" customFormat="1" ht="20.100000000000001" customHeight="1" x14ac:dyDescent="0.15">
      <c r="B6" s="656"/>
      <c r="C6" s="646"/>
      <c r="D6" s="706"/>
      <c r="E6" s="707"/>
      <c r="F6" s="651"/>
      <c r="G6" s="652"/>
      <c r="H6" s="652"/>
      <c r="I6" s="652"/>
      <c r="J6" s="652"/>
      <c r="K6" s="652"/>
      <c r="L6" s="652"/>
      <c r="M6" s="656"/>
      <c r="N6" s="646"/>
      <c r="O6" s="649"/>
      <c r="P6" s="650"/>
      <c r="Q6" s="651"/>
      <c r="R6" s="652"/>
      <c r="S6" s="652"/>
      <c r="T6" s="652"/>
      <c r="U6" s="652"/>
      <c r="V6" s="652"/>
      <c r="W6" s="676"/>
    </row>
    <row r="7" spans="2:25" s="4" customFormat="1" ht="20.100000000000001" customHeight="1" x14ac:dyDescent="0.15">
      <c r="B7" s="656"/>
      <c r="C7" s="658" t="s">
        <v>2</v>
      </c>
      <c r="D7" s="700">
        <v>3</v>
      </c>
      <c r="E7" s="701"/>
      <c r="F7" s="651"/>
      <c r="G7" s="652"/>
      <c r="H7" s="652"/>
      <c r="I7" s="652"/>
      <c r="J7" s="652"/>
      <c r="K7" s="652"/>
      <c r="L7" s="652"/>
      <c r="M7" s="656"/>
      <c r="N7" s="658" t="s">
        <v>2</v>
      </c>
      <c r="O7" s="659">
        <v>1</v>
      </c>
      <c r="P7" s="660"/>
      <c r="Q7" s="651"/>
      <c r="R7" s="652"/>
      <c r="S7" s="652"/>
      <c r="T7" s="652"/>
      <c r="U7" s="652"/>
      <c r="V7" s="652"/>
      <c r="W7" s="676"/>
    </row>
    <row r="8" spans="2:25" s="4" customFormat="1" ht="20.100000000000001" customHeight="1" x14ac:dyDescent="0.15">
      <c r="B8" s="657"/>
      <c r="C8" s="646"/>
      <c r="D8" s="702"/>
      <c r="E8" s="703"/>
      <c r="F8" s="651"/>
      <c r="G8" s="652"/>
      <c r="H8" s="652"/>
      <c r="I8" s="652"/>
      <c r="J8" s="652"/>
      <c r="K8" s="652"/>
      <c r="L8" s="652"/>
      <c r="M8" s="657"/>
      <c r="N8" s="646"/>
      <c r="O8" s="661"/>
      <c r="P8" s="662"/>
      <c r="Q8" s="651"/>
      <c r="R8" s="652"/>
      <c r="S8" s="652"/>
      <c r="T8" s="652"/>
      <c r="U8" s="652"/>
      <c r="V8" s="652"/>
      <c r="W8" s="676"/>
    </row>
    <row r="9" spans="2:25" s="4" customFormat="1" ht="17.100000000000001" customHeight="1" x14ac:dyDescent="0.15">
      <c r="B9" s="438" t="s">
        <v>565</v>
      </c>
      <c r="C9" s="438" t="s">
        <v>3</v>
      </c>
      <c r="D9" s="700" t="s">
        <v>616</v>
      </c>
      <c r="E9" s="701"/>
      <c r="F9" s="651"/>
      <c r="G9" s="652"/>
      <c r="H9" s="652"/>
      <c r="I9" s="652"/>
      <c r="J9" s="652"/>
      <c r="K9" s="652"/>
      <c r="L9" s="652"/>
      <c r="M9" s="438" t="s">
        <v>565</v>
      </c>
      <c r="N9" s="438" t="s">
        <v>3</v>
      </c>
      <c r="O9" s="659" t="s">
        <v>616</v>
      </c>
      <c r="P9" s="660"/>
      <c r="Q9" s="651"/>
      <c r="R9" s="652"/>
      <c r="S9" s="652"/>
      <c r="T9" s="652"/>
      <c r="U9" s="652"/>
      <c r="V9" s="652"/>
      <c r="W9" s="676"/>
    </row>
    <row r="10" spans="2:25" s="4" customFormat="1" ht="17.100000000000001" customHeight="1" x14ac:dyDescent="0.15">
      <c r="B10" s="438"/>
      <c r="C10" s="438"/>
      <c r="D10" s="702"/>
      <c r="E10" s="703"/>
      <c r="F10" s="651"/>
      <c r="G10" s="652"/>
      <c r="H10" s="652"/>
      <c r="I10" s="652"/>
      <c r="J10" s="652"/>
      <c r="K10" s="652"/>
      <c r="L10" s="652"/>
      <c r="M10" s="438"/>
      <c r="N10" s="438"/>
      <c r="O10" s="661"/>
      <c r="P10" s="662"/>
      <c r="Q10" s="651"/>
      <c r="R10" s="652"/>
      <c r="S10" s="652"/>
      <c r="T10" s="652"/>
      <c r="U10" s="652"/>
      <c r="V10" s="652"/>
      <c r="W10" s="676"/>
    </row>
    <row r="11" spans="2:25" s="4" customFormat="1" ht="17.100000000000001" customHeight="1" x14ac:dyDescent="0.15">
      <c r="B11" s="438"/>
      <c r="C11" s="438" t="s">
        <v>4</v>
      </c>
      <c r="D11" s="700" t="s">
        <v>619</v>
      </c>
      <c r="E11" s="701"/>
      <c r="F11" s="651"/>
      <c r="G11" s="652"/>
      <c r="H11" s="652"/>
      <c r="I11" s="652"/>
      <c r="J11" s="652"/>
      <c r="K11" s="652"/>
      <c r="L11" s="652"/>
      <c r="M11" s="438"/>
      <c r="N11" s="438" t="s">
        <v>4</v>
      </c>
      <c r="O11" s="659" t="s">
        <v>618</v>
      </c>
      <c r="P11" s="660"/>
      <c r="Q11" s="651"/>
      <c r="R11" s="652"/>
      <c r="S11" s="652"/>
      <c r="T11" s="652"/>
      <c r="U11" s="652"/>
      <c r="V11" s="652"/>
      <c r="W11" s="676"/>
    </row>
    <row r="12" spans="2:25" s="4" customFormat="1" ht="17.100000000000001" customHeight="1" x14ac:dyDescent="0.15">
      <c r="B12" s="438"/>
      <c r="C12" s="438"/>
      <c r="D12" s="702"/>
      <c r="E12" s="703"/>
      <c r="F12" s="651"/>
      <c r="G12" s="652"/>
      <c r="H12" s="652"/>
      <c r="I12" s="652"/>
      <c r="J12" s="652"/>
      <c r="K12" s="652"/>
      <c r="L12" s="652"/>
      <c r="M12" s="438"/>
      <c r="N12" s="438"/>
      <c r="O12" s="661"/>
      <c r="P12" s="662"/>
      <c r="Q12" s="651"/>
      <c r="R12" s="652"/>
      <c r="S12" s="652"/>
      <c r="T12" s="652"/>
      <c r="U12" s="652"/>
      <c r="V12" s="652"/>
      <c r="W12" s="676"/>
    </row>
    <row r="13" spans="2:25" s="4" customFormat="1" ht="17.100000000000001" customHeight="1" x14ac:dyDescent="0.15">
      <c r="B13" s="383" t="s">
        <v>5</v>
      </c>
      <c r="C13" s="385"/>
      <c r="D13" s="663" t="s">
        <v>622</v>
      </c>
      <c r="E13" s="664"/>
      <c r="F13" s="651"/>
      <c r="G13" s="652"/>
      <c r="H13" s="652"/>
      <c r="I13" s="652"/>
      <c r="J13" s="652"/>
      <c r="K13" s="652"/>
      <c r="L13" s="652"/>
      <c r="M13" s="383" t="s">
        <v>5</v>
      </c>
      <c r="N13" s="385"/>
      <c r="O13" s="663" t="s">
        <v>622</v>
      </c>
      <c r="P13" s="664"/>
      <c r="Q13" s="651"/>
      <c r="R13" s="652"/>
      <c r="S13" s="652"/>
      <c r="T13" s="652"/>
      <c r="U13" s="652"/>
      <c r="V13" s="652"/>
      <c r="W13" s="676"/>
    </row>
    <row r="14" spans="2:25" s="4" customFormat="1" ht="17.100000000000001" customHeight="1" x14ac:dyDescent="0.15">
      <c r="B14" s="383" t="s">
        <v>6</v>
      </c>
      <c r="C14" s="385"/>
      <c r="D14" s="661" t="s">
        <v>624</v>
      </c>
      <c r="E14" s="662"/>
      <c r="F14" s="651"/>
      <c r="G14" s="652"/>
      <c r="H14" s="652"/>
      <c r="I14" s="652"/>
      <c r="J14" s="652"/>
      <c r="K14" s="652"/>
      <c r="L14" s="652"/>
      <c r="M14" s="383" t="s">
        <v>6</v>
      </c>
      <c r="N14" s="385"/>
      <c r="O14" s="661" t="s">
        <v>624</v>
      </c>
      <c r="P14" s="662"/>
      <c r="Q14" s="651"/>
      <c r="R14" s="652"/>
      <c r="S14" s="652"/>
      <c r="T14" s="652"/>
      <c r="U14" s="652"/>
      <c r="V14" s="652"/>
      <c r="W14" s="676"/>
    </row>
    <row r="15" spans="2:25" s="4" customFormat="1" ht="17.100000000000001" customHeight="1" x14ac:dyDescent="0.15">
      <c r="B15" s="426" t="s">
        <v>29</v>
      </c>
      <c r="C15" s="671" t="s">
        <v>268</v>
      </c>
      <c r="D15" s="672"/>
      <c r="E15" s="191" t="s">
        <v>575</v>
      </c>
      <c r="F15" s="651"/>
      <c r="G15" s="652"/>
      <c r="H15" s="652"/>
      <c r="I15" s="652"/>
      <c r="J15" s="652"/>
      <c r="K15" s="652"/>
      <c r="L15" s="652"/>
      <c r="M15" s="426" t="s">
        <v>29</v>
      </c>
      <c r="N15" s="671" t="s">
        <v>268</v>
      </c>
      <c r="O15" s="672"/>
      <c r="P15" s="191" t="s">
        <v>575</v>
      </c>
      <c r="Q15" s="651"/>
      <c r="R15" s="652"/>
      <c r="S15" s="652"/>
      <c r="T15" s="652"/>
      <c r="U15" s="652"/>
      <c r="V15" s="652"/>
      <c r="W15" s="676"/>
    </row>
    <row r="16" spans="2:25" s="4" customFormat="1" ht="17.100000000000001" customHeight="1" x14ac:dyDescent="0.15">
      <c r="B16" s="429"/>
      <c r="C16" s="671" t="s">
        <v>269</v>
      </c>
      <c r="D16" s="672"/>
      <c r="E16" s="192" t="s">
        <v>553</v>
      </c>
      <c r="F16" s="653"/>
      <c r="G16" s="654"/>
      <c r="H16" s="654"/>
      <c r="I16" s="654"/>
      <c r="J16" s="654"/>
      <c r="K16" s="654"/>
      <c r="L16" s="654"/>
      <c r="M16" s="429"/>
      <c r="N16" s="671" t="s">
        <v>269</v>
      </c>
      <c r="O16" s="672"/>
      <c r="P16" s="192" t="s">
        <v>553</v>
      </c>
      <c r="Q16" s="653"/>
      <c r="R16" s="654"/>
      <c r="S16" s="654"/>
      <c r="T16" s="654"/>
      <c r="U16" s="654"/>
      <c r="V16" s="654"/>
      <c r="W16" s="677"/>
    </row>
    <row r="17" spans="2:23" s="4" customFormat="1" ht="17.100000000000001" customHeight="1" x14ac:dyDescent="0.15">
      <c r="B17" s="383" t="s">
        <v>7</v>
      </c>
      <c r="C17" s="384"/>
      <c r="D17" s="385"/>
      <c r="E17" s="665" t="s">
        <v>634</v>
      </c>
      <c r="F17" s="666"/>
      <c r="G17" s="666"/>
      <c r="H17" s="666"/>
      <c r="I17" s="666"/>
      <c r="J17" s="666"/>
      <c r="K17" s="666"/>
      <c r="L17" s="667"/>
      <c r="M17" s="383" t="s">
        <v>7</v>
      </c>
      <c r="N17" s="384"/>
      <c r="O17" s="385"/>
      <c r="P17" s="665" t="s">
        <v>630</v>
      </c>
      <c r="Q17" s="666"/>
      <c r="R17" s="666"/>
      <c r="S17" s="666"/>
      <c r="T17" s="666"/>
      <c r="U17" s="666"/>
      <c r="V17" s="666"/>
      <c r="W17" s="667"/>
    </row>
    <row r="18" spans="2:23" s="4" customFormat="1" ht="17.100000000000001" customHeight="1" x14ac:dyDescent="0.15">
      <c r="B18" s="383" t="s">
        <v>46</v>
      </c>
      <c r="C18" s="384"/>
      <c r="D18" s="385"/>
      <c r="E18" s="668" t="s">
        <v>698</v>
      </c>
      <c r="F18" s="669"/>
      <c r="G18" s="669"/>
      <c r="H18" s="669"/>
      <c r="I18" s="669"/>
      <c r="J18" s="669"/>
      <c r="K18" s="669"/>
      <c r="L18" s="669"/>
      <c r="M18" s="383" t="s">
        <v>46</v>
      </c>
      <c r="N18" s="384"/>
      <c r="O18" s="385"/>
      <c r="P18" s="668" t="s">
        <v>698</v>
      </c>
      <c r="Q18" s="669"/>
      <c r="R18" s="669"/>
      <c r="S18" s="669"/>
      <c r="T18" s="669"/>
      <c r="U18" s="669"/>
      <c r="V18" s="669"/>
      <c r="W18" s="670"/>
    </row>
    <row r="19" spans="2:23" s="4" customFormat="1" ht="17.100000000000001" customHeight="1" x14ac:dyDescent="0.15">
      <c r="B19" s="383" t="s">
        <v>271</v>
      </c>
      <c r="C19" s="384"/>
      <c r="D19" s="385"/>
      <c r="E19" s="668" t="s">
        <v>575</v>
      </c>
      <c r="F19" s="669"/>
      <c r="G19" s="669"/>
      <c r="H19" s="678"/>
      <c r="I19" s="678"/>
      <c r="J19" s="678"/>
      <c r="K19" s="678"/>
      <c r="L19" s="679"/>
      <c r="M19" s="383" t="s">
        <v>271</v>
      </c>
      <c r="N19" s="384"/>
      <c r="O19" s="385"/>
      <c r="P19" s="668" t="s">
        <v>575</v>
      </c>
      <c r="Q19" s="669"/>
      <c r="R19" s="669"/>
      <c r="S19" s="678"/>
      <c r="T19" s="678"/>
      <c r="U19" s="678"/>
      <c r="V19" s="678"/>
      <c r="W19" s="679"/>
    </row>
    <row r="20" spans="2:23" s="4" customFormat="1" ht="17.100000000000001" customHeight="1" x14ac:dyDescent="0.15">
      <c r="B20" s="383" t="s">
        <v>290</v>
      </c>
      <c r="C20" s="384"/>
      <c r="D20" s="385"/>
      <c r="E20" s="668" t="s">
        <v>575</v>
      </c>
      <c r="F20" s="669"/>
      <c r="G20" s="669"/>
      <c r="H20" s="680" t="s">
        <v>8</v>
      </c>
      <c r="I20" s="681"/>
      <c r="J20" s="682" t="s">
        <v>575</v>
      </c>
      <c r="K20" s="683"/>
      <c r="L20" s="683"/>
      <c r="M20" s="383" t="s">
        <v>290</v>
      </c>
      <c r="N20" s="384"/>
      <c r="O20" s="385"/>
      <c r="P20" s="668" t="s">
        <v>575</v>
      </c>
      <c r="Q20" s="669"/>
      <c r="R20" s="669"/>
      <c r="S20" s="680" t="s">
        <v>8</v>
      </c>
      <c r="T20" s="681"/>
      <c r="U20" s="682" t="s">
        <v>575</v>
      </c>
      <c r="V20" s="683"/>
      <c r="W20" s="684"/>
    </row>
    <row r="21" spans="2:23" s="4" customFormat="1" ht="17.100000000000001" customHeight="1" x14ac:dyDescent="0.15">
      <c r="B21" s="383" t="s">
        <v>566</v>
      </c>
      <c r="C21" s="384"/>
      <c r="D21" s="685" t="s">
        <v>690</v>
      </c>
      <c r="E21" s="686"/>
      <c r="F21" s="686"/>
      <c r="G21" s="686"/>
      <c r="H21" s="686"/>
      <c r="I21" s="686"/>
      <c r="J21" s="686"/>
      <c r="K21" s="686"/>
      <c r="L21" s="686"/>
      <c r="M21" s="687" t="s">
        <v>566</v>
      </c>
      <c r="N21" s="688"/>
      <c r="O21" s="685" t="s">
        <v>690</v>
      </c>
      <c r="P21" s="686"/>
      <c r="Q21" s="686"/>
      <c r="R21" s="686"/>
      <c r="S21" s="686"/>
      <c r="T21" s="686"/>
      <c r="U21" s="686"/>
      <c r="V21" s="686"/>
      <c r="W21" s="689"/>
    </row>
    <row r="22" spans="2:23" s="4" customFormat="1" ht="20.100000000000001" customHeight="1" x14ac:dyDescent="0.15">
      <c r="B22" s="656" t="s">
        <v>563</v>
      </c>
      <c r="C22" s="645" t="s">
        <v>564</v>
      </c>
      <c r="D22" s="647" t="s">
        <v>613</v>
      </c>
      <c r="E22" s="648"/>
      <c r="F22" s="651" t="s">
        <v>654</v>
      </c>
      <c r="G22" s="652"/>
      <c r="H22" s="652"/>
      <c r="I22" s="652"/>
      <c r="J22" s="652"/>
      <c r="K22" s="652"/>
      <c r="L22" s="652"/>
      <c r="M22" s="656" t="s">
        <v>563</v>
      </c>
      <c r="N22" s="645" t="s">
        <v>564</v>
      </c>
      <c r="O22" s="647" t="s">
        <v>613</v>
      </c>
      <c r="P22" s="648"/>
      <c r="Q22" s="651" t="s">
        <v>655</v>
      </c>
      <c r="R22" s="652"/>
      <c r="S22" s="652"/>
      <c r="T22" s="652"/>
      <c r="U22" s="652"/>
      <c r="V22" s="652"/>
      <c r="W22" s="676"/>
    </row>
    <row r="23" spans="2:23" s="4" customFormat="1" ht="20.100000000000001" customHeight="1" x14ac:dyDescent="0.15">
      <c r="B23" s="656"/>
      <c r="C23" s="646"/>
      <c r="D23" s="649"/>
      <c r="E23" s="650"/>
      <c r="F23" s="651"/>
      <c r="G23" s="652"/>
      <c r="H23" s="652"/>
      <c r="I23" s="652"/>
      <c r="J23" s="652"/>
      <c r="K23" s="652"/>
      <c r="L23" s="652"/>
      <c r="M23" s="656"/>
      <c r="N23" s="646"/>
      <c r="O23" s="649"/>
      <c r="P23" s="650"/>
      <c r="Q23" s="651"/>
      <c r="R23" s="652"/>
      <c r="S23" s="652"/>
      <c r="T23" s="652"/>
      <c r="U23" s="652"/>
      <c r="V23" s="652"/>
      <c r="W23" s="676"/>
    </row>
    <row r="24" spans="2:23" s="4" customFormat="1" ht="20.100000000000001" customHeight="1" x14ac:dyDescent="0.15">
      <c r="B24" s="656"/>
      <c r="C24" s="658" t="s">
        <v>2</v>
      </c>
      <c r="D24" s="659">
        <v>1</v>
      </c>
      <c r="E24" s="660"/>
      <c r="F24" s="651"/>
      <c r="G24" s="652"/>
      <c r="H24" s="652"/>
      <c r="I24" s="652"/>
      <c r="J24" s="652"/>
      <c r="K24" s="652"/>
      <c r="L24" s="652"/>
      <c r="M24" s="656"/>
      <c r="N24" s="658" t="s">
        <v>2</v>
      </c>
      <c r="O24" s="659">
        <v>2</v>
      </c>
      <c r="P24" s="660"/>
      <c r="Q24" s="651"/>
      <c r="R24" s="652"/>
      <c r="S24" s="652"/>
      <c r="T24" s="652"/>
      <c r="U24" s="652"/>
      <c r="V24" s="652"/>
      <c r="W24" s="676"/>
    </row>
    <row r="25" spans="2:23" s="4" customFormat="1" ht="20.100000000000001" customHeight="1" x14ac:dyDescent="0.15">
      <c r="B25" s="657"/>
      <c r="C25" s="646"/>
      <c r="D25" s="661"/>
      <c r="E25" s="662"/>
      <c r="F25" s="651"/>
      <c r="G25" s="652"/>
      <c r="H25" s="652"/>
      <c r="I25" s="652"/>
      <c r="J25" s="652"/>
      <c r="K25" s="652"/>
      <c r="L25" s="652"/>
      <c r="M25" s="657"/>
      <c r="N25" s="646"/>
      <c r="O25" s="661"/>
      <c r="P25" s="662"/>
      <c r="Q25" s="651"/>
      <c r="R25" s="652"/>
      <c r="S25" s="652"/>
      <c r="T25" s="652"/>
      <c r="U25" s="652"/>
      <c r="V25" s="652"/>
      <c r="W25" s="676"/>
    </row>
    <row r="26" spans="2:23" s="4" customFormat="1" ht="17.100000000000001" customHeight="1" x14ac:dyDescent="0.15">
      <c r="B26" s="438" t="s">
        <v>565</v>
      </c>
      <c r="C26" s="438" t="s">
        <v>3</v>
      </c>
      <c r="D26" s="659" t="s">
        <v>616</v>
      </c>
      <c r="E26" s="660"/>
      <c r="F26" s="651"/>
      <c r="G26" s="652"/>
      <c r="H26" s="652"/>
      <c r="I26" s="652"/>
      <c r="J26" s="652"/>
      <c r="K26" s="652"/>
      <c r="L26" s="652"/>
      <c r="M26" s="438" t="s">
        <v>565</v>
      </c>
      <c r="N26" s="438" t="s">
        <v>3</v>
      </c>
      <c r="O26" s="659" t="s">
        <v>616</v>
      </c>
      <c r="P26" s="660"/>
      <c r="Q26" s="651"/>
      <c r="R26" s="652"/>
      <c r="S26" s="652"/>
      <c r="T26" s="652"/>
      <c r="U26" s="652"/>
      <c r="V26" s="652"/>
      <c r="W26" s="676"/>
    </row>
    <row r="27" spans="2:23" s="4" customFormat="1" ht="17.100000000000001" customHeight="1" x14ac:dyDescent="0.15">
      <c r="B27" s="438"/>
      <c r="C27" s="438"/>
      <c r="D27" s="661"/>
      <c r="E27" s="662"/>
      <c r="F27" s="651"/>
      <c r="G27" s="652"/>
      <c r="H27" s="652"/>
      <c r="I27" s="652"/>
      <c r="J27" s="652"/>
      <c r="K27" s="652"/>
      <c r="L27" s="652"/>
      <c r="M27" s="438"/>
      <c r="N27" s="438"/>
      <c r="O27" s="661"/>
      <c r="P27" s="662"/>
      <c r="Q27" s="651"/>
      <c r="R27" s="652"/>
      <c r="S27" s="652"/>
      <c r="T27" s="652"/>
      <c r="U27" s="652"/>
      <c r="V27" s="652"/>
      <c r="W27" s="676"/>
    </row>
    <row r="28" spans="2:23" s="4" customFormat="1" ht="17.100000000000001" customHeight="1" x14ac:dyDescent="0.15">
      <c r="B28" s="438"/>
      <c r="C28" s="438" t="s">
        <v>4</v>
      </c>
      <c r="D28" s="690" t="s">
        <v>618</v>
      </c>
      <c r="E28" s="691"/>
      <c r="F28" s="651"/>
      <c r="G28" s="652"/>
      <c r="H28" s="652"/>
      <c r="I28" s="652"/>
      <c r="J28" s="652"/>
      <c r="K28" s="652"/>
      <c r="L28" s="652"/>
      <c r="M28" s="438"/>
      <c r="N28" s="438" t="s">
        <v>4</v>
      </c>
      <c r="O28" s="659" t="s">
        <v>620</v>
      </c>
      <c r="P28" s="660"/>
      <c r="Q28" s="651"/>
      <c r="R28" s="652"/>
      <c r="S28" s="652"/>
      <c r="T28" s="652"/>
      <c r="U28" s="652"/>
      <c r="V28" s="652"/>
      <c r="W28" s="676"/>
    </row>
    <row r="29" spans="2:23" s="4" customFormat="1" ht="17.100000000000001" customHeight="1" x14ac:dyDescent="0.15">
      <c r="B29" s="438"/>
      <c r="C29" s="438"/>
      <c r="D29" s="692"/>
      <c r="E29" s="693"/>
      <c r="F29" s="651"/>
      <c r="G29" s="652"/>
      <c r="H29" s="652"/>
      <c r="I29" s="652"/>
      <c r="J29" s="652"/>
      <c r="K29" s="652"/>
      <c r="L29" s="652"/>
      <c r="M29" s="438"/>
      <c r="N29" s="438"/>
      <c r="O29" s="661"/>
      <c r="P29" s="662"/>
      <c r="Q29" s="651"/>
      <c r="R29" s="652"/>
      <c r="S29" s="652"/>
      <c r="T29" s="652"/>
      <c r="U29" s="652"/>
      <c r="V29" s="652"/>
      <c r="W29" s="676"/>
    </row>
    <row r="30" spans="2:23" s="4" customFormat="1" ht="17.100000000000001" customHeight="1" x14ac:dyDescent="0.15">
      <c r="B30" s="383" t="s">
        <v>5</v>
      </c>
      <c r="C30" s="385"/>
      <c r="D30" s="663" t="s">
        <v>622</v>
      </c>
      <c r="E30" s="664"/>
      <c r="F30" s="651"/>
      <c r="G30" s="652"/>
      <c r="H30" s="652"/>
      <c r="I30" s="652"/>
      <c r="J30" s="652"/>
      <c r="K30" s="652"/>
      <c r="L30" s="652"/>
      <c r="M30" s="383" t="s">
        <v>5</v>
      </c>
      <c r="N30" s="385"/>
      <c r="O30" s="663" t="s">
        <v>623</v>
      </c>
      <c r="P30" s="664"/>
      <c r="Q30" s="651"/>
      <c r="R30" s="652"/>
      <c r="S30" s="652"/>
      <c r="T30" s="652"/>
      <c r="U30" s="652"/>
      <c r="V30" s="652"/>
      <c r="W30" s="676"/>
    </row>
    <row r="31" spans="2:23" s="4" customFormat="1" ht="17.100000000000001" customHeight="1" x14ac:dyDescent="0.15">
      <c r="B31" s="383" t="s">
        <v>6</v>
      </c>
      <c r="C31" s="385"/>
      <c r="D31" s="661" t="s">
        <v>624</v>
      </c>
      <c r="E31" s="662"/>
      <c r="F31" s="651"/>
      <c r="G31" s="652"/>
      <c r="H31" s="652"/>
      <c r="I31" s="652"/>
      <c r="J31" s="652"/>
      <c r="K31" s="652"/>
      <c r="L31" s="652"/>
      <c r="M31" s="383" t="s">
        <v>6</v>
      </c>
      <c r="N31" s="385"/>
      <c r="O31" s="661" t="s">
        <v>623</v>
      </c>
      <c r="P31" s="662"/>
      <c r="Q31" s="651"/>
      <c r="R31" s="652"/>
      <c r="S31" s="652"/>
      <c r="T31" s="652"/>
      <c r="U31" s="652"/>
      <c r="V31" s="652"/>
      <c r="W31" s="676"/>
    </row>
    <row r="32" spans="2:23" s="4" customFormat="1" ht="17.100000000000001" customHeight="1" x14ac:dyDescent="0.15">
      <c r="B32" s="426" t="s">
        <v>29</v>
      </c>
      <c r="C32" s="671" t="s">
        <v>268</v>
      </c>
      <c r="D32" s="672"/>
      <c r="E32" s="191" t="s">
        <v>575</v>
      </c>
      <c r="F32" s="651"/>
      <c r="G32" s="652"/>
      <c r="H32" s="652"/>
      <c r="I32" s="652"/>
      <c r="J32" s="652"/>
      <c r="K32" s="652"/>
      <c r="L32" s="652"/>
      <c r="M32" s="426" t="s">
        <v>29</v>
      </c>
      <c r="N32" s="671" t="s">
        <v>268</v>
      </c>
      <c r="O32" s="672"/>
      <c r="P32" s="192" t="s">
        <v>575</v>
      </c>
      <c r="Q32" s="651"/>
      <c r="R32" s="652"/>
      <c r="S32" s="652"/>
      <c r="T32" s="652"/>
      <c r="U32" s="652"/>
      <c r="V32" s="652"/>
      <c r="W32" s="676"/>
    </row>
    <row r="33" spans="2:23" s="4" customFormat="1" ht="17.100000000000001" customHeight="1" x14ac:dyDescent="0.15">
      <c r="B33" s="429"/>
      <c r="C33" s="671" t="s">
        <v>269</v>
      </c>
      <c r="D33" s="672"/>
      <c r="E33" s="192" t="s">
        <v>553</v>
      </c>
      <c r="F33" s="653"/>
      <c r="G33" s="654"/>
      <c r="H33" s="654"/>
      <c r="I33" s="654"/>
      <c r="J33" s="654"/>
      <c r="K33" s="654"/>
      <c r="L33" s="654"/>
      <c r="M33" s="429"/>
      <c r="N33" s="671" t="s">
        <v>269</v>
      </c>
      <c r="O33" s="672"/>
      <c r="P33" s="192" t="s">
        <v>553</v>
      </c>
      <c r="Q33" s="653"/>
      <c r="R33" s="654"/>
      <c r="S33" s="654"/>
      <c r="T33" s="654"/>
      <c r="U33" s="654"/>
      <c r="V33" s="654"/>
      <c r="W33" s="677"/>
    </row>
    <row r="34" spans="2:23" s="4" customFormat="1" ht="17.100000000000001" customHeight="1" x14ac:dyDescent="0.15">
      <c r="B34" s="383" t="s">
        <v>7</v>
      </c>
      <c r="C34" s="384"/>
      <c r="D34" s="385"/>
      <c r="E34" s="665" t="s">
        <v>627</v>
      </c>
      <c r="F34" s="666"/>
      <c r="G34" s="666"/>
      <c r="H34" s="666"/>
      <c r="I34" s="666"/>
      <c r="J34" s="666"/>
      <c r="K34" s="666"/>
      <c r="L34" s="667"/>
      <c r="M34" s="383" t="s">
        <v>7</v>
      </c>
      <c r="N34" s="384"/>
      <c r="O34" s="385"/>
      <c r="P34" s="665" t="s">
        <v>692</v>
      </c>
      <c r="Q34" s="666"/>
      <c r="R34" s="666"/>
      <c r="S34" s="666"/>
      <c r="T34" s="666"/>
      <c r="U34" s="666"/>
      <c r="V34" s="666"/>
      <c r="W34" s="667"/>
    </row>
    <row r="35" spans="2:23" s="4" customFormat="1" ht="17.100000000000001" customHeight="1" x14ac:dyDescent="0.15">
      <c r="B35" s="383" t="s">
        <v>46</v>
      </c>
      <c r="C35" s="384"/>
      <c r="D35" s="385"/>
      <c r="E35" s="668" t="s">
        <v>691</v>
      </c>
      <c r="F35" s="669"/>
      <c r="G35" s="669"/>
      <c r="H35" s="669"/>
      <c r="I35" s="669"/>
      <c r="J35" s="669"/>
      <c r="K35" s="669"/>
      <c r="L35" s="669"/>
      <c r="M35" s="383" t="s">
        <v>46</v>
      </c>
      <c r="N35" s="384"/>
      <c r="O35" s="385"/>
      <c r="P35" s="668" t="s">
        <v>698</v>
      </c>
      <c r="Q35" s="669"/>
      <c r="R35" s="669"/>
      <c r="S35" s="669"/>
      <c r="T35" s="669"/>
      <c r="U35" s="669"/>
      <c r="V35" s="669"/>
      <c r="W35" s="670"/>
    </row>
    <row r="36" spans="2:23" s="4" customFormat="1" ht="17.100000000000001" customHeight="1" x14ac:dyDescent="0.15">
      <c r="B36" s="383" t="s">
        <v>271</v>
      </c>
      <c r="C36" s="384"/>
      <c r="D36" s="385"/>
      <c r="E36" s="668" t="s">
        <v>575</v>
      </c>
      <c r="F36" s="669"/>
      <c r="G36" s="669"/>
      <c r="H36" s="678"/>
      <c r="I36" s="678"/>
      <c r="J36" s="678"/>
      <c r="K36" s="678"/>
      <c r="L36" s="679"/>
      <c r="M36" s="383" t="s">
        <v>271</v>
      </c>
      <c r="N36" s="384"/>
      <c r="O36" s="385"/>
      <c r="P36" s="668" t="s">
        <v>575</v>
      </c>
      <c r="Q36" s="669"/>
      <c r="R36" s="669"/>
      <c r="S36" s="678"/>
      <c r="T36" s="678"/>
      <c r="U36" s="678"/>
      <c r="V36" s="678"/>
      <c r="W36" s="679"/>
    </row>
    <row r="37" spans="2:23" s="4" customFormat="1" ht="17.100000000000001" customHeight="1" x14ac:dyDescent="0.15">
      <c r="B37" s="383" t="s">
        <v>290</v>
      </c>
      <c r="C37" s="384"/>
      <c r="D37" s="385"/>
      <c r="E37" s="668" t="s">
        <v>575</v>
      </c>
      <c r="F37" s="669"/>
      <c r="G37" s="669"/>
      <c r="H37" s="680" t="s">
        <v>8</v>
      </c>
      <c r="I37" s="681"/>
      <c r="J37" s="682" t="s">
        <v>575</v>
      </c>
      <c r="K37" s="683"/>
      <c r="L37" s="683"/>
      <c r="M37" s="383" t="s">
        <v>290</v>
      </c>
      <c r="N37" s="384"/>
      <c r="O37" s="385"/>
      <c r="P37" s="668" t="s">
        <v>575</v>
      </c>
      <c r="Q37" s="669"/>
      <c r="R37" s="669"/>
      <c r="S37" s="680" t="s">
        <v>8</v>
      </c>
      <c r="T37" s="681"/>
      <c r="U37" s="682" t="s">
        <v>575</v>
      </c>
      <c r="V37" s="683"/>
      <c r="W37" s="684"/>
    </row>
    <row r="38" spans="2:23" s="4" customFormat="1" ht="17.100000000000001" customHeight="1" x14ac:dyDescent="0.15">
      <c r="B38" s="429" t="s">
        <v>566</v>
      </c>
      <c r="C38" s="430"/>
      <c r="D38" s="685" t="s">
        <v>644</v>
      </c>
      <c r="E38" s="686"/>
      <c r="F38" s="686"/>
      <c r="G38" s="686"/>
      <c r="H38" s="686"/>
      <c r="I38" s="686"/>
      <c r="J38" s="686"/>
      <c r="K38" s="686"/>
      <c r="L38" s="686"/>
      <c r="M38" s="429" t="s">
        <v>566</v>
      </c>
      <c r="N38" s="430"/>
      <c r="O38" s="697" t="s">
        <v>697</v>
      </c>
      <c r="P38" s="698"/>
      <c r="Q38" s="698"/>
      <c r="R38" s="698"/>
      <c r="S38" s="698"/>
      <c r="T38" s="698"/>
      <c r="U38" s="698"/>
      <c r="V38" s="698"/>
      <c r="W38" s="699"/>
    </row>
    <row r="39" spans="2:23" ht="15" customHeight="1" x14ac:dyDescent="0.15">
      <c r="B39" s="193"/>
      <c r="C39" s="694" t="s">
        <v>567</v>
      </c>
      <c r="D39" s="695"/>
      <c r="E39" s="695"/>
      <c r="F39" s="695"/>
      <c r="G39" s="695"/>
      <c r="H39" s="695"/>
      <c r="I39" s="695"/>
      <c r="J39" s="695"/>
      <c r="K39" s="695"/>
      <c r="L39" s="695"/>
      <c r="M39" s="193"/>
      <c r="N39" s="193" t="s">
        <v>568</v>
      </c>
      <c r="O39" s="193"/>
      <c r="P39" s="193"/>
      <c r="Q39" s="193"/>
      <c r="R39" s="193"/>
      <c r="S39" s="193"/>
      <c r="T39" s="193"/>
      <c r="U39" s="193"/>
      <c r="V39" s="193"/>
      <c r="W39" s="193"/>
    </row>
    <row r="40" spans="2:23" ht="15" customHeight="1" x14ac:dyDescent="0.15">
      <c r="B40" s="193"/>
      <c r="C40" s="696"/>
      <c r="D40" s="696"/>
      <c r="E40" s="696"/>
      <c r="F40" s="696"/>
      <c r="G40" s="696"/>
      <c r="H40" s="696"/>
      <c r="I40" s="696"/>
      <c r="J40" s="696"/>
      <c r="K40" s="696"/>
      <c r="L40" s="696"/>
      <c r="M40" s="193"/>
      <c r="N40" s="193" t="s">
        <v>569</v>
      </c>
      <c r="O40" s="193"/>
      <c r="P40" s="193"/>
      <c r="Q40" s="193"/>
      <c r="R40" s="193"/>
      <c r="S40" s="193"/>
      <c r="T40" s="193"/>
      <c r="U40" s="193"/>
      <c r="V40" s="193"/>
      <c r="W40" s="193"/>
    </row>
    <row r="41" spans="2:23" ht="15" customHeight="1" x14ac:dyDescent="0.15">
      <c r="C41" s="193" t="s">
        <v>570</v>
      </c>
      <c r="N41" s="194" t="s">
        <v>516</v>
      </c>
      <c r="O41" s="194"/>
      <c r="P41" s="194"/>
      <c r="Q41" s="194"/>
      <c r="R41" s="194"/>
      <c r="S41" s="194"/>
      <c r="T41" s="194"/>
      <c r="U41" s="194"/>
      <c r="V41" s="194"/>
    </row>
    <row r="42" spans="2:23" ht="15" customHeight="1" x14ac:dyDescent="0.15">
      <c r="C42" s="193" t="s">
        <v>572</v>
      </c>
      <c r="N42" s="194" t="s">
        <v>571</v>
      </c>
      <c r="O42" s="194"/>
      <c r="P42" s="194"/>
      <c r="Q42" s="194"/>
      <c r="R42" s="194"/>
      <c r="S42" s="194"/>
      <c r="T42" s="194"/>
      <c r="U42" s="194"/>
      <c r="V42" s="194"/>
    </row>
    <row r="43" spans="2:23" x14ac:dyDescent="0.15">
      <c r="C43" s="194" t="s">
        <v>541</v>
      </c>
      <c r="N43" s="194" t="s">
        <v>451</v>
      </c>
      <c r="O43" s="194"/>
      <c r="P43" s="194"/>
      <c r="Q43" s="194"/>
      <c r="R43" s="194"/>
      <c r="S43" s="194"/>
      <c r="T43" s="194"/>
      <c r="U43" s="194"/>
      <c r="V43" s="194"/>
    </row>
    <row r="44" spans="2:23" x14ac:dyDescent="0.15">
      <c r="N44" s="194"/>
    </row>
    <row r="45" spans="2:23" x14ac:dyDescent="0.15">
      <c r="N45" s="194"/>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8"/>
  <dataValidations count="3">
    <dataValidation type="list" allowBlank="1" showInputMessage="1" showErrorMessage="1" sqref="E15:E16 E32:E33 P15:P16 P32:P33" xr:uid="{00000000-0002-0000-0B00-000000000000}">
      <formula1>$Y$2:$Y$5</formula1>
    </dataValidation>
    <dataValidation type="list" allowBlank="1" showInputMessage="1" showErrorMessage="1" sqref="D11:E12 O11:P12 D28:E29 O28:P29" xr:uid="{00000000-0002-0000-0B00-000001000000}">
      <formula1>INDIRECT(D9)</formula1>
    </dataValidation>
    <dataValidation type="list" allowBlank="1" showInputMessage="1" showErrorMessage="1" sqref="D14:E14 O14:P14 O31:P31 D31:E31" xr:uid="{00000000-0002-0000-0B00-000002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'(参考)リスト'!$B$16:$B$21</xm:f>
          </x14:formula1>
          <xm:sqref>D9:E10 O9:P10 D26:E27 O26:P27</xm:sqref>
        </x14:dataValidation>
        <x14:dataValidation type="list" allowBlank="1" showInputMessage="1" showErrorMessage="1" xr:uid="{00000000-0002-0000-0B00-000004000000}">
          <x14:formula1>
            <xm:f>'(参考)リスト'!$D$16:$D$18</xm:f>
          </x14:formula1>
          <xm:sqref>D13:E13 O13:P13 D30:E30 O30:P30</xm:sqref>
        </x14:dataValidation>
        <x14:dataValidation type="list" allowBlank="1" showInputMessage="1" showErrorMessage="1" xr:uid="{00000000-0002-0000-0B00-000005000000}">
          <x14:formula1>
            <xm:f>'(参考)リスト'!$F$16:$F$21</xm:f>
          </x14:formula1>
          <xm:sqref>E32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Y45"/>
  <sheetViews>
    <sheetView showGridLines="0" showZeros="0" view="pageBreakPreview" zoomScale="85" zoomScaleNormal="100" zoomScaleSheetLayoutView="85" workbookViewId="0">
      <selection activeCell="P16" sqref="P16"/>
    </sheetView>
  </sheetViews>
  <sheetFormatPr defaultColWidth="9" defaultRowHeight="12" x14ac:dyDescent="0.15"/>
  <cols>
    <col min="1" max="1" width="1.5" style="6" customWidth="1"/>
    <col min="2" max="4" width="5.875" style="4" customWidth="1"/>
    <col min="5" max="5" width="9.375" style="4" customWidth="1"/>
    <col min="6" max="12" width="7.625" style="4" customWidth="1"/>
    <col min="13" max="15" width="5.875" style="4" customWidth="1"/>
    <col min="16" max="16" width="9.375" style="4" customWidth="1"/>
    <col min="17" max="23" width="7.625" style="4" customWidth="1"/>
    <col min="24" max="24" width="1.5" style="6" customWidth="1"/>
    <col min="25" max="25" width="0" style="6" hidden="1" customWidth="1"/>
    <col min="26" max="16384" width="9" style="6"/>
  </cols>
  <sheetData>
    <row r="1" spans="2:25" ht="9" customHeight="1" x14ac:dyDescent="0.15"/>
    <row r="2" spans="2:25" s="4" customFormat="1" ht="22.5" customHeight="1" x14ac:dyDescent="0.15">
      <c r="B2" s="633" t="s">
        <v>562</v>
      </c>
      <c r="C2" s="633"/>
      <c r="D2" s="633"/>
      <c r="E2" s="633"/>
      <c r="F2" s="633"/>
      <c r="G2" s="633"/>
      <c r="H2" s="633"/>
      <c r="I2" s="633"/>
      <c r="J2" s="633"/>
      <c r="K2" s="633"/>
      <c r="L2" s="633"/>
      <c r="M2" s="633"/>
      <c r="N2" s="633"/>
      <c r="O2" s="633"/>
      <c r="P2" s="633"/>
      <c r="Q2" s="633"/>
      <c r="R2" s="633"/>
      <c r="S2" s="633"/>
      <c r="T2" s="633"/>
      <c r="U2" s="633"/>
      <c r="V2" s="633"/>
      <c r="W2" s="633"/>
      <c r="Y2" s="84" t="s">
        <v>550</v>
      </c>
    </row>
    <row r="3" spans="2:25" s="4" customFormat="1" ht="20.100000000000001" customHeight="1" x14ac:dyDescent="0.15">
      <c r="B3" s="189" t="s">
        <v>27</v>
      </c>
      <c r="C3" s="189"/>
      <c r="D3" s="634" t="str">
        <f>'様式A-1'!D3</f>
        <v>ユダトンネル</v>
      </c>
      <c r="E3" s="634"/>
      <c r="F3" s="634"/>
      <c r="G3" s="634"/>
      <c r="H3" s="444" t="s">
        <v>28</v>
      </c>
      <c r="I3" s="444"/>
      <c r="J3" s="635" t="str">
        <f>'様式A-1'!J3</f>
        <v>主要県道　橘東和線</v>
      </c>
      <c r="K3" s="635"/>
      <c r="L3" s="635"/>
      <c r="M3" s="452" t="s">
        <v>256</v>
      </c>
      <c r="N3" s="452"/>
      <c r="O3" s="452"/>
      <c r="P3" s="636" t="str">
        <f>'様式B(トンネル様式1P002)'!K5</f>
        <v>基礎地盤コンサルタンツ株式会社</v>
      </c>
      <c r="Q3" s="636"/>
      <c r="R3" s="636"/>
      <c r="S3" s="426" t="s">
        <v>220</v>
      </c>
      <c r="T3" s="428"/>
      <c r="U3" s="637">
        <f>'様式B(トンネル様式1P002)'!Q5</f>
        <v>45281</v>
      </c>
      <c r="V3" s="638"/>
      <c r="W3" s="639"/>
      <c r="Y3" s="84" t="s">
        <v>553</v>
      </c>
    </row>
    <row r="4" spans="2:25" s="4" customFormat="1" ht="20.100000000000001" customHeight="1" x14ac:dyDescent="0.15">
      <c r="B4" s="190" t="s">
        <v>0</v>
      </c>
      <c r="C4" s="190"/>
      <c r="D4" s="643" t="str">
        <f>'様式A-1'!D4</f>
        <v>油田トンネル</v>
      </c>
      <c r="E4" s="643"/>
      <c r="F4" s="643"/>
      <c r="G4" s="643"/>
      <c r="H4" s="405" t="s">
        <v>1</v>
      </c>
      <c r="I4" s="405"/>
      <c r="J4" s="635" t="str">
        <f>'様式A-1'!R3</f>
        <v>柳井土木建築事務所
（大島分室）</v>
      </c>
      <c r="K4" s="635"/>
      <c r="L4" s="635"/>
      <c r="M4" s="452" t="s">
        <v>257</v>
      </c>
      <c r="N4" s="452"/>
      <c r="O4" s="452"/>
      <c r="P4" s="644" t="str">
        <f>'様式B(トンネル様式1P002)'!K6</f>
        <v>安田　啓吾</v>
      </c>
      <c r="Q4" s="644"/>
      <c r="R4" s="644"/>
      <c r="S4" s="550"/>
      <c r="T4" s="551"/>
      <c r="U4" s="640"/>
      <c r="V4" s="641"/>
      <c r="W4" s="642"/>
      <c r="Y4" s="84" t="s">
        <v>54</v>
      </c>
    </row>
    <row r="5" spans="2:25" s="4" customFormat="1" ht="20.100000000000001" customHeight="1" x14ac:dyDescent="0.15">
      <c r="B5" s="656" t="s">
        <v>563</v>
      </c>
      <c r="C5" s="645" t="s">
        <v>564</v>
      </c>
      <c r="D5" s="704" t="s">
        <v>614</v>
      </c>
      <c r="E5" s="705"/>
      <c r="F5" s="651" t="s">
        <v>657</v>
      </c>
      <c r="G5" s="652"/>
      <c r="H5" s="652"/>
      <c r="I5" s="652"/>
      <c r="J5" s="652"/>
      <c r="K5" s="652"/>
      <c r="L5" s="652"/>
      <c r="M5" s="655" t="s">
        <v>563</v>
      </c>
      <c r="N5" s="658" t="s">
        <v>564</v>
      </c>
      <c r="O5" s="647" t="s">
        <v>615</v>
      </c>
      <c r="P5" s="648"/>
      <c r="Q5" s="673" t="s">
        <v>658</v>
      </c>
      <c r="R5" s="674"/>
      <c r="S5" s="674"/>
      <c r="T5" s="674"/>
      <c r="U5" s="674"/>
      <c r="V5" s="674"/>
      <c r="W5" s="675"/>
      <c r="Y5" s="84" t="s">
        <v>55</v>
      </c>
    </row>
    <row r="6" spans="2:25" s="4" customFormat="1" ht="20.100000000000001" customHeight="1" x14ac:dyDescent="0.15">
      <c r="B6" s="656"/>
      <c r="C6" s="646"/>
      <c r="D6" s="706"/>
      <c r="E6" s="707"/>
      <c r="F6" s="651"/>
      <c r="G6" s="652"/>
      <c r="H6" s="652"/>
      <c r="I6" s="652"/>
      <c r="J6" s="652"/>
      <c r="K6" s="652"/>
      <c r="L6" s="652"/>
      <c r="M6" s="656"/>
      <c r="N6" s="646"/>
      <c r="O6" s="649"/>
      <c r="P6" s="650"/>
      <c r="Q6" s="651"/>
      <c r="R6" s="652"/>
      <c r="S6" s="652"/>
      <c r="T6" s="652"/>
      <c r="U6" s="652"/>
      <c r="V6" s="652"/>
      <c r="W6" s="676"/>
    </row>
    <row r="7" spans="2:25" s="4" customFormat="1" ht="20.100000000000001" customHeight="1" x14ac:dyDescent="0.15">
      <c r="B7" s="656"/>
      <c r="C7" s="658" t="s">
        <v>2</v>
      </c>
      <c r="D7" s="700">
        <v>1</v>
      </c>
      <c r="E7" s="701"/>
      <c r="F7" s="651"/>
      <c r="G7" s="652"/>
      <c r="H7" s="652"/>
      <c r="I7" s="652"/>
      <c r="J7" s="652"/>
      <c r="K7" s="652"/>
      <c r="L7" s="652"/>
      <c r="M7" s="656"/>
      <c r="N7" s="658" t="s">
        <v>2</v>
      </c>
      <c r="O7" s="659">
        <v>1</v>
      </c>
      <c r="P7" s="660"/>
      <c r="Q7" s="651"/>
      <c r="R7" s="652"/>
      <c r="S7" s="652"/>
      <c r="T7" s="652"/>
      <c r="U7" s="652"/>
      <c r="V7" s="652"/>
      <c r="W7" s="676"/>
    </row>
    <row r="8" spans="2:25" s="4" customFormat="1" ht="20.100000000000001" customHeight="1" x14ac:dyDescent="0.15">
      <c r="B8" s="657"/>
      <c r="C8" s="646"/>
      <c r="D8" s="702"/>
      <c r="E8" s="703"/>
      <c r="F8" s="651"/>
      <c r="G8" s="652"/>
      <c r="H8" s="652"/>
      <c r="I8" s="652"/>
      <c r="J8" s="652"/>
      <c r="K8" s="652"/>
      <c r="L8" s="652"/>
      <c r="M8" s="657"/>
      <c r="N8" s="646"/>
      <c r="O8" s="661"/>
      <c r="P8" s="662"/>
      <c r="Q8" s="651"/>
      <c r="R8" s="652"/>
      <c r="S8" s="652"/>
      <c r="T8" s="652"/>
      <c r="U8" s="652"/>
      <c r="V8" s="652"/>
      <c r="W8" s="676"/>
    </row>
    <row r="9" spans="2:25" s="4" customFormat="1" ht="17.100000000000001" customHeight="1" x14ac:dyDescent="0.15">
      <c r="B9" s="438" t="s">
        <v>565</v>
      </c>
      <c r="C9" s="438" t="s">
        <v>3</v>
      </c>
      <c r="D9" s="700" t="s">
        <v>616</v>
      </c>
      <c r="E9" s="701"/>
      <c r="F9" s="651"/>
      <c r="G9" s="652"/>
      <c r="H9" s="652"/>
      <c r="I9" s="652"/>
      <c r="J9" s="652"/>
      <c r="K9" s="652"/>
      <c r="L9" s="652"/>
      <c r="M9" s="438" t="s">
        <v>565</v>
      </c>
      <c r="N9" s="438" t="s">
        <v>3</v>
      </c>
      <c r="O9" s="659" t="s">
        <v>617</v>
      </c>
      <c r="P9" s="660"/>
      <c r="Q9" s="651"/>
      <c r="R9" s="652"/>
      <c r="S9" s="652"/>
      <c r="T9" s="652"/>
      <c r="U9" s="652"/>
      <c r="V9" s="652"/>
      <c r="W9" s="676"/>
    </row>
    <row r="10" spans="2:25" s="4" customFormat="1" ht="17.100000000000001" customHeight="1" x14ac:dyDescent="0.15">
      <c r="B10" s="438"/>
      <c r="C10" s="438"/>
      <c r="D10" s="702"/>
      <c r="E10" s="703"/>
      <c r="F10" s="651"/>
      <c r="G10" s="652"/>
      <c r="H10" s="652"/>
      <c r="I10" s="652"/>
      <c r="J10" s="652"/>
      <c r="K10" s="652"/>
      <c r="L10" s="652"/>
      <c r="M10" s="438"/>
      <c r="N10" s="438"/>
      <c r="O10" s="661"/>
      <c r="P10" s="662"/>
      <c r="Q10" s="651"/>
      <c r="R10" s="652"/>
      <c r="S10" s="652"/>
      <c r="T10" s="652"/>
      <c r="U10" s="652"/>
      <c r="V10" s="652"/>
      <c r="W10" s="676"/>
    </row>
    <row r="11" spans="2:25" s="4" customFormat="1" ht="17.100000000000001" customHeight="1" x14ac:dyDescent="0.15">
      <c r="B11" s="438"/>
      <c r="C11" s="438" t="s">
        <v>4</v>
      </c>
      <c r="D11" s="700" t="s">
        <v>619</v>
      </c>
      <c r="E11" s="701"/>
      <c r="F11" s="651"/>
      <c r="G11" s="652"/>
      <c r="H11" s="652"/>
      <c r="I11" s="652"/>
      <c r="J11" s="652"/>
      <c r="K11" s="652"/>
      <c r="L11" s="652"/>
      <c r="M11" s="438"/>
      <c r="N11" s="438" t="s">
        <v>4</v>
      </c>
      <c r="O11" s="659" t="s">
        <v>621</v>
      </c>
      <c r="P11" s="660"/>
      <c r="Q11" s="651"/>
      <c r="R11" s="652"/>
      <c r="S11" s="652"/>
      <c r="T11" s="652"/>
      <c r="U11" s="652"/>
      <c r="V11" s="652"/>
      <c r="W11" s="676"/>
    </row>
    <row r="12" spans="2:25" s="4" customFormat="1" ht="17.100000000000001" customHeight="1" x14ac:dyDescent="0.15">
      <c r="B12" s="438"/>
      <c r="C12" s="438"/>
      <c r="D12" s="702"/>
      <c r="E12" s="703"/>
      <c r="F12" s="651"/>
      <c r="G12" s="652"/>
      <c r="H12" s="652"/>
      <c r="I12" s="652"/>
      <c r="J12" s="652"/>
      <c r="K12" s="652"/>
      <c r="L12" s="652"/>
      <c r="M12" s="438"/>
      <c r="N12" s="438"/>
      <c r="O12" s="661"/>
      <c r="P12" s="662"/>
      <c r="Q12" s="651"/>
      <c r="R12" s="652"/>
      <c r="S12" s="652"/>
      <c r="T12" s="652"/>
      <c r="U12" s="652"/>
      <c r="V12" s="652"/>
      <c r="W12" s="676"/>
    </row>
    <row r="13" spans="2:25" s="4" customFormat="1" ht="17.100000000000001" customHeight="1" x14ac:dyDescent="0.15">
      <c r="B13" s="383" t="s">
        <v>5</v>
      </c>
      <c r="C13" s="385"/>
      <c r="D13" s="663" t="s">
        <v>622</v>
      </c>
      <c r="E13" s="664"/>
      <c r="F13" s="651"/>
      <c r="G13" s="652"/>
      <c r="H13" s="652"/>
      <c r="I13" s="652"/>
      <c r="J13" s="652"/>
      <c r="K13" s="652"/>
      <c r="L13" s="652"/>
      <c r="M13" s="383" t="s">
        <v>5</v>
      </c>
      <c r="N13" s="385"/>
      <c r="O13" s="663" t="s">
        <v>622</v>
      </c>
      <c r="P13" s="664"/>
      <c r="Q13" s="651"/>
      <c r="R13" s="652"/>
      <c r="S13" s="652"/>
      <c r="T13" s="652"/>
      <c r="U13" s="652"/>
      <c r="V13" s="652"/>
      <c r="W13" s="676"/>
    </row>
    <row r="14" spans="2:25" s="4" customFormat="1" ht="17.100000000000001" customHeight="1" x14ac:dyDescent="0.15">
      <c r="B14" s="383" t="s">
        <v>6</v>
      </c>
      <c r="C14" s="385"/>
      <c r="D14" s="661" t="s">
        <v>624</v>
      </c>
      <c r="E14" s="662"/>
      <c r="F14" s="651"/>
      <c r="G14" s="652"/>
      <c r="H14" s="652"/>
      <c r="I14" s="652"/>
      <c r="J14" s="652"/>
      <c r="K14" s="652"/>
      <c r="L14" s="652"/>
      <c r="M14" s="383" t="s">
        <v>6</v>
      </c>
      <c r="N14" s="385"/>
      <c r="O14" s="661" t="s">
        <v>626</v>
      </c>
      <c r="P14" s="662"/>
      <c r="Q14" s="651"/>
      <c r="R14" s="652"/>
      <c r="S14" s="652"/>
      <c r="T14" s="652"/>
      <c r="U14" s="652"/>
      <c r="V14" s="652"/>
      <c r="W14" s="676"/>
    </row>
    <row r="15" spans="2:25" s="4" customFormat="1" ht="17.100000000000001" customHeight="1" x14ac:dyDescent="0.15">
      <c r="B15" s="426" t="s">
        <v>29</v>
      </c>
      <c r="C15" s="671" t="s">
        <v>268</v>
      </c>
      <c r="D15" s="672"/>
      <c r="E15" s="191" t="s">
        <v>575</v>
      </c>
      <c r="F15" s="651"/>
      <c r="G15" s="652"/>
      <c r="H15" s="652"/>
      <c r="I15" s="652"/>
      <c r="J15" s="652"/>
      <c r="K15" s="652"/>
      <c r="L15" s="652"/>
      <c r="M15" s="426" t="s">
        <v>29</v>
      </c>
      <c r="N15" s="671" t="s">
        <v>268</v>
      </c>
      <c r="O15" s="672"/>
      <c r="P15" s="191" t="s">
        <v>575</v>
      </c>
      <c r="Q15" s="651"/>
      <c r="R15" s="652"/>
      <c r="S15" s="652"/>
      <c r="T15" s="652"/>
      <c r="U15" s="652"/>
      <c r="V15" s="652"/>
      <c r="W15" s="676"/>
    </row>
    <row r="16" spans="2:25" s="4" customFormat="1" ht="17.100000000000001" customHeight="1" x14ac:dyDescent="0.15">
      <c r="B16" s="429"/>
      <c r="C16" s="671" t="s">
        <v>269</v>
      </c>
      <c r="D16" s="672"/>
      <c r="E16" s="192" t="s">
        <v>553</v>
      </c>
      <c r="F16" s="653"/>
      <c r="G16" s="654"/>
      <c r="H16" s="654"/>
      <c r="I16" s="654"/>
      <c r="J16" s="654"/>
      <c r="K16" s="654"/>
      <c r="L16" s="654"/>
      <c r="M16" s="429"/>
      <c r="N16" s="671" t="s">
        <v>269</v>
      </c>
      <c r="O16" s="672"/>
      <c r="P16" s="191" t="s">
        <v>575</v>
      </c>
      <c r="Q16" s="653"/>
      <c r="R16" s="654"/>
      <c r="S16" s="654"/>
      <c r="T16" s="654"/>
      <c r="U16" s="654"/>
      <c r="V16" s="654"/>
      <c r="W16" s="677"/>
    </row>
    <row r="17" spans="2:23" s="4" customFormat="1" ht="17.100000000000001" customHeight="1" x14ac:dyDescent="0.15">
      <c r="B17" s="383" t="s">
        <v>7</v>
      </c>
      <c r="C17" s="384"/>
      <c r="D17" s="385"/>
      <c r="E17" s="665" t="s">
        <v>656</v>
      </c>
      <c r="F17" s="666"/>
      <c r="G17" s="666"/>
      <c r="H17" s="666"/>
      <c r="I17" s="666"/>
      <c r="J17" s="666"/>
      <c r="K17" s="666"/>
      <c r="L17" s="667"/>
      <c r="M17" s="383" t="s">
        <v>7</v>
      </c>
      <c r="N17" s="384"/>
      <c r="O17" s="385"/>
      <c r="P17" s="665"/>
      <c r="Q17" s="666"/>
      <c r="R17" s="666"/>
      <c r="S17" s="666"/>
      <c r="T17" s="666"/>
      <c r="U17" s="666"/>
      <c r="V17" s="666"/>
      <c r="W17" s="667"/>
    </row>
    <row r="18" spans="2:23" s="4" customFormat="1" ht="17.100000000000001" customHeight="1" x14ac:dyDescent="0.15">
      <c r="B18" s="383" t="s">
        <v>46</v>
      </c>
      <c r="C18" s="384"/>
      <c r="D18" s="385"/>
      <c r="E18" s="668" t="s">
        <v>653</v>
      </c>
      <c r="F18" s="669"/>
      <c r="G18" s="669"/>
      <c r="H18" s="669"/>
      <c r="I18" s="669"/>
      <c r="J18" s="669"/>
      <c r="K18" s="669"/>
      <c r="L18" s="669"/>
      <c r="M18" s="383" t="s">
        <v>46</v>
      </c>
      <c r="N18" s="384"/>
      <c r="O18" s="385"/>
      <c r="P18" s="668" t="s">
        <v>659</v>
      </c>
      <c r="Q18" s="669"/>
      <c r="R18" s="669"/>
      <c r="S18" s="669"/>
      <c r="T18" s="669"/>
      <c r="U18" s="669"/>
      <c r="V18" s="669"/>
      <c r="W18" s="670"/>
    </row>
    <row r="19" spans="2:23" s="4" customFormat="1" ht="17.100000000000001" customHeight="1" x14ac:dyDescent="0.15">
      <c r="B19" s="383" t="s">
        <v>271</v>
      </c>
      <c r="C19" s="384"/>
      <c r="D19" s="385"/>
      <c r="E19" s="668" t="s">
        <v>575</v>
      </c>
      <c r="F19" s="669"/>
      <c r="G19" s="669"/>
      <c r="H19" s="678"/>
      <c r="I19" s="678"/>
      <c r="J19" s="678"/>
      <c r="K19" s="678"/>
      <c r="L19" s="679"/>
      <c r="M19" s="383" t="s">
        <v>271</v>
      </c>
      <c r="N19" s="384"/>
      <c r="O19" s="385"/>
      <c r="P19" s="668" t="s">
        <v>575</v>
      </c>
      <c r="Q19" s="669"/>
      <c r="R19" s="669"/>
      <c r="S19" s="678"/>
      <c r="T19" s="678"/>
      <c r="U19" s="678"/>
      <c r="V19" s="678"/>
      <c r="W19" s="679"/>
    </row>
    <row r="20" spans="2:23" s="4" customFormat="1" ht="17.100000000000001" customHeight="1" x14ac:dyDescent="0.15">
      <c r="B20" s="383" t="s">
        <v>290</v>
      </c>
      <c r="C20" s="384"/>
      <c r="D20" s="385"/>
      <c r="E20" s="668" t="s">
        <v>575</v>
      </c>
      <c r="F20" s="669"/>
      <c r="G20" s="669"/>
      <c r="H20" s="680" t="s">
        <v>8</v>
      </c>
      <c r="I20" s="681"/>
      <c r="J20" s="682" t="s">
        <v>575</v>
      </c>
      <c r="K20" s="683"/>
      <c r="L20" s="683"/>
      <c r="M20" s="383" t="s">
        <v>290</v>
      </c>
      <c r="N20" s="384"/>
      <c r="O20" s="385"/>
      <c r="P20" s="668" t="s">
        <v>575</v>
      </c>
      <c r="Q20" s="669"/>
      <c r="R20" s="669"/>
      <c r="S20" s="680" t="s">
        <v>8</v>
      </c>
      <c r="T20" s="681"/>
      <c r="U20" s="682" t="s">
        <v>575</v>
      </c>
      <c r="V20" s="683"/>
      <c r="W20" s="684"/>
    </row>
    <row r="21" spans="2:23" s="4" customFormat="1" ht="17.100000000000001" customHeight="1" x14ac:dyDescent="0.15">
      <c r="B21" s="383" t="s">
        <v>566</v>
      </c>
      <c r="C21" s="384"/>
      <c r="D21" s="685" t="s">
        <v>644</v>
      </c>
      <c r="E21" s="686"/>
      <c r="F21" s="686"/>
      <c r="G21" s="686"/>
      <c r="H21" s="686"/>
      <c r="I21" s="686"/>
      <c r="J21" s="686"/>
      <c r="K21" s="686"/>
      <c r="L21" s="686"/>
      <c r="M21" s="687" t="s">
        <v>566</v>
      </c>
      <c r="N21" s="688"/>
      <c r="O21" s="685" t="s">
        <v>660</v>
      </c>
      <c r="P21" s="686"/>
      <c r="Q21" s="686"/>
      <c r="R21" s="686"/>
      <c r="S21" s="686"/>
      <c r="T21" s="686"/>
      <c r="U21" s="686"/>
      <c r="V21" s="686"/>
      <c r="W21" s="689"/>
    </row>
    <row r="22" spans="2:23" s="4" customFormat="1" ht="20.100000000000001" customHeight="1" x14ac:dyDescent="0.15">
      <c r="B22" s="656" t="s">
        <v>563</v>
      </c>
      <c r="C22" s="645" t="s">
        <v>564</v>
      </c>
      <c r="D22" s="647"/>
      <c r="E22" s="648"/>
      <c r="F22" s="651"/>
      <c r="G22" s="652"/>
      <c r="H22" s="652"/>
      <c r="I22" s="652"/>
      <c r="J22" s="652"/>
      <c r="K22" s="652"/>
      <c r="L22" s="652"/>
      <c r="M22" s="656" t="s">
        <v>563</v>
      </c>
      <c r="N22" s="645" t="s">
        <v>564</v>
      </c>
      <c r="O22" s="647"/>
      <c r="P22" s="648"/>
      <c r="Q22" s="651"/>
      <c r="R22" s="652"/>
      <c r="S22" s="652"/>
      <c r="T22" s="652"/>
      <c r="U22" s="652"/>
      <c r="V22" s="652"/>
      <c r="W22" s="676"/>
    </row>
    <row r="23" spans="2:23" s="4" customFormat="1" ht="20.100000000000001" customHeight="1" x14ac:dyDescent="0.15">
      <c r="B23" s="656"/>
      <c r="C23" s="646"/>
      <c r="D23" s="649"/>
      <c r="E23" s="650"/>
      <c r="F23" s="651"/>
      <c r="G23" s="652"/>
      <c r="H23" s="652"/>
      <c r="I23" s="652"/>
      <c r="J23" s="652"/>
      <c r="K23" s="652"/>
      <c r="L23" s="652"/>
      <c r="M23" s="656"/>
      <c r="N23" s="646"/>
      <c r="O23" s="649"/>
      <c r="P23" s="650"/>
      <c r="Q23" s="651"/>
      <c r="R23" s="652"/>
      <c r="S23" s="652"/>
      <c r="T23" s="652"/>
      <c r="U23" s="652"/>
      <c r="V23" s="652"/>
      <c r="W23" s="676"/>
    </row>
    <row r="24" spans="2:23" s="4" customFormat="1" ht="20.100000000000001" customHeight="1" x14ac:dyDescent="0.15">
      <c r="B24" s="656"/>
      <c r="C24" s="658" t="s">
        <v>2</v>
      </c>
      <c r="D24" s="659"/>
      <c r="E24" s="660"/>
      <c r="F24" s="651"/>
      <c r="G24" s="652"/>
      <c r="H24" s="652"/>
      <c r="I24" s="652"/>
      <c r="J24" s="652"/>
      <c r="K24" s="652"/>
      <c r="L24" s="652"/>
      <c r="M24" s="656"/>
      <c r="N24" s="658" t="s">
        <v>2</v>
      </c>
      <c r="O24" s="659"/>
      <c r="P24" s="660"/>
      <c r="Q24" s="651"/>
      <c r="R24" s="652"/>
      <c r="S24" s="652"/>
      <c r="T24" s="652"/>
      <c r="U24" s="652"/>
      <c r="V24" s="652"/>
      <c r="W24" s="676"/>
    </row>
    <row r="25" spans="2:23" s="4" customFormat="1" ht="20.100000000000001" customHeight="1" x14ac:dyDescent="0.15">
      <c r="B25" s="657"/>
      <c r="C25" s="646"/>
      <c r="D25" s="661"/>
      <c r="E25" s="662"/>
      <c r="F25" s="651"/>
      <c r="G25" s="652"/>
      <c r="H25" s="652"/>
      <c r="I25" s="652"/>
      <c r="J25" s="652"/>
      <c r="K25" s="652"/>
      <c r="L25" s="652"/>
      <c r="M25" s="657"/>
      <c r="N25" s="646"/>
      <c r="O25" s="661"/>
      <c r="P25" s="662"/>
      <c r="Q25" s="651"/>
      <c r="R25" s="652"/>
      <c r="S25" s="652"/>
      <c r="T25" s="652"/>
      <c r="U25" s="652"/>
      <c r="V25" s="652"/>
      <c r="W25" s="676"/>
    </row>
    <row r="26" spans="2:23" s="4" customFormat="1" ht="17.100000000000001" customHeight="1" x14ac:dyDescent="0.15">
      <c r="B26" s="438" t="s">
        <v>565</v>
      </c>
      <c r="C26" s="438" t="s">
        <v>3</v>
      </c>
      <c r="D26" s="659"/>
      <c r="E26" s="660"/>
      <c r="F26" s="651"/>
      <c r="G26" s="652"/>
      <c r="H26" s="652"/>
      <c r="I26" s="652"/>
      <c r="J26" s="652"/>
      <c r="K26" s="652"/>
      <c r="L26" s="652"/>
      <c r="M26" s="438" t="s">
        <v>565</v>
      </c>
      <c r="N26" s="438" t="s">
        <v>3</v>
      </c>
      <c r="O26" s="659"/>
      <c r="P26" s="660"/>
      <c r="Q26" s="651"/>
      <c r="R26" s="652"/>
      <c r="S26" s="652"/>
      <c r="T26" s="652"/>
      <c r="U26" s="652"/>
      <c r="V26" s="652"/>
      <c r="W26" s="676"/>
    </row>
    <row r="27" spans="2:23" s="4" customFormat="1" ht="17.100000000000001" customHeight="1" x14ac:dyDescent="0.15">
      <c r="B27" s="438"/>
      <c r="C27" s="438"/>
      <c r="D27" s="661"/>
      <c r="E27" s="662"/>
      <c r="F27" s="651"/>
      <c r="G27" s="652"/>
      <c r="H27" s="652"/>
      <c r="I27" s="652"/>
      <c r="J27" s="652"/>
      <c r="K27" s="652"/>
      <c r="L27" s="652"/>
      <c r="M27" s="438"/>
      <c r="N27" s="438"/>
      <c r="O27" s="661"/>
      <c r="P27" s="662"/>
      <c r="Q27" s="651"/>
      <c r="R27" s="652"/>
      <c r="S27" s="652"/>
      <c r="T27" s="652"/>
      <c r="U27" s="652"/>
      <c r="V27" s="652"/>
      <c r="W27" s="676"/>
    </row>
    <row r="28" spans="2:23" s="4" customFormat="1" ht="17.100000000000001" customHeight="1" x14ac:dyDescent="0.15">
      <c r="B28" s="438"/>
      <c r="C28" s="438" t="s">
        <v>4</v>
      </c>
      <c r="D28" s="690"/>
      <c r="E28" s="691"/>
      <c r="F28" s="651"/>
      <c r="G28" s="652"/>
      <c r="H28" s="652"/>
      <c r="I28" s="652"/>
      <c r="J28" s="652"/>
      <c r="K28" s="652"/>
      <c r="L28" s="652"/>
      <c r="M28" s="438"/>
      <c r="N28" s="438" t="s">
        <v>4</v>
      </c>
      <c r="O28" s="659"/>
      <c r="P28" s="660"/>
      <c r="Q28" s="651"/>
      <c r="R28" s="652"/>
      <c r="S28" s="652"/>
      <c r="T28" s="652"/>
      <c r="U28" s="652"/>
      <c r="V28" s="652"/>
      <c r="W28" s="676"/>
    </row>
    <row r="29" spans="2:23" s="4" customFormat="1" ht="17.100000000000001" customHeight="1" x14ac:dyDescent="0.15">
      <c r="B29" s="438"/>
      <c r="C29" s="438"/>
      <c r="D29" s="692"/>
      <c r="E29" s="693"/>
      <c r="F29" s="651"/>
      <c r="G29" s="652"/>
      <c r="H29" s="652"/>
      <c r="I29" s="652"/>
      <c r="J29" s="652"/>
      <c r="K29" s="652"/>
      <c r="L29" s="652"/>
      <c r="M29" s="438"/>
      <c r="N29" s="438"/>
      <c r="O29" s="661"/>
      <c r="P29" s="662"/>
      <c r="Q29" s="651"/>
      <c r="R29" s="652"/>
      <c r="S29" s="652"/>
      <c r="T29" s="652"/>
      <c r="U29" s="652"/>
      <c r="V29" s="652"/>
      <c r="W29" s="676"/>
    </row>
    <row r="30" spans="2:23" s="4" customFormat="1" ht="17.100000000000001" customHeight="1" x14ac:dyDescent="0.15">
      <c r="B30" s="383" t="s">
        <v>5</v>
      </c>
      <c r="C30" s="385"/>
      <c r="D30" s="663"/>
      <c r="E30" s="664"/>
      <c r="F30" s="651"/>
      <c r="G30" s="652"/>
      <c r="H30" s="652"/>
      <c r="I30" s="652"/>
      <c r="J30" s="652"/>
      <c r="K30" s="652"/>
      <c r="L30" s="652"/>
      <c r="M30" s="383" t="s">
        <v>5</v>
      </c>
      <c r="N30" s="385"/>
      <c r="O30" s="663"/>
      <c r="P30" s="664"/>
      <c r="Q30" s="651"/>
      <c r="R30" s="652"/>
      <c r="S30" s="652"/>
      <c r="T30" s="652"/>
      <c r="U30" s="652"/>
      <c r="V30" s="652"/>
      <c r="W30" s="676"/>
    </row>
    <row r="31" spans="2:23" s="4" customFormat="1" ht="17.100000000000001" customHeight="1" x14ac:dyDescent="0.15">
      <c r="B31" s="383" t="s">
        <v>6</v>
      </c>
      <c r="C31" s="385"/>
      <c r="D31" s="661"/>
      <c r="E31" s="662"/>
      <c r="F31" s="651"/>
      <c r="G31" s="652"/>
      <c r="H31" s="652"/>
      <c r="I31" s="652"/>
      <c r="J31" s="652"/>
      <c r="K31" s="652"/>
      <c r="L31" s="652"/>
      <c r="M31" s="383" t="s">
        <v>6</v>
      </c>
      <c r="N31" s="385"/>
      <c r="O31" s="661"/>
      <c r="P31" s="662"/>
      <c r="Q31" s="651"/>
      <c r="R31" s="652"/>
      <c r="S31" s="652"/>
      <c r="T31" s="652"/>
      <c r="U31" s="652"/>
      <c r="V31" s="652"/>
      <c r="W31" s="676"/>
    </row>
    <row r="32" spans="2:23" s="4" customFormat="1" ht="17.100000000000001" customHeight="1" x14ac:dyDescent="0.15">
      <c r="B32" s="426" t="s">
        <v>29</v>
      </c>
      <c r="C32" s="671" t="s">
        <v>268</v>
      </c>
      <c r="D32" s="672"/>
      <c r="E32" s="191"/>
      <c r="F32" s="651"/>
      <c r="G32" s="652"/>
      <c r="H32" s="652"/>
      <c r="I32" s="652"/>
      <c r="J32" s="652"/>
      <c r="K32" s="652"/>
      <c r="L32" s="652"/>
      <c r="M32" s="426" t="s">
        <v>29</v>
      </c>
      <c r="N32" s="671" t="s">
        <v>268</v>
      </c>
      <c r="O32" s="672"/>
      <c r="P32" s="192"/>
      <c r="Q32" s="651"/>
      <c r="R32" s="652"/>
      <c r="S32" s="652"/>
      <c r="T32" s="652"/>
      <c r="U32" s="652"/>
      <c r="V32" s="652"/>
      <c r="W32" s="676"/>
    </row>
    <row r="33" spans="2:23" s="4" customFormat="1" ht="17.100000000000001" customHeight="1" x14ac:dyDescent="0.15">
      <c r="B33" s="429"/>
      <c r="C33" s="671" t="s">
        <v>269</v>
      </c>
      <c r="D33" s="672"/>
      <c r="E33" s="192"/>
      <c r="F33" s="653"/>
      <c r="G33" s="654"/>
      <c r="H33" s="654"/>
      <c r="I33" s="654"/>
      <c r="J33" s="654"/>
      <c r="K33" s="654"/>
      <c r="L33" s="654"/>
      <c r="M33" s="429"/>
      <c r="N33" s="671" t="s">
        <v>269</v>
      </c>
      <c r="O33" s="672"/>
      <c r="P33" s="192"/>
      <c r="Q33" s="653"/>
      <c r="R33" s="654"/>
      <c r="S33" s="654"/>
      <c r="T33" s="654"/>
      <c r="U33" s="654"/>
      <c r="V33" s="654"/>
      <c r="W33" s="677"/>
    </row>
    <row r="34" spans="2:23" s="4" customFormat="1" ht="17.100000000000001" customHeight="1" x14ac:dyDescent="0.15">
      <c r="B34" s="383" t="s">
        <v>7</v>
      </c>
      <c r="C34" s="384"/>
      <c r="D34" s="385"/>
      <c r="E34" s="665"/>
      <c r="F34" s="666"/>
      <c r="G34" s="666"/>
      <c r="H34" s="666"/>
      <c r="I34" s="666"/>
      <c r="J34" s="666"/>
      <c r="K34" s="666"/>
      <c r="L34" s="667"/>
      <c r="M34" s="383" t="s">
        <v>7</v>
      </c>
      <c r="N34" s="384"/>
      <c r="O34" s="385"/>
      <c r="P34" s="665"/>
      <c r="Q34" s="666"/>
      <c r="R34" s="666"/>
      <c r="S34" s="666"/>
      <c r="T34" s="666"/>
      <c r="U34" s="666"/>
      <c r="V34" s="666"/>
      <c r="W34" s="667"/>
    </row>
    <row r="35" spans="2:23" s="4" customFormat="1" ht="17.100000000000001" customHeight="1" x14ac:dyDescent="0.15">
      <c r="B35" s="383" t="s">
        <v>46</v>
      </c>
      <c r="C35" s="384"/>
      <c r="D35" s="385"/>
      <c r="E35" s="668"/>
      <c r="F35" s="669"/>
      <c r="G35" s="669"/>
      <c r="H35" s="669"/>
      <c r="I35" s="669"/>
      <c r="J35" s="669"/>
      <c r="K35" s="669"/>
      <c r="L35" s="669"/>
      <c r="M35" s="383" t="s">
        <v>46</v>
      </c>
      <c r="N35" s="384"/>
      <c r="O35" s="385"/>
      <c r="P35" s="668"/>
      <c r="Q35" s="669"/>
      <c r="R35" s="669"/>
      <c r="S35" s="669"/>
      <c r="T35" s="669"/>
      <c r="U35" s="669"/>
      <c r="V35" s="669"/>
      <c r="W35" s="670"/>
    </row>
    <row r="36" spans="2:23" s="4" customFormat="1" ht="17.100000000000001" customHeight="1" x14ac:dyDescent="0.15">
      <c r="B36" s="383" t="s">
        <v>271</v>
      </c>
      <c r="C36" s="384"/>
      <c r="D36" s="385"/>
      <c r="E36" s="668"/>
      <c r="F36" s="669"/>
      <c r="G36" s="669"/>
      <c r="H36" s="678"/>
      <c r="I36" s="678"/>
      <c r="J36" s="678"/>
      <c r="K36" s="678"/>
      <c r="L36" s="679"/>
      <c r="M36" s="383" t="s">
        <v>271</v>
      </c>
      <c r="N36" s="384"/>
      <c r="O36" s="385"/>
      <c r="P36" s="668"/>
      <c r="Q36" s="669"/>
      <c r="R36" s="669"/>
      <c r="S36" s="678"/>
      <c r="T36" s="678"/>
      <c r="U36" s="678"/>
      <c r="V36" s="678"/>
      <c r="W36" s="679"/>
    </row>
    <row r="37" spans="2:23" s="4" customFormat="1" ht="17.100000000000001" customHeight="1" x14ac:dyDescent="0.15">
      <c r="B37" s="383" t="s">
        <v>290</v>
      </c>
      <c r="C37" s="384"/>
      <c r="D37" s="385"/>
      <c r="E37" s="668"/>
      <c r="F37" s="669"/>
      <c r="G37" s="669"/>
      <c r="H37" s="680" t="s">
        <v>8</v>
      </c>
      <c r="I37" s="681"/>
      <c r="J37" s="682"/>
      <c r="K37" s="683"/>
      <c r="L37" s="683"/>
      <c r="M37" s="383" t="s">
        <v>290</v>
      </c>
      <c r="N37" s="384"/>
      <c r="O37" s="385"/>
      <c r="P37" s="668"/>
      <c r="Q37" s="669"/>
      <c r="R37" s="669"/>
      <c r="S37" s="680" t="s">
        <v>8</v>
      </c>
      <c r="T37" s="681"/>
      <c r="U37" s="682"/>
      <c r="V37" s="683"/>
      <c r="W37" s="684"/>
    </row>
    <row r="38" spans="2:23" s="4" customFormat="1" ht="17.100000000000001" customHeight="1" x14ac:dyDescent="0.15">
      <c r="B38" s="429" t="s">
        <v>566</v>
      </c>
      <c r="C38" s="430"/>
      <c r="D38" s="685"/>
      <c r="E38" s="686"/>
      <c r="F38" s="686"/>
      <c r="G38" s="686"/>
      <c r="H38" s="686"/>
      <c r="I38" s="686"/>
      <c r="J38" s="686"/>
      <c r="K38" s="686"/>
      <c r="L38" s="686"/>
      <c r="M38" s="429" t="s">
        <v>566</v>
      </c>
      <c r="N38" s="430"/>
      <c r="O38" s="697"/>
      <c r="P38" s="698"/>
      <c r="Q38" s="698"/>
      <c r="R38" s="698"/>
      <c r="S38" s="698"/>
      <c r="T38" s="698"/>
      <c r="U38" s="698"/>
      <c r="V38" s="698"/>
      <c r="W38" s="699"/>
    </row>
    <row r="39" spans="2:23" ht="15" customHeight="1" x14ac:dyDescent="0.15">
      <c r="B39" s="193"/>
      <c r="C39" s="694" t="s">
        <v>567</v>
      </c>
      <c r="D39" s="695"/>
      <c r="E39" s="695"/>
      <c r="F39" s="695"/>
      <c r="G39" s="695"/>
      <c r="H39" s="695"/>
      <c r="I39" s="695"/>
      <c r="J39" s="695"/>
      <c r="K39" s="695"/>
      <c r="L39" s="695"/>
      <c r="M39" s="193"/>
      <c r="N39" s="193" t="s">
        <v>568</v>
      </c>
      <c r="O39" s="193"/>
      <c r="P39" s="193"/>
      <c r="Q39" s="193"/>
      <c r="R39" s="193"/>
      <c r="S39" s="193"/>
      <c r="T39" s="193"/>
      <c r="U39" s="193"/>
      <c r="V39" s="193"/>
      <c r="W39" s="193"/>
    </row>
    <row r="40" spans="2:23" ht="15" customHeight="1" x14ac:dyDescent="0.15">
      <c r="B40" s="193"/>
      <c r="C40" s="696"/>
      <c r="D40" s="696"/>
      <c r="E40" s="696"/>
      <c r="F40" s="696"/>
      <c r="G40" s="696"/>
      <c r="H40" s="696"/>
      <c r="I40" s="696"/>
      <c r="J40" s="696"/>
      <c r="K40" s="696"/>
      <c r="L40" s="696"/>
      <c r="M40" s="193"/>
      <c r="N40" s="193" t="s">
        <v>569</v>
      </c>
      <c r="O40" s="193"/>
      <c r="P40" s="193"/>
      <c r="Q40" s="193"/>
      <c r="R40" s="193"/>
      <c r="S40" s="193"/>
      <c r="T40" s="193"/>
      <c r="U40" s="193"/>
      <c r="V40" s="193"/>
      <c r="W40" s="193"/>
    </row>
    <row r="41" spans="2:23" ht="15" customHeight="1" x14ac:dyDescent="0.15">
      <c r="C41" s="193" t="s">
        <v>570</v>
      </c>
      <c r="N41" s="194" t="s">
        <v>516</v>
      </c>
      <c r="O41" s="194"/>
      <c r="P41" s="194"/>
      <c r="Q41" s="194"/>
      <c r="R41" s="194"/>
      <c r="S41" s="194"/>
      <c r="T41" s="194"/>
      <c r="U41" s="194"/>
      <c r="V41" s="194"/>
    </row>
    <row r="42" spans="2:23" ht="15" customHeight="1" x14ac:dyDescent="0.15">
      <c r="C42" s="193" t="s">
        <v>572</v>
      </c>
      <c r="N42" s="194" t="s">
        <v>571</v>
      </c>
      <c r="O42" s="194"/>
      <c r="P42" s="194"/>
      <c r="Q42" s="194"/>
      <c r="R42" s="194"/>
      <c r="S42" s="194"/>
      <c r="T42" s="194"/>
      <c r="U42" s="194"/>
      <c r="V42" s="194"/>
    </row>
    <row r="43" spans="2:23" x14ac:dyDescent="0.15">
      <c r="C43" s="194" t="s">
        <v>541</v>
      </c>
      <c r="N43" s="194" t="s">
        <v>451</v>
      </c>
      <c r="O43" s="194"/>
      <c r="P43" s="194"/>
      <c r="Q43" s="194"/>
      <c r="R43" s="194"/>
      <c r="S43" s="194"/>
      <c r="T43" s="194"/>
      <c r="U43" s="194"/>
      <c r="V43" s="194"/>
    </row>
    <row r="44" spans="2:23" x14ac:dyDescent="0.15">
      <c r="N44" s="194"/>
    </row>
    <row r="45" spans="2:23" x14ac:dyDescent="0.15">
      <c r="N45" s="194"/>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8"/>
  <dataValidations count="3">
    <dataValidation type="list" allowBlank="1" showInputMessage="1" showErrorMessage="1" sqref="D14:E14 O14:P14 O31:P31 D31:E31" xr:uid="{00000000-0002-0000-0C00-000000000000}">
      <formula1>INDIRECT(D13)</formula1>
    </dataValidation>
    <dataValidation type="list" allowBlank="1" showInputMessage="1" showErrorMessage="1" sqref="D11:E12 O11:P12 D28:E29 O28:P29" xr:uid="{00000000-0002-0000-0C00-000001000000}">
      <formula1>INDIRECT(D9)</formula1>
    </dataValidation>
    <dataValidation type="list" allowBlank="1" showInputMessage="1" showErrorMessage="1" sqref="E15:E16 E32:E33 P32:P33 P15:P16" xr:uid="{00000000-0002-0000-0C00-000002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C00-000003000000}">
          <x14:formula1>
            <xm:f>'(参考)リスト'!$F$16:$F$21</xm:f>
          </x14:formula1>
          <xm:sqref>E32</xm:sqref>
        </x14:dataValidation>
        <x14:dataValidation type="list" allowBlank="1" showInputMessage="1" showErrorMessage="1" xr:uid="{00000000-0002-0000-0C00-000004000000}">
          <x14:formula1>
            <xm:f>'(参考)リスト'!$D$16:$D$18</xm:f>
          </x14:formula1>
          <xm:sqref>D13:E13 O13:P13 D30:E30 O30:P30</xm:sqref>
        </x14:dataValidation>
        <x14:dataValidation type="list" allowBlank="1" showInputMessage="1" showErrorMessage="1" xr:uid="{00000000-0002-0000-0C00-000005000000}">
          <x14:formula1>
            <xm:f>'(参考)リスト'!$B$16:$B$21</xm:f>
          </x14:formula1>
          <xm:sqref>D9:E10 O9:P10 D26:E27 O26:P27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8"/>
  <dimension ref="B1:Z59"/>
  <sheetViews>
    <sheetView showGridLines="0" showZeros="0" view="pageBreakPreview" zoomScaleNormal="100" zoomScaleSheetLayoutView="100" workbookViewId="0"/>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87" t="s">
        <v>326</v>
      </c>
      <c r="C2" s="75"/>
      <c r="D2" s="75"/>
      <c r="E2" s="75"/>
      <c r="F2" s="75"/>
      <c r="G2" s="75"/>
      <c r="H2" s="75"/>
      <c r="I2" s="75"/>
      <c r="J2" s="75"/>
      <c r="K2" s="75"/>
      <c r="L2" s="75"/>
      <c r="M2" s="75"/>
      <c r="N2" s="75"/>
      <c r="O2" s="75"/>
      <c r="P2" s="75"/>
      <c r="Q2" s="75"/>
      <c r="R2" s="75"/>
      <c r="S2" s="75"/>
      <c r="T2" s="75"/>
      <c r="U2" s="75"/>
      <c r="V2" s="75"/>
      <c r="W2" s="75"/>
      <c r="X2" s="75"/>
      <c r="Y2" s="75"/>
    </row>
    <row r="3" spans="2:25" ht="15" customHeight="1" x14ac:dyDescent="0.15">
      <c r="B3" s="727" t="s">
        <v>45</v>
      </c>
      <c r="C3" s="727"/>
      <c r="D3" s="727"/>
      <c r="E3" s="736" t="str">
        <f>'様式A-1'!D3</f>
        <v>ユダトンネル</v>
      </c>
      <c r="F3" s="736"/>
      <c r="G3" s="736"/>
      <c r="H3" s="736"/>
      <c r="I3" s="709" t="s">
        <v>40</v>
      </c>
      <c r="J3" s="710"/>
      <c r="K3" s="711"/>
      <c r="L3" s="733" t="str">
        <f>'様式A-1'!J3</f>
        <v>主要県道　橘東和線</v>
      </c>
      <c r="M3" s="734"/>
      <c r="N3" s="735"/>
      <c r="O3" s="722" t="s">
        <v>256</v>
      </c>
      <c r="P3" s="722"/>
      <c r="Q3" s="722"/>
      <c r="R3" s="730" t="str">
        <f>'様式B(トンネル様式1P002)'!K5</f>
        <v>基礎地盤コンサルタンツ株式会社</v>
      </c>
      <c r="S3" s="731"/>
      <c r="T3" s="732"/>
      <c r="U3" s="737" t="s">
        <v>260</v>
      </c>
      <c r="V3" s="738"/>
      <c r="W3" s="723">
        <f>'様式B(トンネル様式1P002)'!Q5</f>
        <v>45281</v>
      </c>
      <c r="X3" s="724"/>
      <c r="Y3" s="725"/>
    </row>
    <row r="4" spans="2:25" ht="15" customHeight="1" x14ac:dyDescent="0.15">
      <c r="B4" s="728" t="s">
        <v>41</v>
      </c>
      <c r="C4" s="728"/>
      <c r="D4" s="728"/>
      <c r="E4" s="729" t="str">
        <f>'様式A-1'!D4</f>
        <v>油田トンネル</v>
      </c>
      <c r="F4" s="729"/>
      <c r="G4" s="729"/>
      <c r="H4" s="729"/>
      <c r="I4" s="709" t="s">
        <v>44</v>
      </c>
      <c r="J4" s="710"/>
      <c r="K4" s="711"/>
      <c r="L4" s="733" t="str">
        <f>'様式A-1'!R3</f>
        <v>柳井土木建築事務所
（大島分室）</v>
      </c>
      <c r="M4" s="734"/>
      <c r="N4" s="735"/>
      <c r="O4" s="722" t="s">
        <v>257</v>
      </c>
      <c r="P4" s="722"/>
      <c r="Q4" s="722"/>
      <c r="R4" s="730" t="str">
        <f>'様式B(トンネル様式1P002)'!K6</f>
        <v>安田　啓吾</v>
      </c>
      <c r="S4" s="731"/>
      <c r="T4" s="732"/>
      <c r="U4" s="544"/>
      <c r="V4" s="604"/>
      <c r="W4" s="726"/>
      <c r="X4" s="556"/>
      <c r="Y4" s="557"/>
    </row>
    <row r="5" spans="2:25" ht="15" customHeight="1" x14ac:dyDescent="0.15">
      <c r="B5" s="709" t="s">
        <v>235</v>
      </c>
      <c r="C5" s="710"/>
      <c r="D5" s="711"/>
      <c r="E5" s="79" t="s">
        <v>669</v>
      </c>
      <c r="F5" s="709" t="s">
        <v>234</v>
      </c>
      <c r="G5" s="710"/>
      <c r="H5" s="711"/>
      <c r="I5" s="149">
        <v>101</v>
      </c>
      <c r="J5" s="709" t="s">
        <v>235</v>
      </c>
      <c r="K5" s="710"/>
      <c r="L5" s="711"/>
      <c r="M5" s="79" t="s">
        <v>670</v>
      </c>
      <c r="N5" s="709" t="s">
        <v>234</v>
      </c>
      <c r="O5" s="710"/>
      <c r="P5" s="711"/>
      <c r="Q5" s="149">
        <v>101</v>
      </c>
      <c r="R5" s="709" t="s">
        <v>235</v>
      </c>
      <c r="S5" s="710"/>
      <c r="T5" s="711"/>
      <c r="U5" s="79" t="s">
        <v>671</v>
      </c>
      <c r="V5" s="709" t="s">
        <v>234</v>
      </c>
      <c r="W5" s="710"/>
      <c r="X5" s="711"/>
      <c r="Y5" s="149">
        <v>101</v>
      </c>
    </row>
    <row r="6" spans="2:25" ht="15" customHeight="1" x14ac:dyDescent="0.15">
      <c r="B6" s="709" t="s">
        <v>233</v>
      </c>
      <c r="C6" s="710"/>
      <c r="D6" s="165" t="s">
        <v>518</v>
      </c>
      <c r="E6" s="712" t="s">
        <v>339</v>
      </c>
      <c r="F6" s="713"/>
      <c r="G6" s="709" t="s">
        <v>232</v>
      </c>
      <c r="H6" s="711"/>
      <c r="I6" s="198" t="s">
        <v>386</v>
      </c>
      <c r="J6" s="709" t="s">
        <v>233</v>
      </c>
      <c r="K6" s="710"/>
      <c r="L6" s="165" t="s">
        <v>518</v>
      </c>
      <c r="M6" s="712" t="s">
        <v>339</v>
      </c>
      <c r="N6" s="713"/>
      <c r="O6" s="709" t="s">
        <v>232</v>
      </c>
      <c r="P6" s="711"/>
      <c r="Q6" s="198" t="s">
        <v>386</v>
      </c>
      <c r="R6" s="709" t="s">
        <v>233</v>
      </c>
      <c r="S6" s="710"/>
      <c r="T6" s="165" t="s">
        <v>518</v>
      </c>
      <c r="U6" s="712" t="s">
        <v>339</v>
      </c>
      <c r="V6" s="713"/>
      <c r="W6" s="709" t="s">
        <v>232</v>
      </c>
      <c r="X6" s="711"/>
      <c r="Y6" s="198" t="s">
        <v>386</v>
      </c>
    </row>
    <row r="7" spans="2:25" ht="15" customHeight="1" x14ac:dyDescent="0.15">
      <c r="B7" s="709" t="s">
        <v>231</v>
      </c>
      <c r="C7" s="710"/>
      <c r="D7" s="712" t="s">
        <v>388</v>
      </c>
      <c r="E7" s="714"/>
      <c r="F7" s="714"/>
      <c r="G7" s="714"/>
      <c r="H7" s="714"/>
      <c r="I7" s="713"/>
      <c r="J7" s="709" t="s">
        <v>231</v>
      </c>
      <c r="K7" s="710"/>
      <c r="L7" s="712" t="s">
        <v>388</v>
      </c>
      <c r="M7" s="714"/>
      <c r="N7" s="714"/>
      <c r="O7" s="714"/>
      <c r="P7" s="714"/>
      <c r="Q7" s="713"/>
      <c r="R7" s="709" t="s">
        <v>231</v>
      </c>
      <c r="S7" s="710"/>
      <c r="T7" s="712" t="s">
        <v>388</v>
      </c>
      <c r="U7" s="714"/>
      <c r="V7" s="714"/>
      <c r="W7" s="714"/>
      <c r="X7" s="714"/>
      <c r="Y7" s="713"/>
    </row>
    <row r="8" spans="2:25" ht="15" customHeight="1" x14ac:dyDescent="0.15">
      <c r="B8" s="715" t="s">
        <v>243</v>
      </c>
      <c r="C8" s="715"/>
      <c r="D8" s="166" t="s">
        <v>667</v>
      </c>
      <c r="E8" s="133" t="s">
        <v>230</v>
      </c>
      <c r="F8" s="708" t="s">
        <v>672</v>
      </c>
      <c r="G8" s="708"/>
      <c r="H8" s="708"/>
      <c r="I8" s="708"/>
      <c r="J8" s="715" t="s">
        <v>243</v>
      </c>
      <c r="K8" s="715"/>
      <c r="L8" s="166" t="s">
        <v>667</v>
      </c>
      <c r="M8" s="133" t="s">
        <v>229</v>
      </c>
      <c r="N8" s="712" t="s">
        <v>672</v>
      </c>
      <c r="O8" s="714"/>
      <c r="P8" s="714"/>
      <c r="Q8" s="713"/>
      <c r="R8" s="715" t="s">
        <v>243</v>
      </c>
      <c r="S8" s="715"/>
      <c r="T8" s="166" t="s">
        <v>667</v>
      </c>
      <c r="U8" s="133" t="s">
        <v>229</v>
      </c>
      <c r="V8" s="708" t="s">
        <v>672</v>
      </c>
      <c r="W8" s="708"/>
      <c r="X8" s="708"/>
      <c r="Y8" s="708"/>
    </row>
    <row r="9" spans="2:25" s="20" customFormat="1" ht="14.1" customHeight="1" x14ac:dyDescent="0.15">
      <c r="B9" s="716"/>
      <c r="C9" s="716"/>
      <c r="D9" s="716"/>
      <c r="E9" s="716"/>
      <c r="F9" s="716"/>
      <c r="G9" s="716"/>
      <c r="H9" s="716"/>
      <c r="I9" s="716"/>
      <c r="J9" s="718"/>
      <c r="K9" s="718"/>
      <c r="L9" s="718"/>
      <c r="M9" s="718"/>
      <c r="N9" s="718"/>
      <c r="O9" s="718"/>
      <c r="P9" s="718"/>
      <c r="Q9" s="718"/>
      <c r="R9" s="720"/>
      <c r="S9" s="720"/>
      <c r="T9" s="720"/>
      <c r="U9" s="720"/>
      <c r="V9" s="720"/>
      <c r="W9" s="720"/>
      <c r="X9" s="720"/>
      <c r="Y9" s="721"/>
    </row>
    <row r="10" spans="2:25" s="20" customFormat="1" ht="14.1" customHeight="1" x14ac:dyDescent="0.15">
      <c r="B10" s="717"/>
      <c r="C10" s="717"/>
      <c r="D10" s="717"/>
      <c r="E10" s="717"/>
      <c r="F10" s="717"/>
      <c r="G10" s="717"/>
      <c r="H10" s="717"/>
      <c r="I10" s="717"/>
      <c r="J10" s="718"/>
      <c r="K10" s="718"/>
      <c r="L10" s="718"/>
      <c r="M10" s="718"/>
      <c r="N10" s="718"/>
      <c r="O10" s="718"/>
      <c r="P10" s="718"/>
      <c r="Q10" s="718"/>
      <c r="R10" s="720"/>
      <c r="S10" s="720"/>
      <c r="T10" s="720"/>
      <c r="U10" s="720"/>
      <c r="V10" s="720"/>
      <c r="W10" s="720"/>
      <c r="X10" s="720"/>
      <c r="Y10" s="721"/>
    </row>
    <row r="11" spans="2:25" s="20" customFormat="1" ht="14.1" customHeight="1" x14ac:dyDescent="0.15">
      <c r="B11" s="717"/>
      <c r="C11" s="717"/>
      <c r="D11" s="717"/>
      <c r="E11" s="717"/>
      <c r="F11" s="717"/>
      <c r="G11" s="717"/>
      <c r="H11" s="717"/>
      <c r="I11" s="717"/>
      <c r="J11" s="718"/>
      <c r="K11" s="718"/>
      <c r="L11" s="718"/>
      <c r="M11" s="718"/>
      <c r="N11" s="718"/>
      <c r="O11" s="718"/>
      <c r="P11" s="718"/>
      <c r="Q11" s="718"/>
      <c r="R11" s="720"/>
      <c r="S11" s="720"/>
      <c r="T11" s="720"/>
      <c r="U11" s="720"/>
      <c r="V11" s="720"/>
      <c r="W11" s="720"/>
      <c r="X11" s="720"/>
      <c r="Y11" s="721"/>
    </row>
    <row r="12" spans="2:25" s="20" customFormat="1" ht="14.1" customHeight="1" x14ac:dyDescent="0.15">
      <c r="B12" s="717"/>
      <c r="C12" s="717"/>
      <c r="D12" s="717"/>
      <c r="E12" s="717"/>
      <c r="F12" s="717"/>
      <c r="G12" s="717"/>
      <c r="H12" s="717"/>
      <c r="I12" s="717"/>
      <c r="J12" s="718"/>
      <c r="K12" s="718"/>
      <c r="L12" s="718"/>
      <c r="M12" s="718"/>
      <c r="N12" s="718"/>
      <c r="O12" s="718"/>
      <c r="P12" s="718"/>
      <c r="Q12" s="718"/>
      <c r="R12" s="720"/>
      <c r="S12" s="720"/>
      <c r="T12" s="720"/>
      <c r="U12" s="720"/>
      <c r="V12" s="720"/>
      <c r="W12" s="720"/>
      <c r="X12" s="720"/>
      <c r="Y12" s="721"/>
    </row>
    <row r="13" spans="2:25" s="20" customFormat="1" ht="14.1" customHeight="1" x14ac:dyDescent="0.15">
      <c r="B13" s="717"/>
      <c r="C13" s="717"/>
      <c r="D13" s="717"/>
      <c r="E13" s="717"/>
      <c r="F13" s="717"/>
      <c r="G13" s="717"/>
      <c r="H13" s="717"/>
      <c r="I13" s="717"/>
      <c r="J13" s="718"/>
      <c r="K13" s="718"/>
      <c r="L13" s="718"/>
      <c r="M13" s="718"/>
      <c r="N13" s="718"/>
      <c r="O13" s="718"/>
      <c r="P13" s="718"/>
      <c r="Q13" s="718"/>
      <c r="R13" s="720"/>
      <c r="S13" s="720"/>
      <c r="T13" s="720"/>
      <c r="U13" s="720"/>
      <c r="V13" s="720"/>
      <c r="W13" s="720"/>
      <c r="X13" s="720"/>
      <c r="Y13" s="721"/>
    </row>
    <row r="14" spans="2:25" s="20" customFormat="1" ht="14.1" customHeight="1" x14ac:dyDescent="0.15">
      <c r="B14" s="717"/>
      <c r="C14" s="717"/>
      <c r="D14" s="717"/>
      <c r="E14" s="717"/>
      <c r="F14" s="717"/>
      <c r="G14" s="717"/>
      <c r="H14" s="717"/>
      <c r="I14" s="717"/>
      <c r="J14" s="718"/>
      <c r="K14" s="718"/>
      <c r="L14" s="718"/>
      <c r="M14" s="718"/>
      <c r="N14" s="718"/>
      <c r="O14" s="718"/>
      <c r="P14" s="718"/>
      <c r="Q14" s="718"/>
      <c r="R14" s="720"/>
      <c r="S14" s="720"/>
      <c r="T14" s="720"/>
      <c r="U14" s="720"/>
      <c r="V14" s="720"/>
      <c r="W14" s="720"/>
      <c r="X14" s="720"/>
      <c r="Y14" s="721"/>
    </row>
    <row r="15" spans="2:25" s="20" customFormat="1" ht="14.1" customHeight="1" x14ac:dyDescent="0.15">
      <c r="B15" s="717"/>
      <c r="C15" s="717"/>
      <c r="D15" s="717"/>
      <c r="E15" s="717"/>
      <c r="F15" s="717"/>
      <c r="G15" s="717"/>
      <c r="H15" s="717"/>
      <c r="I15" s="717"/>
      <c r="J15" s="718"/>
      <c r="K15" s="718"/>
      <c r="L15" s="718"/>
      <c r="M15" s="718"/>
      <c r="N15" s="718"/>
      <c r="O15" s="718"/>
      <c r="P15" s="718"/>
      <c r="Q15" s="718"/>
      <c r="R15" s="720"/>
      <c r="S15" s="720"/>
      <c r="T15" s="720"/>
      <c r="U15" s="720"/>
      <c r="V15" s="720"/>
      <c r="W15" s="720"/>
      <c r="X15" s="720"/>
      <c r="Y15" s="721"/>
    </row>
    <row r="16" spans="2:25" s="20" customFormat="1" ht="14.1" customHeight="1" x14ac:dyDescent="0.15">
      <c r="B16" s="717"/>
      <c r="C16" s="717"/>
      <c r="D16" s="717"/>
      <c r="E16" s="717"/>
      <c r="F16" s="717"/>
      <c r="G16" s="717"/>
      <c r="H16" s="717"/>
      <c r="I16" s="717"/>
      <c r="J16" s="718"/>
      <c r="K16" s="718"/>
      <c r="L16" s="718"/>
      <c r="M16" s="718"/>
      <c r="N16" s="718"/>
      <c r="O16" s="718"/>
      <c r="P16" s="718"/>
      <c r="Q16" s="718"/>
      <c r="R16" s="720"/>
      <c r="S16" s="720"/>
      <c r="T16" s="720"/>
      <c r="U16" s="720"/>
      <c r="V16" s="720"/>
      <c r="W16" s="720"/>
      <c r="X16" s="720"/>
      <c r="Y16" s="721"/>
    </row>
    <row r="17" spans="2:25" s="20" customFormat="1" ht="14.1" customHeight="1" x14ac:dyDescent="0.15">
      <c r="B17" s="717"/>
      <c r="C17" s="717"/>
      <c r="D17" s="717"/>
      <c r="E17" s="717"/>
      <c r="F17" s="717"/>
      <c r="G17" s="717"/>
      <c r="H17" s="717"/>
      <c r="I17" s="717"/>
      <c r="J17" s="718"/>
      <c r="K17" s="718"/>
      <c r="L17" s="718"/>
      <c r="M17" s="718"/>
      <c r="N17" s="718"/>
      <c r="O17" s="718"/>
      <c r="P17" s="718"/>
      <c r="Q17" s="718"/>
      <c r="R17" s="720"/>
      <c r="S17" s="720"/>
      <c r="T17" s="720"/>
      <c r="U17" s="720"/>
      <c r="V17" s="720"/>
      <c r="W17" s="720"/>
      <c r="X17" s="720"/>
      <c r="Y17" s="721"/>
    </row>
    <row r="18" spans="2:25" s="20" customFormat="1" ht="14.1" customHeight="1" x14ac:dyDescent="0.15">
      <c r="B18" s="717"/>
      <c r="C18" s="717"/>
      <c r="D18" s="717"/>
      <c r="E18" s="717"/>
      <c r="F18" s="717"/>
      <c r="G18" s="717"/>
      <c r="H18" s="717"/>
      <c r="I18" s="717"/>
      <c r="J18" s="718"/>
      <c r="K18" s="718"/>
      <c r="L18" s="718"/>
      <c r="M18" s="718"/>
      <c r="N18" s="718"/>
      <c r="O18" s="718"/>
      <c r="P18" s="718"/>
      <c r="Q18" s="718"/>
      <c r="R18" s="720"/>
      <c r="S18" s="720"/>
      <c r="T18" s="720"/>
      <c r="U18" s="720"/>
      <c r="V18" s="720"/>
      <c r="W18" s="720"/>
      <c r="X18" s="720"/>
      <c r="Y18" s="721"/>
    </row>
    <row r="19" spans="2:25" s="20" customFormat="1" ht="14.1" customHeight="1" x14ac:dyDescent="0.15">
      <c r="B19" s="717"/>
      <c r="C19" s="717"/>
      <c r="D19" s="717"/>
      <c r="E19" s="717"/>
      <c r="F19" s="717"/>
      <c r="G19" s="717"/>
      <c r="H19" s="717"/>
      <c r="I19" s="717"/>
      <c r="J19" s="718"/>
      <c r="K19" s="718"/>
      <c r="L19" s="718"/>
      <c r="M19" s="718"/>
      <c r="N19" s="718"/>
      <c r="O19" s="718"/>
      <c r="P19" s="718"/>
      <c r="Q19" s="718"/>
      <c r="R19" s="720"/>
      <c r="S19" s="720"/>
      <c r="T19" s="720"/>
      <c r="U19" s="720"/>
      <c r="V19" s="720"/>
      <c r="W19" s="720"/>
      <c r="X19" s="720"/>
      <c r="Y19" s="721"/>
    </row>
    <row r="20" spans="2:25" s="20" customFormat="1" ht="14.1" customHeight="1" x14ac:dyDescent="0.15">
      <c r="B20" s="717"/>
      <c r="C20" s="717"/>
      <c r="D20" s="717"/>
      <c r="E20" s="717"/>
      <c r="F20" s="717"/>
      <c r="G20" s="717"/>
      <c r="H20" s="717"/>
      <c r="I20" s="717"/>
      <c r="J20" s="718"/>
      <c r="K20" s="718"/>
      <c r="L20" s="718"/>
      <c r="M20" s="718"/>
      <c r="N20" s="718"/>
      <c r="O20" s="718"/>
      <c r="P20" s="718"/>
      <c r="Q20" s="718"/>
      <c r="R20" s="720"/>
      <c r="S20" s="720"/>
      <c r="T20" s="720"/>
      <c r="U20" s="720"/>
      <c r="V20" s="720"/>
      <c r="W20" s="720"/>
      <c r="X20" s="720"/>
      <c r="Y20" s="721"/>
    </row>
    <row r="21" spans="2:25" s="20" customFormat="1" ht="14.1" customHeight="1" x14ac:dyDescent="0.15">
      <c r="B21" s="717"/>
      <c r="C21" s="717"/>
      <c r="D21" s="717"/>
      <c r="E21" s="717"/>
      <c r="F21" s="717"/>
      <c r="G21" s="717"/>
      <c r="H21" s="717"/>
      <c r="I21" s="717"/>
      <c r="J21" s="718"/>
      <c r="K21" s="718"/>
      <c r="L21" s="718"/>
      <c r="M21" s="718"/>
      <c r="N21" s="718"/>
      <c r="O21" s="718"/>
      <c r="P21" s="718"/>
      <c r="Q21" s="718"/>
      <c r="R21" s="720"/>
      <c r="S21" s="720"/>
      <c r="T21" s="720"/>
      <c r="U21" s="720"/>
      <c r="V21" s="720"/>
      <c r="W21" s="720"/>
      <c r="X21" s="720"/>
      <c r="Y21" s="721"/>
    </row>
    <row r="22" spans="2:25" ht="15" customHeight="1" x14ac:dyDescent="0.15">
      <c r="B22" s="709" t="s">
        <v>235</v>
      </c>
      <c r="C22" s="710"/>
      <c r="D22" s="711"/>
      <c r="E22" s="79"/>
      <c r="F22" s="709" t="s">
        <v>234</v>
      </c>
      <c r="G22" s="710"/>
      <c r="H22" s="711"/>
      <c r="I22" s="149"/>
      <c r="J22" s="709" t="s">
        <v>235</v>
      </c>
      <c r="K22" s="710"/>
      <c r="L22" s="711"/>
      <c r="M22" s="79"/>
      <c r="N22" s="709" t="s">
        <v>234</v>
      </c>
      <c r="O22" s="710"/>
      <c r="P22" s="711"/>
      <c r="Q22" s="149"/>
      <c r="R22" s="709" t="s">
        <v>235</v>
      </c>
      <c r="S22" s="710"/>
      <c r="T22" s="711"/>
      <c r="U22" s="79"/>
      <c r="V22" s="709" t="s">
        <v>234</v>
      </c>
      <c r="W22" s="710"/>
      <c r="X22" s="711"/>
      <c r="Y22" s="149"/>
    </row>
    <row r="23" spans="2:25" ht="15" customHeight="1" x14ac:dyDescent="0.15">
      <c r="B23" s="709" t="s">
        <v>233</v>
      </c>
      <c r="C23" s="710"/>
      <c r="D23" s="165"/>
      <c r="E23" s="712"/>
      <c r="F23" s="713"/>
      <c r="G23" s="709" t="s">
        <v>232</v>
      </c>
      <c r="H23" s="711"/>
      <c r="I23" s="149"/>
      <c r="J23" s="709" t="s">
        <v>233</v>
      </c>
      <c r="K23" s="710"/>
      <c r="L23" s="165"/>
      <c r="M23" s="712"/>
      <c r="N23" s="713"/>
      <c r="O23" s="709" t="s">
        <v>232</v>
      </c>
      <c r="P23" s="711"/>
      <c r="Q23" s="149"/>
      <c r="R23" s="709" t="s">
        <v>233</v>
      </c>
      <c r="S23" s="710"/>
      <c r="T23" s="165"/>
      <c r="U23" s="712"/>
      <c r="V23" s="713"/>
      <c r="W23" s="709" t="s">
        <v>232</v>
      </c>
      <c r="X23" s="711"/>
      <c r="Y23" s="149"/>
    </row>
    <row r="24" spans="2:25" ht="15" customHeight="1" x14ac:dyDescent="0.15">
      <c r="B24" s="709" t="s">
        <v>231</v>
      </c>
      <c r="C24" s="710"/>
      <c r="D24" s="712"/>
      <c r="E24" s="714"/>
      <c r="F24" s="714"/>
      <c r="G24" s="714"/>
      <c r="H24" s="714"/>
      <c r="I24" s="713"/>
      <c r="J24" s="709" t="s">
        <v>231</v>
      </c>
      <c r="K24" s="710"/>
      <c r="L24" s="712"/>
      <c r="M24" s="714"/>
      <c r="N24" s="714"/>
      <c r="O24" s="714"/>
      <c r="P24" s="714"/>
      <c r="Q24" s="713"/>
      <c r="R24" s="709" t="s">
        <v>231</v>
      </c>
      <c r="S24" s="710"/>
      <c r="T24" s="712"/>
      <c r="U24" s="714"/>
      <c r="V24" s="714"/>
      <c r="W24" s="714"/>
      <c r="X24" s="714"/>
      <c r="Y24" s="713"/>
    </row>
    <row r="25" spans="2:25" ht="15" customHeight="1" x14ac:dyDescent="0.15">
      <c r="B25" s="715" t="s">
        <v>243</v>
      </c>
      <c r="C25" s="715"/>
      <c r="D25" s="166"/>
      <c r="E25" s="133" t="s">
        <v>229</v>
      </c>
      <c r="F25" s="708"/>
      <c r="G25" s="708"/>
      <c r="H25" s="708"/>
      <c r="I25" s="708"/>
      <c r="J25" s="715" t="s">
        <v>243</v>
      </c>
      <c r="K25" s="715"/>
      <c r="L25" s="166"/>
      <c r="M25" s="133" t="s">
        <v>229</v>
      </c>
      <c r="N25" s="708"/>
      <c r="O25" s="708"/>
      <c r="P25" s="708"/>
      <c r="Q25" s="708"/>
      <c r="R25" s="715" t="s">
        <v>243</v>
      </c>
      <c r="S25" s="715"/>
      <c r="T25" s="166"/>
      <c r="U25" s="133" t="s">
        <v>229</v>
      </c>
      <c r="V25" s="708"/>
      <c r="W25" s="708"/>
      <c r="X25" s="708"/>
      <c r="Y25" s="708"/>
    </row>
    <row r="26" spans="2:25" s="20" customFormat="1" ht="14.1" customHeight="1" x14ac:dyDescent="0.15">
      <c r="B26" s="716"/>
      <c r="C26" s="716"/>
      <c r="D26" s="716"/>
      <c r="E26" s="716"/>
      <c r="F26" s="716"/>
      <c r="G26" s="716"/>
      <c r="H26" s="716"/>
      <c r="I26" s="716"/>
      <c r="J26" s="718"/>
      <c r="K26" s="718"/>
      <c r="L26" s="718"/>
      <c r="M26" s="718"/>
      <c r="N26" s="718"/>
      <c r="O26" s="718"/>
      <c r="P26" s="718"/>
      <c r="Q26" s="718"/>
      <c r="R26" s="720"/>
      <c r="S26" s="720"/>
      <c r="T26" s="720"/>
      <c r="U26" s="720"/>
      <c r="V26" s="720"/>
      <c r="W26" s="720"/>
      <c r="X26" s="720"/>
      <c r="Y26" s="721"/>
    </row>
    <row r="27" spans="2:25" s="20" customFormat="1" ht="14.1" customHeight="1" x14ac:dyDescent="0.15">
      <c r="B27" s="717"/>
      <c r="C27" s="717"/>
      <c r="D27" s="717"/>
      <c r="E27" s="717"/>
      <c r="F27" s="717"/>
      <c r="G27" s="717"/>
      <c r="H27" s="717"/>
      <c r="I27" s="717"/>
      <c r="J27" s="718"/>
      <c r="K27" s="718"/>
      <c r="L27" s="718"/>
      <c r="M27" s="718"/>
      <c r="N27" s="718"/>
      <c r="O27" s="718"/>
      <c r="P27" s="718"/>
      <c r="Q27" s="718"/>
      <c r="R27" s="720"/>
      <c r="S27" s="720"/>
      <c r="T27" s="720"/>
      <c r="U27" s="720"/>
      <c r="V27" s="720"/>
      <c r="W27" s="720"/>
      <c r="X27" s="720"/>
      <c r="Y27" s="721"/>
    </row>
    <row r="28" spans="2:25" s="20" customFormat="1" ht="14.1" customHeight="1" x14ac:dyDescent="0.15">
      <c r="B28" s="717"/>
      <c r="C28" s="717"/>
      <c r="D28" s="717"/>
      <c r="E28" s="717"/>
      <c r="F28" s="717"/>
      <c r="G28" s="717"/>
      <c r="H28" s="717"/>
      <c r="I28" s="717"/>
      <c r="J28" s="718"/>
      <c r="K28" s="718"/>
      <c r="L28" s="718"/>
      <c r="M28" s="718"/>
      <c r="N28" s="718"/>
      <c r="O28" s="718"/>
      <c r="P28" s="718"/>
      <c r="Q28" s="718"/>
      <c r="R28" s="720"/>
      <c r="S28" s="720"/>
      <c r="T28" s="720"/>
      <c r="U28" s="720"/>
      <c r="V28" s="720"/>
      <c r="W28" s="720"/>
      <c r="X28" s="720"/>
      <c r="Y28" s="721"/>
    </row>
    <row r="29" spans="2:25" s="20" customFormat="1" ht="14.1" customHeight="1" x14ac:dyDescent="0.15">
      <c r="B29" s="717"/>
      <c r="C29" s="717"/>
      <c r="D29" s="717"/>
      <c r="E29" s="717"/>
      <c r="F29" s="717"/>
      <c r="G29" s="717"/>
      <c r="H29" s="717"/>
      <c r="I29" s="717"/>
      <c r="J29" s="718"/>
      <c r="K29" s="718"/>
      <c r="L29" s="718"/>
      <c r="M29" s="718"/>
      <c r="N29" s="718"/>
      <c r="O29" s="718"/>
      <c r="P29" s="718"/>
      <c r="Q29" s="718"/>
      <c r="R29" s="720"/>
      <c r="S29" s="720"/>
      <c r="T29" s="720"/>
      <c r="U29" s="720"/>
      <c r="V29" s="720"/>
      <c r="W29" s="720"/>
      <c r="X29" s="720"/>
      <c r="Y29" s="721"/>
    </row>
    <row r="30" spans="2:25" s="20" customFormat="1" ht="14.1" customHeight="1" x14ac:dyDescent="0.15">
      <c r="B30" s="717"/>
      <c r="C30" s="717"/>
      <c r="D30" s="717"/>
      <c r="E30" s="717"/>
      <c r="F30" s="717"/>
      <c r="G30" s="717"/>
      <c r="H30" s="717"/>
      <c r="I30" s="717"/>
      <c r="J30" s="718"/>
      <c r="K30" s="718"/>
      <c r="L30" s="718"/>
      <c r="M30" s="718"/>
      <c r="N30" s="718"/>
      <c r="O30" s="718"/>
      <c r="P30" s="718"/>
      <c r="Q30" s="718"/>
      <c r="R30" s="720"/>
      <c r="S30" s="720"/>
      <c r="T30" s="720"/>
      <c r="U30" s="720"/>
      <c r="V30" s="720"/>
      <c r="W30" s="720"/>
      <c r="X30" s="720"/>
      <c r="Y30" s="721"/>
    </row>
    <row r="31" spans="2:25" s="20" customFormat="1" ht="14.1" customHeight="1" x14ac:dyDescent="0.15">
      <c r="B31" s="717"/>
      <c r="C31" s="717"/>
      <c r="D31" s="717"/>
      <c r="E31" s="717"/>
      <c r="F31" s="717"/>
      <c r="G31" s="717"/>
      <c r="H31" s="717"/>
      <c r="I31" s="717"/>
      <c r="J31" s="718"/>
      <c r="K31" s="718"/>
      <c r="L31" s="718"/>
      <c r="M31" s="718"/>
      <c r="N31" s="718"/>
      <c r="O31" s="718"/>
      <c r="P31" s="718"/>
      <c r="Q31" s="718"/>
      <c r="R31" s="720"/>
      <c r="S31" s="720"/>
      <c r="T31" s="720"/>
      <c r="U31" s="720"/>
      <c r="V31" s="720"/>
      <c r="W31" s="720"/>
      <c r="X31" s="720"/>
      <c r="Y31" s="721"/>
    </row>
    <row r="32" spans="2:25" s="20" customFormat="1" ht="14.1" customHeight="1" x14ac:dyDescent="0.15">
      <c r="B32" s="717"/>
      <c r="C32" s="717"/>
      <c r="D32" s="717"/>
      <c r="E32" s="717"/>
      <c r="F32" s="717"/>
      <c r="G32" s="717"/>
      <c r="H32" s="717"/>
      <c r="I32" s="717"/>
      <c r="J32" s="718"/>
      <c r="K32" s="718"/>
      <c r="L32" s="718"/>
      <c r="M32" s="718"/>
      <c r="N32" s="718"/>
      <c r="O32" s="718"/>
      <c r="P32" s="718"/>
      <c r="Q32" s="718"/>
      <c r="R32" s="720"/>
      <c r="S32" s="720"/>
      <c r="T32" s="720"/>
      <c r="U32" s="720"/>
      <c r="V32" s="720"/>
      <c r="W32" s="720"/>
      <c r="X32" s="720"/>
      <c r="Y32" s="721"/>
    </row>
    <row r="33" spans="2:25" s="20" customFormat="1" ht="14.1" customHeight="1" x14ac:dyDescent="0.15">
      <c r="B33" s="717"/>
      <c r="C33" s="717"/>
      <c r="D33" s="717"/>
      <c r="E33" s="717"/>
      <c r="F33" s="717"/>
      <c r="G33" s="717"/>
      <c r="H33" s="717"/>
      <c r="I33" s="717"/>
      <c r="J33" s="718"/>
      <c r="K33" s="718"/>
      <c r="L33" s="718"/>
      <c r="M33" s="718"/>
      <c r="N33" s="718"/>
      <c r="O33" s="718"/>
      <c r="P33" s="718"/>
      <c r="Q33" s="718"/>
      <c r="R33" s="720"/>
      <c r="S33" s="720"/>
      <c r="T33" s="720"/>
      <c r="U33" s="720"/>
      <c r="V33" s="720"/>
      <c r="W33" s="720"/>
      <c r="X33" s="720"/>
      <c r="Y33" s="721"/>
    </row>
    <row r="34" spans="2:25" s="20" customFormat="1" ht="14.1" customHeight="1" x14ac:dyDescent="0.15">
      <c r="B34" s="717"/>
      <c r="C34" s="717"/>
      <c r="D34" s="717"/>
      <c r="E34" s="717"/>
      <c r="F34" s="717"/>
      <c r="G34" s="717"/>
      <c r="H34" s="717"/>
      <c r="I34" s="717"/>
      <c r="J34" s="718"/>
      <c r="K34" s="718"/>
      <c r="L34" s="718"/>
      <c r="M34" s="718"/>
      <c r="N34" s="718"/>
      <c r="O34" s="718"/>
      <c r="P34" s="718"/>
      <c r="Q34" s="718"/>
      <c r="R34" s="720"/>
      <c r="S34" s="720"/>
      <c r="T34" s="720"/>
      <c r="U34" s="720"/>
      <c r="V34" s="720"/>
      <c r="W34" s="720"/>
      <c r="X34" s="720"/>
      <c r="Y34" s="721"/>
    </row>
    <row r="35" spans="2:25" s="20" customFormat="1" ht="14.1" customHeight="1" x14ac:dyDescent="0.15">
      <c r="B35" s="717"/>
      <c r="C35" s="717"/>
      <c r="D35" s="717"/>
      <c r="E35" s="717"/>
      <c r="F35" s="717"/>
      <c r="G35" s="717"/>
      <c r="H35" s="717"/>
      <c r="I35" s="717"/>
      <c r="J35" s="718"/>
      <c r="K35" s="718"/>
      <c r="L35" s="718"/>
      <c r="M35" s="718"/>
      <c r="N35" s="718"/>
      <c r="O35" s="718"/>
      <c r="P35" s="718"/>
      <c r="Q35" s="718"/>
      <c r="R35" s="720"/>
      <c r="S35" s="720"/>
      <c r="T35" s="720"/>
      <c r="U35" s="720"/>
      <c r="V35" s="720"/>
      <c r="W35" s="720"/>
      <c r="X35" s="720"/>
      <c r="Y35" s="721"/>
    </row>
    <row r="36" spans="2:25" s="20" customFormat="1" ht="14.1" customHeight="1" x14ac:dyDescent="0.15">
      <c r="B36" s="717"/>
      <c r="C36" s="717"/>
      <c r="D36" s="717"/>
      <c r="E36" s="717"/>
      <c r="F36" s="717"/>
      <c r="G36" s="717"/>
      <c r="H36" s="717"/>
      <c r="I36" s="717"/>
      <c r="J36" s="718"/>
      <c r="K36" s="718"/>
      <c r="L36" s="718"/>
      <c r="M36" s="718"/>
      <c r="N36" s="718"/>
      <c r="O36" s="718"/>
      <c r="P36" s="718"/>
      <c r="Q36" s="718"/>
      <c r="R36" s="720"/>
      <c r="S36" s="720"/>
      <c r="T36" s="720"/>
      <c r="U36" s="720"/>
      <c r="V36" s="720"/>
      <c r="W36" s="720"/>
      <c r="X36" s="720"/>
      <c r="Y36" s="721"/>
    </row>
    <row r="37" spans="2:25" s="20" customFormat="1" ht="14.1" customHeight="1" x14ac:dyDescent="0.15">
      <c r="B37" s="717"/>
      <c r="C37" s="717"/>
      <c r="D37" s="717"/>
      <c r="E37" s="717"/>
      <c r="F37" s="717"/>
      <c r="G37" s="717"/>
      <c r="H37" s="717"/>
      <c r="I37" s="717"/>
      <c r="J37" s="718"/>
      <c r="K37" s="718"/>
      <c r="L37" s="718"/>
      <c r="M37" s="718"/>
      <c r="N37" s="718"/>
      <c r="O37" s="718"/>
      <c r="P37" s="718"/>
      <c r="Q37" s="718"/>
      <c r="R37" s="720"/>
      <c r="S37" s="720"/>
      <c r="T37" s="720"/>
      <c r="U37" s="720"/>
      <c r="V37" s="720"/>
      <c r="W37" s="720"/>
      <c r="X37" s="720"/>
      <c r="Y37" s="721"/>
    </row>
    <row r="38" spans="2:25" s="20" customFormat="1" ht="14.1" customHeight="1" x14ac:dyDescent="0.15">
      <c r="B38" s="717"/>
      <c r="C38" s="717"/>
      <c r="D38" s="717"/>
      <c r="E38" s="717"/>
      <c r="F38" s="717"/>
      <c r="G38" s="717"/>
      <c r="H38" s="717"/>
      <c r="I38" s="717"/>
      <c r="J38" s="718"/>
      <c r="K38" s="718"/>
      <c r="L38" s="718"/>
      <c r="M38" s="718"/>
      <c r="N38" s="718"/>
      <c r="O38" s="718"/>
      <c r="P38" s="718"/>
      <c r="Q38" s="718"/>
      <c r="R38" s="720"/>
      <c r="S38" s="720"/>
      <c r="T38" s="720"/>
      <c r="U38" s="720"/>
      <c r="V38" s="720"/>
      <c r="W38" s="720"/>
      <c r="X38" s="720"/>
      <c r="Y38" s="721"/>
    </row>
    <row r="39" spans="2:25" ht="15" customHeight="1" x14ac:dyDescent="0.15">
      <c r="B39" s="709" t="s">
        <v>235</v>
      </c>
      <c r="C39" s="710"/>
      <c r="D39" s="711"/>
      <c r="E39" s="79"/>
      <c r="F39" s="709" t="s">
        <v>234</v>
      </c>
      <c r="G39" s="710"/>
      <c r="H39" s="711"/>
      <c r="I39" s="149"/>
      <c r="J39" s="709" t="s">
        <v>235</v>
      </c>
      <c r="K39" s="710"/>
      <c r="L39" s="711"/>
      <c r="M39" s="79"/>
      <c r="N39" s="709" t="s">
        <v>234</v>
      </c>
      <c r="O39" s="710"/>
      <c r="P39" s="711"/>
      <c r="Q39" s="149"/>
      <c r="R39" s="709" t="s">
        <v>235</v>
      </c>
      <c r="S39" s="710"/>
      <c r="T39" s="711"/>
      <c r="U39" s="79"/>
      <c r="V39" s="709" t="s">
        <v>234</v>
      </c>
      <c r="W39" s="710"/>
      <c r="X39" s="711"/>
      <c r="Y39" s="149"/>
    </row>
    <row r="40" spans="2:25" ht="15" customHeight="1" x14ac:dyDescent="0.15">
      <c r="B40" s="709" t="s">
        <v>233</v>
      </c>
      <c r="C40" s="710"/>
      <c r="D40" s="165"/>
      <c r="E40" s="712"/>
      <c r="F40" s="713"/>
      <c r="G40" s="709" t="s">
        <v>232</v>
      </c>
      <c r="H40" s="711"/>
      <c r="I40" s="149"/>
      <c r="J40" s="709" t="s">
        <v>233</v>
      </c>
      <c r="K40" s="710"/>
      <c r="L40" s="165"/>
      <c r="M40" s="712"/>
      <c r="N40" s="713"/>
      <c r="O40" s="709" t="s">
        <v>232</v>
      </c>
      <c r="P40" s="711"/>
      <c r="Q40" s="149"/>
      <c r="R40" s="709" t="s">
        <v>233</v>
      </c>
      <c r="S40" s="710"/>
      <c r="T40" s="165"/>
      <c r="U40" s="712"/>
      <c r="V40" s="713"/>
      <c r="W40" s="709" t="s">
        <v>232</v>
      </c>
      <c r="X40" s="711"/>
      <c r="Y40" s="149"/>
    </row>
    <row r="41" spans="2:25" ht="15" customHeight="1" x14ac:dyDescent="0.15">
      <c r="B41" s="709" t="s">
        <v>231</v>
      </c>
      <c r="C41" s="710"/>
      <c r="D41" s="712"/>
      <c r="E41" s="714"/>
      <c r="F41" s="714"/>
      <c r="G41" s="714"/>
      <c r="H41" s="714"/>
      <c r="I41" s="713"/>
      <c r="J41" s="709" t="s">
        <v>231</v>
      </c>
      <c r="K41" s="710"/>
      <c r="L41" s="712"/>
      <c r="M41" s="714"/>
      <c r="N41" s="714"/>
      <c r="O41" s="714"/>
      <c r="P41" s="714"/>
      <c r="Q41" s="713"/>
      <c r="R41" s="709" t="s">
        <v>231</v>
      </c>
      <c r="S41" s="710"/>
      <c r="T41" s="712"/>
      <c r="U41" s="714"/>
      <c r="V41" s="714"/>
      <c r="W41" s="714"/>
      <c r="X41" s="714"/>
      <c r="Y41" s="713"/>
    </row>
    <row r="42" spans="2:25" ht="15" customHeight="1" x14ac:dyDescent="0.15">
      <c r="B42" s="715" t="s">
        <v>243</v>
      </c>
      <c r="C42" s="715"/>
      <c r="D42" s="166"/>
      <c r="E42" s="133" t="s">
        <v>229</v>
      </c>
      <c r="F42" s="708"/>
      <c r="G42" s="708"/>
      <c r="H42" s="708"/>
      <c r="I42" s="708"/>
      <c r="J42" s="715" t="s">
        <v>243</v>
      </c>
      <c r="K42" s="715"/>
      <c r="L42" s="166"/>
      <c r="M42" s="133" t="s">
        <v>229</v>
      </c>
      <c r="N42" s="708"/>
      <c r="O42" s="708"/>
      <c r="P42" s="708"/>
      <c r="Q42" s="708"/>
      <c r="R42" s="715" t="s">
        <v>243</v>
      </c>
      <c r="S42" s="715"/>
      <c r="T42" s="166"/>
      <c r="U42" s="133" t="s">
        <v>229</v>
      </c>
      <c r="V42" s="708"/>
      <c r="W42" s="708"/>
      <c r="X42" s="708"/>
      <c r="Y42" s="708"/>
    </row>
    <row r="43" spans="2:25" s="20" customFormat="1" ht="14.1" customHeight="1" x14ac:dyDescent="0.15">
      <c r="B43" s="717"/>
      <c r="C43" s="717"/>
      <c r="D43" s="717"/>
      <c r="E43" s="717"/>
      <c r="F43" s="717"/>
      <c r="G43" s="717"/>
      <c r="H43" s="717"/>
      <c r="I43" s="717"/>
      <c r="J43" s="718"/>
      <c r="K43" s="718"/>
      <c r="L43" s="718"/>
      <c r="M43" s="718"/>
      <c r="N43" s="718"/>
      <c r="O43" s="718"/>
      <c r="P43" s="718"/>
      <c r="Q43" s="718"/>
      <c r="R43" s="719"/>
      <c r="S43" s="719"/>
      <c r="T43" s="719"/>
      <c r="U43" s="719"/>
      <c r="V43" s="719"/>
      <c r="W43" s="719"/>
      <c r="X43" s="719"/>
      <c r="Y43" s="719"/>
    </row>
    <row r="44" spans="2:25" s="20" customFormat="1" ht="14.1" customHeight="1" x14ac:dyDescent="0.15">
      <c r="B44" s="717"/>
      <c r="C44" s="717"/>
      <c r="D44" s="717"/>
      <c r="E44" s="717"/>
      <c r="F44" s="717"/>
      <c r="G44" s="717"/>
      <c r="H44" s="717"/>
      <c r="I44" s="717"/>
      <c r="J44" s="718"/>
      <c r="K44" s="718"/>
      <c r="L44" s="718"/>
      <c r="M44" s="718"/>
      <c r="N44" s="718"/>
      <c r="O44" s="718"/>
      <c r="P44" s="718"/>
      <c r="Q44" s="718"/>
      <c r="R44" s="719"/>
      <c r="S44" s="719"/>
      <c r="T44" s="719"/>
      <c r="U44" s="719"/>
      <c r="V44" s="719"/>
      <c r="W44" s="719"/>
      <c r="X44" s="719"/>
      <c r="Y44" s="719"/>
    </row>
    <row r="45" spans="2:25" s="20" customFormat="1" ht="14.1" customHeight="1" x14ac:dyDescent="0.15">
      <c r="B45" s="717"/>
      <c r="C45" s="717"/>
      <c r="D45" s="717"/>
      <c r="E45" s="717"/>
      <c r="F45" s="717"/>
      <c r="G45" s="717"/>
      <c r="H45" s="717"/>
      <c r="I45" s="717"/>
      <c r="J45" s="718"/>
      <c r="K45" s="718"/>
      <c r="L45" s="718"/>
      <c r="M45" s="718"/>
      <c r="N45" s="718"/>
      <c r="O45" s="718"/>
      <c r="P45" s="718"/>
      <c r="Q45" s="718"/>
      <c r="R45" s="719"/>
      <c r="S45" s="719"/>
      <c r="T45" s="719"/>
      <c r="U45" s="719"/>
      <c r="V45" s="719"/>
      <c r="W45" s="719"/>
      <c r="X45" s="719"/>
      <c r="Y45" s="719"/>
    </row>
    <row r="46" spans="2:25" s="20" customFormat="1" ht="14.1" customHeight="1" x14ac:dyDescent="0.15">
      <c r="B46" s="717"/>
      <c r="C46" s="717"/>
      <c r="D46" s="717"/>
      <c r="E46" s="717"/>
      <c r="F46" s="717"/>
      <c r="G46" s="717"/>
      <c r="H46" s="717"/>
      <c r="I46" s="717"/>
      <c r="J46" s="718"/>
      <c r="K46" s="718"/>
      <c r="L46" s="718"/>
      <c r="M46" s="718"/>
      <c r="N46" s="718"/>
      <c r="O46" s="718"/>
      <c r="P46" s="718"/>
      <c r="Q46" s="718"/>
      <c r="R46" s="719"/>
      <c r="S46" s="719"/>
      <c r="T46" s="719"/>
      <c r="U46" s="719"/>
      <c r="V46" s="719"/>
      <c r="W46" s="719"/>
      <c r="X46" s="719"/>
      <c r="Y46" s="719"/>
    </row>
    <row r="47" spans="2:25" s="20" customFormat="1" ht="14.1" customHeight="1" x14ac:dyDescent="0.15">
      <c r="B47" s="717"/>
      <c r="C47" s="717"/>
      <c r="D47" s="717"/>
      <c r="E47" s="717"/>
      <c r="F47" s="717"/>
      <c r="G47" s="717"/>
      <c r="H47" s="717"/>
      <c r="I47" s="717"/>
      <c r="J47" s="718"/>
      <c r="K47" s="718"/>
      <c r="L47" s="718"/>
      <c r="M47" s="718"/>
      <c r="N47" s="718"/>
      <c r="O47" s="718"/>
      <c r="P47" s="718"/>
      <c r="Q47" s="718"/>
      <c r="R47" s="719"/>
      <c r="S47" s="719"/>
      <c r="T47" s="719"/>
      <c r="U47" s="719"/>
      <c r="V47" s="719"/>
      <c r="W47" s="719"/>
      <c r="X47" s="719"/>
      <c r="Y47" s="719"/>
    </row>
    <row r="48" spans="2:25" s="20" customFormat="1" ht="14.1" customHeight="1" x14ac:dyDescent="0.15">
      <c r="B48" s="717"/>
      <c r="C48" s="717"/>
      <c r="D48" s="717"/>
      <c r="E48" s="717"/>
      <c r="F48" s="717"/>
      <c r="G48" s="717"/>
      <c r="H48" s="717"/>
      <c r="I48" s="717"/>
      <c r="J48" s="718"/>
      <c r="K48" s="718"/>
      <c r="L48" s="718"/>
      <c r="M48" s="718"/>
      <c r="N48" s="718"/>
      <c r="O48" s="718"/>
      <c r="P48" s="718"/>
      <c r="Q48" s="718"/>
      <c r="R48" s="719"/>
      <c r="S48" s="719"/>
      <c r="T48" s="719"/>
      <c r="U48" s="719"/>
      <c r="V48" s="719"/>
      <c r="W48" s="719"/>
      <c r="X48" s="719"/>
      <c r="Y48" s="719"/>
    </row>
    <row r="49" spans="2:26" s="20" customFormat="1" ht="14.1" customHeight="1" x14ac:dyDescent="0.15">
      <c r="B49" s="717"/>
      <c r="C49" s="717"/>
      <c r="D49" s="717"/>
      <c r="E49" s="717"/>
      <c r="F49" s="717"/>
      <c r="G49" s="717"/>
      <c r="H49" s="717"/>
      <c r="I49" s="717"/>
      <c r="J49" s="718"/>
      <c r="K49" s="718"/>
      <c r="L49" s="718"/>
      <c r="M49" s="718"/>
      <c r="N49" s="718"/>
      <c r="O49" s="718"/>
      <c r="P49" s="718"/>
      <c r="Q49" s="718"/>
      <c r="R49" s="719"/>
      <c r="S49" s="719"/>
      <c r="T49" s="719"/>
      <c r="U49" s="719"/>
      <c r="V49" s="719"/>
      <c r="W49" s="719"/>
      <c r="X49" s="719"/>
      <c r="Y49" s="719"/>
    </row>
    <row r="50" spans="2:26" s="20" customFormat="1" ht="14.1" customHeight="1" x14ac:dyDescent="0.15">
      <c r="B50" s="717"/>
      <c r="C50" s="717"/>
      <c r="D50" s="717"/>
      <c r="E50" s="717"/>
      <c r="F50" s="717"/>
      <c r="G50" s="717"/>
      <c r="H50" s="717"/>
      <c r="I50" s="717"/>
      <c r="J50" s="718"/>
      <c r="K50" s="718"/>
      <c r="L50" s="718"/>
      <c r="M50" s="718"/>
      <c r="N50" s="718"/>
      <c r="O50" s="718"/>
      <c r="P50" s="718"/>
      <c r="Q50" s="718"/>
      <c r="R50" s="719"/>
      <c r="S50" s="719"/>
      <c r="T50" s="719"/>
      <c r="U50" s="719"/>
      <c r="V50" s="719"/>
      <c r="W50" s="719"/>
      <c r="X50" s="719"/>
      <c r="Y50" s="719"/>
    </row>
    <row r="51" spans="2:26" s="20" customFormat="1" ht="14.1" customHeight="1" x14ac:dyDescent="0.15">
      <c r="B51" s="717"/>
      <c r="C51" s="717"/>
      <c r="D51" s="717"/>
      <c r="E51" s="717"/>
      <c r="F51" s="717"/>
      <c r="G51" s="717"/>
      <c r="H51" s="717"/>
      <c r="I51" s="717"/>
      <c r="J51" s="718"/>
      <c r="K51" s="718"/>
      <c r="L51" s="718"/>
      <c r="M51" s="718"/>
      <c r="N51" s="718"/>
      <c r="O51" s="718"/>
      <c r="P51" s="718"/>
      <c r="Q51" s="718"/>
      <c r="R51" s="719"/>
      <c r="S51" s="719"/>
      <c r="T51" s="719"/>
      <c r="U51" s="719"/>
      <c r="V51" s="719"/>
      <c r="W51" s="719"/>
      <c r="X51" s="719"/>
      <c r="Y51" s="719"/>
    </row>
    <row r="52" spans="2:26" s="20" customFormat="1" ht="14.1" customHeight="1" x14ac:dyDescent="0.15">
      <c r="B52" s="717"/>
      <c r="C52" s="717"/>
      <c r="D52" s="717"/>
      <c r="E52" s="717"/>
      <c r="F52" s="717"/>
      <c r="G52" s="717"/>
      <c r="H52" s="717"/>
      <c r="I52" s="717"/>
      <c r="J52" s="718"/>
      <c r="K52" s="718"/>
      <c r="L52" s="718"/>
      <c r="M52" s="718"/>
      <c r="N52" s="718"/>
      <c r="O52" s="718"/>
      <c r="P52" s="718"/>
      <c r="Q52" s="718"/>
      <c r="R52" s="719"/>
      <c r="S52" s="719"/>
      <c r="T52" s="719"/>
      <c r="U52" s="719"/>
      <c r="V52" s="719"/>
      <c r="W52" s="719"/>
      <c r="X52" s="719"/>
      <c r="Y52" s="719"/>
    </row>
    <row r="53" spans="2:26" s="20" customFormat="1" ht="14.1" customHeight="1" x14ac:dyDescent="0.15">
      <c r="B53" s="717"/>
      <c r="C53" s="717"/>
      <c r="D53" s="717"/>
      <c r="E53" s="717"/>
      <c r="F53" s="717"/>
      <c r="G53" s="717"/>
      <c r="H53" s="717"/>
      <c r="I53" s="717"/>
      <c r="J53" s="718"/>
      <c r="K53" s="718"/>
      <c r="L53" s="718"/>
      <c r="M53" s="718"/>
      <c r="N53" s="718"/>
      <c r="O53" s="718"/>
      <c r="P53" s="718"/>
      <c r="Q53" s="718"/>
      <c r="R53" s="719"/>
      <c r="S53" s="719"/>
      <c r="T53" s="719"/>
      <c r="U53" s="719"/>
      <c r="V53" s="719"/>
      <c r="W53" s="719"/>
      <c r="X53" s="719"/>
      <c r="Y53" s="719"/>
    </row>
    <row r="54" spans="2:26" s="20" customFormat="1" ht="14.1" customHeight="1" x14ac:dyDescent="0.15">
      <c r="B54" s="717"/>
      <c r="C54" s="717"/>
      <c r="D54" s="717"/>
      <c r="E54" s="717"/>
      <c r="F54" s="717"/>
      <c r="G54" s="717"/>
      <c r="H54" s="717"/>
      <c r="I54" s="717"/>
      <c r="J54" s="718"/>
      <c r="K54" s="718"/>
      <c r="L54" s="718"/>
      <c r="M54" s="718"/>
      <c r="N54" s="718"/>
      <c r="O54" s="718"/>
      <c r="P54" s="718"/>
      <c r="Q54" s="718"/>
      <c r="R54" s="719"/>
      <c r="S54" s="719"/>
      <c r="T54" s="719"/>
      <c r="U54" s="719"/>
      <c r="V54" s="719"/>
      <c r="W54" s="719"/>
      <c r="X54" s="719"/>
      <c r="Y54" s="719"/>
    </row>
    <row r="55" spans="2:26" s="20" customFormat="1" ht="14.1" customHeight="1" x14ac:dyDescent="0.15">
      <c r="B55" s="717"/>
      <c r="C55" s="717"/>
      <c r="D55" s="717"/>
      <c r="E55" s="717"/>
      <c r="F55" s="717"/>
      <c r="G55" s="717"/>
      <c r="H55" s="717"/>
      <c r="I55" s="717"/>
      <c r="J55" s="718"/>
      <c r="K55" s="718"/>
      <c r="L55" s="718"/>
      <c r="M55" s="718"/>
      <c r="N55" s="718"/>
      <c r="O55" s="718"/>
      <c r="P55" s="718"/>
      <c r="Q55" s="718"/>
      <c r="R55" s="719"/>
      <c r="S55" s="719"/>
      <c r="T55" s="719"/>
      <c r="U55" s="719"/>
      <c r="V55" s="719"/>
      <c r="W55" s="719"/>
      <c r="X55" s="719"/>
      <c r="Y55" s="719"/>
    </row>
    <row r="56" spans="2:26" s="20" customFormat="1" ht="14.1" customHeight="1" x14ac:dyDescent="0.15">
      <c r="B56" s="80"/>
      <c r="C56" s="80"/>
      <c r="D56" s="83" t="s">
        <v>272</v>
      </c>
      <c r="E56" s="80"/>
      <c r="F56" s="80"/>
      <c r="G56" s="80"/>
      <c r="H56" s="80"/>
      <c r="I56" s="80"/>
      <c r="J56" s="76"/>
      <c r="K56" s="76"/>
      <c r="L56" s="76"/>
      <c r="M56" s="76"/>
      <c r="N56" s="76"/>
      <c r="O56" s="76"/>
      <c r="P56" s="76"/>
      <c r="Q56" s="76"/>
      <c r="R56" s="81"/>
      <c r="S56" s="81"/>
      <c r="T56" s="81"/>
      <c r="U56" s="81"/>
      <c r="V56" s="81"/>
      <c r="W56" s="81"/>
      <c r="X56" s="81"/>
      <c r="Y56" s="81"/>
    </row>
    <row r="57" spans="2:26" s="20" customFormat="1" ht="15" customHeight="1" x14ac:dyDescent="0.15">
      <c r="B57" s="76"/>
      <c r="C57" s="76"/>
      <c r="D57" s="82" t="s">
        <v>252</v>
      </c>
      <c r="E57" s="78"/>
      <c r="F57" s="78"/>
      <c r="G57" s="78"/>
      <c r="H57" s="78"/>
      <c r="I57" s="78"/>
      <c r="J57" s="78"/>
      <c r="K57" s="78"/>
      <c r="L57" s="78"/>
      <c r="M57" s="78"/>
      <c r="N57" s="78"/>
      <c r="O57" s="76"/>
      <c r="P57" s="82"/>
      <c r="Q57" s="78"/>
      <c r="R57" s="78"/>
      <c r="S57" s="78"/>
      <c r="T57" s="78"/>
      <c r="U57" s="78"/>
      <c r="V57" s="78"/>
      <c r="W57" s="78"/>
      <c r="X57" s="78"/>
      <c r="Y57" s="78"/>
    </row>
    <row r="58" spans="2:26" ht="15" customHeight="1" x14ac:dyDescent="0.15">
      <c r="D58" s="22" t="s">
        <v>440</v>
      </c>
      <c r="E58" s="22"/>
      <c r="F58" s="21"/>
      <c r="G58" s="20"/>
      <c r="H58" s="20"/>
      <c r="I58" s="20"/>
      <c r="J58" s="20"/>
      <c r="K58" s="20"/>
      <c r="L58" s="177" t="s">
        <v>541</v>
      </c>
      <c r="M58" s="20"/>
      <c r="N58" s="20"/>
      <c r="O58" s="20"/>
      <c r="P58" s="21"/>
      <c r="Q58" s="22"/>
      <c r="R58" s="21"/>
      <c r="S58" s="20"/>
      <c r="T58" s="20"/>
      <c r="U58" s="20"/>
      <c r="V58" s="20"/>
      <c r="W58" s="20"/>
      <c r="X58" s="20"/>
      <c r="Y58" s="20"/>
      <c r="Z58" s="20"/>
    </row>
    <row r="59" spans="2:26" ht="27.95" customHeight="1" x14ac:dyDescent="0.15">
      <c r="D59" s="21"/>
      <c r="E59" s="22"/>
      <c r="F59" s="20"/>
      <c r="G59" s="20"/>
      <c r="H59" s="20"/>
      <c r="I59" s="20"/>
      <c r="J59" s="20"/>
      <c r="K59" s="20"/>
      <c r="L59" s="20"/>
      <c r="M59" s="20"/>
      <c r="N59" s="20"/>
      <c r="O59" s="20"/>
      <c r="P59" s="21"/>
      <c r="Q59" s="22"/>
      <c r="R59" s="20"/>
      <c r="S59" s="20"/>
      <c r="T59" s="20"/>
      <c r="U59" s="20"/>
      <c r="V59" s="20"/>
      <c r="W59" s="20"/>
      <c r="X59" s="20"/>
      <c r="Y59" s="20"/>
      <c r="Z59" s="20"/>
    </row>
  </sheetData>
  <mergeCells count="104">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s>
  <phoneticPr fontId="8"/>
  <dataValidations count="1">
    <dataValidation type="list" allowBlank="1" showInputMessage="1" showErrorMessage="1" sqref="E6:F6 M6:N6 U6:V6 E23:F23 M23:N23 U23:V23 E40:F40 M40:N40 U40:V40" xr:uid="{00000000-0002-0000-0D00-000000000000}">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D00-000001000000}">
          <x14:formula1>
            <xm:f>'(参考)リスト'!$B$51:$B$54</xm:f>
          </x14:formula1>
          <xm:sqref>D6 L6 T6 D23 L23 T23 D40 L40 T40</xm:sqref>
        </x14:dataValidation>
        <x14:dataValidation type="list" allowBlank="1" showInputMessage="1" showErrorMessage="1" xr:uid="{00000000-0002-0000-0D00-000002000000}">
          <x14:formula1>
            <xm:f>'(参考)リスト'!$F$51:$F$52</xm:f>
          </x14:formula1>
          <xm:sqref>D8 L8 T8 D25 L25 T25 D42 L42 T42</xm:sqref>
        </x14:dataValidation>
        <x14:dataValidation type="list" allowBlank="1" showInputMessage="1" showErrorMessage="1" xr:uid="{00000000-0002-0000-0D00-000003000000}">
          <x14:formula1>
            <xm:f>'(参考)リスト'!$D$51:$D$53</xm:f>
          </x14:formula1>
          <xm:sqref>I6 Q6 Y6 I23 Q23 Y23 I40 Q40 Y40</xm:sqref>
        </x14:dataValidation>
        <x14:dataValidation type="list" allowBlank="1" showInputMessage="1" showErrorMessage="1" xr:uid="{00000000-0002-0000-0D00-000004000000}">
          <x14:formula1>
            <xm:f>'(参考)リスト'!$E$51:$E$56</xm:f>
          </x14:formula1>
          <xm:sqref>D7:I7 L7:Q7 T7:Y7 D24:I24 L24:Q24 T24:Y24 D41:I41 L41:Q41 T41:Y41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9">
    <pageSetUpPr fitToPage="1"/>
  </sheetPr>
  <dimension ref="B2:AI47"/>
  <sheetViews>
    <sheetView showGridLines="0" showZeros="0" view="pageBreakPreview" zoomScaleNormal="100" zoomScaleSheetLayoutView="100"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39" t="s">
        <v>327</v>
      </c>
      <c r="C3" s="439"/>
      <c r="D3" s="439"/>
      <c r="E3" s="633"/>
      <c r="F3" s="633"/>
      <c r="G3" s="633"/>
      <c r="H3" s="633"/>
      <c r="I3" s="633"/>
      <c r="J3" s="439"/>
      <c r="K3" s="439"/>
      <c r="L3" s="439"/>
      <c r="M3" s="439"/>
      <c r="N3" s="439"/>
      <c r="O3" s="439"/>
      <c r="P3" s="439"/>
      <c r="Q3" s="439"/>
      <c r="R3" s="439"/>
      <c r="S3" s="439"/>
      <c r="T3" s="439"/>
      <c r="U3" s="439"/>
      <c r="V3" s="439"/>
      <c r="W3" s="439"/>
      <c r="X3" s="439"/>
      <c r="Y3" s="439"/>
      <c r="Z3" s="439"/>
      <c r="AA3" s="439"/>
      <c r="AB3" s="439"/>
      <c r="AC3" s="439"/>
      <c r="AD3" s="439"/>
      <c r="AE3" s="439"/>
      <c r="AF3" s="439"/>
      <c r="AG3" s="439"/>
      <c r="AH3" s="439"/>
      <c r="AI3" s="439"/>
    </row>
    <row r="4" spans="2:35" ht="20.100000000000001" customHeight="1" x14ac:dyDescent="0.15">
      <c r="B4" s="440" t="s">
        <v>27</v>
      </c>
      <c r="C4" s="440"/>
      <c r="D4" s="739"/>
      <c r="E4" s="441" t="str">
        <f>'様式A-1'!D3</f>
        <v>ユダトンネル</v>
      </c>
      <c r="F4" s="442"/>
      <c r="G4" s="442"/>
      <c r="H4" s="442"/>
      <c r="I4" s="443"/>
      <c r="J4" s="740" t="s">
        <v>28</v>
      </c>
      <c r="K4" s="444"/>
      <c r="L4" s="444"/>
      <c r="M4" s="635" t="str">
        <f>'様式A-1'!J3</f>
        <v>主要県道　橘東和線</v>
      </c>
      <c r="N4" s="741"/>
      <c r="O4" s="741"/>
      <c r="P4" s="741"/>
      <c r="Q4" s="741"/>
      <c r="R4" s="741"/>
      <c r="S4" s="452" t="s">
        <v>258</v>
      </c>
      <c r="T4" s="452"/>
      <c r="U4" s="452"/>
      <c r="V4" s="452"/>
      <c r="W4" s="635" t="str">
        <f>'様式B(トンネル様式1P002)'!K5</f>
        <v>基礎地盤コンサルタンツ株式会社</v>
      </c>
      <c r="X4" s="635"/>
      <c r="Y4" s="635"/>
      <c r="Z4" s="635"/>
      <c r="AA4" s="635"/>
      <c r="AB4" s="635"/>
      <c r="AC4" s="426" t="s">
        <v>220</v>
      </c>
      <c r="AD4" s="427"/>
      <c r="AE4" s="428"/>
      <c r="AF4" s="742">
        <f>'様式B(トンネル様式1P002)'!Q5</f>
        <v>45281</v>
      </c>
      <c r="AG4" s="743"/>
      <c r="AH4" s="743"/>
      <c r="AI4" s="744"/>
    </row>
    <row r="5" spans="2:35" ht="20.100000000000001" customHeight="1" x14ac:dyDescent="0.15">
      <c r="B5" s="448" t="s">
        <v>0</v>
      </c>
      <c r="C5" s="448"/>
      <c r="D5" s="755"/>
      <c r="E5" s="449" t="str">
        <f>'様式A-1'!D4</f>
        <v>油田トンネル</v>
      </c>
      <c r="F5" s="450"/>
      <c r="G5" s="450"/>
      <c r="H5" s="450"/>
      <c r="I5" s="451"/>
      <c r="J5" s="756" t="s">
        <v>1</v>
      </c>
      <c r="K5" s="405"/>
      <c r="L5" s="405"/>
      <c r="M5" s="635" t="str">
        <f>'様式A-1'!R3</f>
        <v>柳井土木建築事務所
（大島分室）</v>
      </c>
      <c r="N5" s="741"/>
      <c r="O5" s="741"/>
      <c r="P5" s="741"/>
      <c r="Q5" s="741"/>
      <c r="R5" s="741"/>
      <c r="S5" s="452" t="s">
        <v>259</v>
      </c>
      <c r="T5" s="452"/>
      <c r="U5" s="452"/>
      <c r="V5" s="452"/>
      <c r="W5" s="757" t="str">
        <f>'様式B(トンネル様式1P002)'!K6</f>
        <v>安田　啓吾</v>
      </c>
      <c r="X5" s="757"/>
      <c r="Y5" s="757"/>
      <c r="Z5" s="757"/>
      <c r="AA5" s="757"/>
      <c r="AB5" s="757"/>
      <c r="AC5" s="544"/>
      <c r="AD5" s="610"/>
      <c r="AE5" s="604"/>
      <c r="AF5" s="745"/>
      <c r="AG5" s="746"/>
      <c r="AH5" s="746"/>
      <c r="AI5" s="747"/>
    </row>
    <row r="6" spans="2:35" ht="26.25" customHeight="1" x14ac:dyDescent="0.2">
      <c r="B6" s="748" t="s">
        <v>31</v>
      </c>
      <c r="C6" s="750" t="s">
        <v>30</v>
      </c>
      <c r="D6" s="751"/>
      <c r="E6" s="751"/>
      <c r="F6" s="751"/>
      <c r="G6" s="751"/>
      <c r="H6" s="751"/>
      <c r="I6" s="751"/>
      <c r="J6" s="751"/>
      <c r="K6" s="751"/>
      <c r="L6" s="751"/>
      <c r="M6" s="751"/>
      <c r="N6" s="751"/>
      <c r="O6" s="751"/>
      <c r="P6" s="751"/>
      <c r="Q6" s="751"/>
      <c r="R6" s="751"/>
      <c r="S6" s="751"/>
      <c r="T6" s="751"/>
      <c r="U6" s="751"/>
      <c r="V6" s="751"/>
      <c r="W6" s="751"/>
      <c r="X6" s="751"/>
      <c r="Y6" s="751"/>
      <c r="Z6" s="751"/>
      <c r="AA6" s="751"/>
      <c r="AB6" s="751"/>
      <c r="AC6" s="751"/>
      <c r="AD6" s="751"/>
      <c r="AE6" s="751"/>
      <c r="AF6" s="751"/>
      <c r="AG6" s="751"/>
      <c r="AH6" s="751"/>
      <c r="AI6" s="752"/>
    </row>
    <row r="7" spans="2:35" ht="35.450000000000003" customHeight="1" x14ac:dyDescent="0.15">
      <c r="B7" s="748"/>
      <c r="C7" s="4"/>
      <c r="D7" s="4"/>
      <c r="E7" s="4"/>
      <c r="F7" s="4"/>
      <c r="G7" s="4"/>
      <c r="H7" s="4"/>
      <c r="I7" s="13"/>
      <c r="J7" s="4"/>
      <c r="K7" s="4"/>
      <c r="L7" s="4"/>
      <c r="M7" s="4"/>
      <c r="N7" s="4"/>
      <c r="O7" s="4"/>
      <c r="P7" s="4"/>
      <c r="Q7" s="17"/>
      <c r="R7" s="13"/>
      <c r="S7" s="4"/>
      <c r="T7" s="4"/>
      <c r="U7" s="4"/>
      <c r="V7" s="4"/>
      <c r="W7" s="13"/>
      <c r="X7" s="13"/>
      <c r="Y7" s="13"/>
      <c r="Z7" s="13"/>
      <c r="AA7" s="13"/>
      <c r="AB7" s="4"/>
      <c r="AC7" s="4"/>
      <c r="AD7" s="4"/>
      <c r="AE7" s="4"/>
      <c r="AF7" s="4"/>
      <c r="AG7" s="4"/>
      <c r="AH7" s="4"/>
      <c r="AI7" s="16"/>
    </row>
    <row r="8" spans="2:35" ht="35.450000000000003" customHeight="1" x14ac:dyDescent="0.15">
      <c r="B8" s="748"/>
      <c r="C8" s="4"/>
      <c r="D8" s="4"/>
      <c r="E8" s="4"/>
      <c r="F8" s="4"/>
      <c r="G8" s="4"/>
      <c r="H8" s="4"/>
      <c r="I8" s="13"/>
      <c r="J8" s="4"/>
      <c r="K8" s="4"/>
      <c r="L8" s="4"/>
      <c r="M8" s="4"/>
      <c r="N8" s="4"/>
      <c r="O8" s="4"/>
      <c r="P8" s="4"/>
      <c r="Q8" s="17"/>
      <c r="R8" s="13"/>
      <c r="S8" s="4"/>
      <c r="T8" s="4"/>
      <c r="U8" s="4"/>
      <c r="V8" s="4"/>
      <c r="W8" s="13"/>
      <c r="X8" s="13"/>
      <c r="Y8" s="13"/>
      <c r="Z8" s="13"/>
      <c r="AA8" s="13"/>
      <c r="AB8" s="4"/>
      <c r="AC8" s="4"/>
      <c r="AD8" s="4"/>
      <c r="AE8" s="4"/>
      <c r="AF8" s="4"/>
      <c r="AG8" s="4"/>
      <c r="AH8" s="4"/>
      <c r="AI8" s="16"/>
    </row>
    <row r="9" spans="2:35" ht="35.450000000000003" customHeight="1" x14ac:dyDescent="0.15">
      <c r="B9" s="748"/>
      <c r="C9" s="4"/>
      <c r="D9" s="4"/>
      <c r="E9" s="4"/>
      <c r="F9" s="4"/>
      <c r="G9" s="4"/>
      <c r="H9" s="4"/>
      <c r="I9" s="13"/>
      <c r="J9" s="4"/>
      <c r="K9" s="4"/>
      <c r="L9" s="4"/>
      <c r="M9" s="4"/>
      <c r="N9" s="4"/>
      <c r="O9" s="4"/>
      <c r="P9" s="4"/>
      <c r="Q9" s="17"/>
      <c r="R9" s="13"/>
      <c r="S9" s="4"/>
      <c r="T9" s="4"/>
      <c r="U9" s="4"/>
      <c r="V9" s="4"/>
      <c r="W9" s="13"/>
      <c r="X9" s="13"/>
      <c r="Y9" s="13"/>
      <c r="Z9" s="13"/>
      <c r="AA9" s="13"/>
      <c r="AB9" s="4"/>
      <c r="AC9" s="4"/>
      <c r="AD9" s="4"/>
      <c r="AE9" s="4"/>
      <c r="AF9" s="4"/>
      <c r="AG9" s="4"/>
      <c r="AH9" s="4"/>
      <c r="AI9" s="16"/>
    </row>
    <row r="10" spans="2:35" ht="35.450000000000003" customHeight="1" x14ac:dyDescent="0.15">
      <c r="B10" s="748"/>
      <c r="C10" s="4"/>
      <c r="D10" s="4"/>
      <c r="E10" s="4"/>
      <c r="F10" s="4"/>
      <c r="G10" s="4"/>
      <c r="H10" s="4"/>
      <c r="I10" s="13"/>
      <c r="J10" s="4"/>
      <c r="K10" s="4"/>
      <c r="L10" s="4"/>
      <c r="M10" s="4"/>
      <c r="N10" s="4"/>
      <c r="O10" s="4"/>
      <c r="P10" s="4"/>
      <c r="Q10" s="17"/>
      <c r="R10" s="13"/>
      <c r="S10" s="4"/>
      <c r="T10" s="4"/>
      <c r="U10" s="4"/>
      <c r="V10" s="4"/>
      <c r="W10" s="13"/>
      <c r="X10" s="13"/>
      <c r="Y10" s="13"/>
      <c r="Z10" s="13"/>
      <c r="AA10" s="13"/>
      <c r="AB10" s="4"/>
      <c r="AC10" s="4"/>
      <c r="AD10" s="4"/>
      <c r="AE10" s="4"/>
      <c r="AF10" s="4"/>
      <c r="AG10" s="4"/>
      <c r="AH10" s="4"/>
      <c r="AI10" s="16"/>
    </row>
    <row r="11" spans="2:35" ht="35.450000000000003" customHeight="1" x14ac:dyDescent="0.15">
      <c r="B11" s="748"/>
      <c r="C11" s="4"/>
      <c r="D11" s="4"/>
      <c r="E11" s="4"/>
      <c r="F11" s="4"/>
      <c r="G11" s="4"/>
      <c r="H11" s="4"/>
      <c r="I11" s="13"/>
      <c r="J11" s="4"/>
      <c r="K11" s="4"/>
      <c r="L11" s="4"/>
      <c r="M11" s="4"/>
      <c r="N11" s="4"/>
      <c r="O11" s="4"/>
      <c r="P11" s="4"/>
      <c r="Q11" s="13"/>
      <c r="R11" s="13"/>
      <c r="S11" s="4"/>
      <c r="T11" s="4"/>
      <c r="U11" s="4"/>
      <c r="V11" s="4"/>
      <c r="W11" s="13"/>
      <c r="X11" s="13"/>
      <c r="Y11" s="13"/>
      <c r="Z11" s="13"/>
      <c r="AA11" s="13"/>
      <c r="AB11" s="4"/>
      <c r="AC11" s="4"/>
      <c r="AD11" s="4"/>
      <c r="AE11" s="4"/>
      <c r="AF11" s="4"/>
      <c r="AG11" s="4"/>
      <c r="AH11" s="4"/>
      <c r="AI11" s="16"/>
    </row>
    <row r="12" spans="2:35" ht="35.450000000000003" customHeight="1" x14ac:dyDescent="0.15">
      <c r="B12" s="748"/>
      <c r="C12" s="4"/>
      <c r="D12" s="4"/>
      <c r="E12" s="4"/>
      <c r="F12" s="13"/>
      <c r="G12" s="13"/>
      <c r="H12" s="4"/>
      <c r="I12" s="4"/>
      <c r="J12" s="4"/>
      <c r="K12" s="4"/>
      <c r="L12" s="4"/>
      <c r="M12" s="4"/>
      <c r="N12" s="4"/>
      <c r="O12" s="4"/>
      <c r="P12" s="4"/>
      <c r="Q12" s="13"/>
      <c r="R12" s="4"/>
      <c r="S12" s="4"/>
      <c r="T12" s="4"/>
      <c r="U12" s="4"/>
      <c r="V12" s="4"/>
      <c r="W12" s="13"/>
      <c r="X12" s="13"/>
      <c r="Y12" s="13"/>
      <c r="Z12" s="13"/>
      <c r="AA12" s="13"/>
      <c r="AB12" s="4"/>
      <c r="AC12" s="4"/>
      <c r="AD12" s="4"/>
      <c r="AE12" s="4"/>
      <c r="AF12" s="4"/>
      <c r="AG12" s="4"/>
      <c r="AH12" s="4"/>
      <c r="AI12" s="16"/>
    </row>
    <row r="13" spans="2:35" ht="35.450000000000003" customHeight="1" x14ac:dyDescent="0.15">
      <c r="B13" s="748"/>
      <c r="C13" s="4"/>
      <c r="D13" s="4"/>
      <c r="E13" s="4"/>
      <c r="F13" s="13"/>
      <c r="G13" s="13"/>
      <c r="H13" s="13"/>
      <c r="I13" s="4"/>
      <c r="J13" s="4"/>
      <c r="K13" s="4"/>
      <c r="L13" s="4"/>
      <c r="M13" s="4"/>
      <c r="N13" s="4"/>
      <c r="O13" s="4"/>
      <c r="P13" s="4"/>
      <c r="Q13" s="13"/>
      <c r="R13" s="4"/>
      <c r="S13" s="4"/>
      <c r="T13" s="4"/>
      <c r="U13" s="4"/>
      <c r="V13" s="4"/>
      <c r="W13" s="13"/>
      <c r="X13" s="13"/>
      <c r="Y13" s="13"/>
      <c r="Z13" s="13"/>
      <c r="AA13" s="13"/>
      <c r="AB13" s="4"/>
      <c r="AC13" s="4"/>
      <c r="AD13" s="4"/>
      <c r="AE13" s="4"/>
      <c r="AF13" s="4"/>
      <c r="AG13" s="4"/>
      <c r="AH13" s="4"/>
      <c r="AI13" s="16"/>
    </row>
    <row r="14" spans="2:35" ht="35.450000000000003" customHeight="1" x14ac:dyDescent="0.15">
      <c r="B14" s="748"/>
      <c r="C14" s="13"/>
      <c r="D14" s="4"/>
      <c r="E14" s="4"/>
      <c r="F14" s="13"/>
      <c r="G14" s="13"/>
      <c r="H14" s="13"/>
      <c r="I14" s="4"/>
      <c r="J14" s="4"/>
      <c r="K14" s="4"/>
      <c r="L14" s="4"/>
      <c r="M14" s="4"/>
      <c r="N14" s="4"/>
      <c r="O14" s="4"/>
      <c r="P14" s="4"/>
      <c r="Q14" s="13"/>
      <c r="R14" s="13"/>
      <c r="S14" s="4"/>
      <c r="T14" s="4"/>
      <c r="U14" s="4"/>
      <c r="V14" s="4"/>
      <c r="W14" s="13"/>
      <c r="X14" s="13"/>
      <c r="Y14" s="13"/>
      <c r="Z14" s="13"/>
      <c r="AA14" s="13"/>
      <c r="AB14" s="4"/>
      <c r="AC14" s="4"/>
      <c r="AD14" s="4"/>
      <c r="AE14" s="4"/>
      <c r="AF14" s="4"/>
      <c r="AG14" s="4"/>
      <c r="AH14" s="4"/>
      <c r="AI14" s="16"/>
    </row>
    <row r="15" spans="2:35" ht="35.450000000000003" customHeight="1" x14ac:dyDescent="0.15">
      <c r="B15" s="748"/>
      <c r="C15" s="13"/>
      <c r="D15" s="4"/>
      <c r="E15" s="4"/>
      <c r="F15" s="13"/>
      <c r="G15" s="13"/>
      <c r="H15" s="13"/>
      <c r="I15" s="4"/>
      <c r="J15" s="4"/>
      <c r="K15" s="4"/>
      <c r="L15" s="4"/>
      <c r="M15" s="4"/>
      <c r="N15" s="4"/>
      <c r="O15" s="4"/>
      <c r="P15" s="4"/>
      <c r="Q15" s="13"/>
      <c r="R15" s="13"/>
      <c r="S15" s="4"/>
      <c r="T15" s="4"/>
      <c r="U15" s="4"/>
      <c r="V15" s="4"/>
      <c r="W15" s="13"/>
      <c r="X15" s="13"/>
      <c r="Y15" s="13"/>
      <c r="Z15" s="13"/>
      <c r="AA15" s="13"/>
      <c r="AB15" s="4"/>
      <c r="AC15" s="4"/>
      <c r="AD15" s="4"/>
      <c r="AE15" s="4"/>
      <c r="AF15" s="4"/>
      <c r="AG15" s="4"/>
      <c r="AH15" s="4"/>
      <c r="AI15" s="16"/>
    </row>
    <row r="16" spans="2:35" ht="35.450000000000003" customHeight="1" x14ac:dyDescent="0.15">
      <c r="B16" s="748"/>
      <c r="C16" s="13"/>
      <c r="D16" s="4"/>
      <c r="E16" s="4"/>
      <c r="F16" s="13"/>
      <c r="G16" s="13"/>
      <c r="H16" s="13"/>
      <c r="I16" s="4"/>
      <c r="J16" s="4"/>
      <c r="K16" s="4"/>
      <c r="L16" s="4"/>
      <c r="M16" s="4"/>
      <c r="N16" s="4"/>
      <c r="O16" s="4"/>
      <c r="P16" s="4"/>
      <c r="Q16" s="13"/>
      <c r="R16" s="13"/>
      <c r="S16" s="4"/>
      <c r="T16" s="4"/>
      <c r="U16" s="4"/>
      <c r="V16" s="4"/>
      <c r="W16" s="13"/>
      <c r="X16" s="13"/>
      <c r="Y16" s="13"/>
      <c r="Z16" s="13"/>
      <c r="AA16" s="13"/>
      <c r="AB16" s="4"/>
      <c r="AC16" s="4"/>
      <c r="AD16" s="4"/>
      <c r="AE16" s="4"/>
      <c r="AF16" s="4"/>
      <c r="AG16" s="4"/>
      <c r="AH16" s="4"/>
      <c r="AI16" s="16"/>
    </row>
    <row r="17" spans="2:35" ht="22.5" customHeight="1" x14ac:dyDescent="0.15">
      <c r="B17" s="748"/>
      <c r="C17" s="13"/>
      <c r="D17" s="4"/>
      <c r="E17" s="15"/>
      <c r="H17" s="14"/>
      <c r="I17" s="14"/>
      <c r="J17" s="14"/>
      <c r="K17" s="14"/>
      <c r="L17" s="14"/>
      <c r="M17" s="4"/>
      <c r="N17" s="4"/>
      <c r="O17" s="4"/>
      <c r="P17" s="4"/>
      <c r="Q17" s="13"/>
      <c r="R17" s="13"/>
      <c r="S17" s="4"/>
      <c r="T17" s="4"/>
      <c r="U17" s="4"/>
      <c r="V17" s="4"/>
      <c r="W17" s="13"/>
      <c r="X17" s="13"/>
      <c r="Y17" s="13"/>
      <c r="Z17" s="13"/>
      <c r="AA17" s="13"/>
      <c r="AI17" s="12"/>
    </row>
    <row r="18" spans="2:35" ht="71.25" customHeight="1" x14ac:dyDescent="0.15">
      <c r="B18" s="749"/>
      <c r="C18" s="11"/>
      <c r="D18" s="8"/>
      <c r="E18" s="10"/>
      <c r="F18" s="9"/>
      <c r="G18" s="9"/>
      <c r="H18" s="8"/>
      <c r="I18" s="8"/>
      <c r="J18" s="8"/>
      <c r="K18" s="8"/>
      <c r="L18" s="8"/>
      <c r="M18" s="8"/>
      <c r="N18" s="8"/>
      <c r="O18" s="8"/>
      <c r="P18" s="8"/>
      <c r="Q18" s="8"/>
      <c r="R18" s="8"/>
      <c r="S18" s="7"/>
      <c r="T18" s="7"/>
      <c r="U18" s="7"/>
      <c r="V18" s="753" t="s">
        <v>521</v>
      </c>
      <c r="W18" s="753"/>
      <c r="X18" s="753"/>
      <c r="Y18" s="753"/>
      <c r="Z18" s="753"/>
      <c r="AA18" s="753"/>
      <c r="AB18" s="753"/>
      <c r="AC18" s="753"/>
      <c r="AD18" s="753"/>
      <c r="AE18" s="753"/>
      <c r="AF18" s="753"/>
      <c r="AG18" s="753"/>
      <c r="AH18" s="753"/>
      <c r="AI18" s="754"/>
    </row>
    <row r="19" spans="2:35" ht="15" customHeight="1" x14ac:dyDescent="0.15"/>
    <row r="20" spans="2:35" ht="26.25" customHeight="1" x14ac:dyDescent="0.2">
      <c r="B20" s="748" t="s">
        <v>31</v>
      </c>
      <c r="C20" s="750" t="s">
        <v>30</v>
      </c>
      <c r="D20" s="751"/>
      <c r="E20" s="751"/>
      <c r="F20" s="751"/>
      <c r="G20" s="751"/>
      <c r="H20" s="751"/>
      <c r="I20" s="751"/>
      <c r="J20" s="751"/>
      <c r="K20" s="751"/>
      <c r="L20" s="751"/>
      <c r="M20" s="751"/>
      <c r="N20" s="751"/>
      <c r="O20" s="751"/>
      <c r="P20" s="751"/>
      <c r="Q20" s="751"/>
      <c r="R20" s="751"/>
      <c r="S20" s="751"/>
      <c r="T20" s="751"/>
      <c r="U20" s="751"/>
      <c r="V20" s="751"/>
      <c r="W20" s="751"/>
      <c r="X20" s="751"/>
      <c r="Y20" s="751"/>
      <c r="Z20" s="751"/>
      <c r="AA20" s="751"/>
      <c r="AB20" s="751"/>
      <c r="AC20" s="751"/>
      <c r="AD20" s="751"/>
      <c r="AE20" s="751"/>
      <c r="AF20" s="751"/>
      <c r="AG20" s="751"/>
      <c r="AH20" s="751"/>
      <c r="AI20" s="752"/>
    </row>
    <row r="21" spans="2:35" ht="35.450000000000003" customHeight="1" x14ac:dyDescent="0.15">
      <c r="B21" s="748"/>
      <c r="C21" s="4"/>
      <c r="D21" s="4"/>
      <c r="E21" s="4"/>
      <c r="F21" s="4"/>
      <c r="G21" s="4"/>
      <c r="H21" s="4"/>
      <c r="I21" s="13"/>
      <c r="J21" s="4"/>
      <c r="K21" s="4"/>
      <c r="L21" s="4"/>
      <c r="M21" s="4"/>
      <c r="N21" s="4"/>
      <c r="O21" s="4"/>
      <c r="P21" s="4"/>
      <c r="Q21" s="17"/>
      <c r="R21" s="13"/>
      <c r="S21" s="4"/>
      <c r="T21" s="4"/>
      <c r="U21" s="4"/>
      <c r="V21" s="4"/>
      <c r="W21" s="13"/>
      <c r="X21" s="13"/>
      <c r="Y21" s="13"/>
      <c r="Z21" s="13"/>
      <c r="AA21" s="13"/>
      <c r="AB21" s="4"/>
      <c r="AC21" s="4"/>
      <c r="AD21" s="4"/>
      <c r="AE21" s="4"/>
      <c r="AF21" s="4"/>
      <c r="AG21" s="4"/>
      <c r="AH21" s="4"/>
      <c r="AI21" s="16"/>
    </row>
    <row r="22" spans="2:35" ht="35.450000000000003" customHeight="1" x14ac:dyDescent="0.15">
      <c r="B22" s="748"/>
      <c r="C22" s="4"/>
      <c r="D22" s="4"/>
      <c r="E22" s="4"/>
      <c r="F22" s="4"/>
      <c r="G22" s="4"/>
      <c r="H22" s="4"/>
      <c r="I22" s="13"/>
      <c r="J22" s="4"/>
      <c r="K22" s="4"/>
      <c r="L22" s="4"/>
      <c r="M22" s="4"/>
      <c r="N22" s="4"/>
      <c r="O22" s="4"/>
      <c r="P22" s="4"/>
      <c r="Q22" s="17"/>
      <c r="R22" s="13"/>
      <c r="S22" s="4"/>
      <c r="T22" s="4"/>
      <c r="U22" s="4"/>
      <c r="V22" s="4"/>
      <c r="W22" s="13"/>
      <c r="X22" s="13"/>
      <c r="Y22" s="13"/>
      <c r="Z22" s="13"/>
      <c r="AA22" s="13"/>
      <c r="AB22" s="4"/>
      <c r="AC22" s="4"/>
      <c r="AD22" s="4"/>
      <c r="AE22" s="4"/>
      <c r="AF22" s="4"/>
      <c r="AG22" s="4"/>
      <c r="AH22" s="4"/>
      <c r="AI22" s="16"/>
    </row>
    <row r="23" spans="2:35" ht="35.450000000000003" customHeight="1" x14ac:dyDescent="0.15">
      <c r="B23" s="748"/>
      <c r="C23" s="4"/>
      <c r="D23" s="4"/>
      <c r="E23" s="4"/>
      <c r="F23" s="4"/>
      <c r="G23" s="4"/>
      <c r="H23" s="4"/>
      <c r="I23" s="13"/>
      <c r="J23" s="4"/>
      <c r="K23" s="4"/>
      <c r="L23" s="4"/>
      <c r="M23" s="4"/>
      <c r="N23" s="4"/>
      <c r="O23" s="4"/>
      <c r="P23" s="4"/>
      <c r="Q23" s="17"/>
      <c r="R23" s="13"/>
      <c r="S23" s="4"/>
      <c r="T23" s="4"/>
      <c r="U23" s="4"/>
      <c r="V23" s="4"/>
      <c r="W23" s="13"/>
      <c r="X23" s="13"/>
      <c r="Y23" s="13"/>
      <c r="Z23" s="13"/>
      <c r="AA23" s="13"/>
      <c r="AB23" s="4"/>
      <c r="AC23" s="4"/>
      <c r="AD23" s="4"/>
      <c r="AE23" s="4"/>
      <c r="AF23" s="4"/>
      <c r="AG23" s="4"/>
      <c r="AH23" s="4"/>
      <c r="AI23" s="16"/>
    </row>
    <row r="24" spans="2:35" ht="35.450000000000003" customHeight="1" x14ac:dyDescent="0.15">
      <c r="B24" s="748"/>
      <c r="C24" s="4"/>
      <c r="D24" s="4"/>
      <c r="E24" s="4"/>
      <c r="F24" s="4"/>
      <c r="G24" s="4"/>
      <c r="H24" s="4"/>
      <c r="I24" s="13"/>
      <c r="J24" s="4"/>
      <c r="K24" s="4"/>
      <c r="L24" s="4"/>
      <c r="M24" s="4"/>
      <c r="N24" s="4"/>
      <c r="O24" s="4"/>
      <c r="P24" s="4"/>
      <c r="Q24" s="17"/>
      <c r="R24" s="13"/>
      <c r="S24" s="4"/>
      <c r="T24" s="4"/>
      <c r="U24" s="4"/>
      <c r="V24" s="4"/>
      <c r="W24" s="13"/>
      <c r="X24" s="13"/>
      <c r="Y24" s="13"/>
      <c r="Z24" s="13"/>
      <c r="AA24" s="13"/>
      <c r="AB24" s="4"/>
      <c r="AC24" s="4"/>
      <c r="AD24" s="4"/>
      <c r="AE24" s="4"/>
      <c r="AF24" s="4"/>
      <c r="AG24" s="4"/>
      <c r="AH24" s="4"/>
      <c r="AI24" s="16"/>
    </row>
    <row r="25" spans="2:35" ht="35.450000000000003" customHeight="1" x14ac:dyDescent="0.15">
      <c r="B25" s="748"/>
      <c r="C25" s="4"/>
      <c r="D25" s="4"/>
      <c r="E25" s="4"/>
      <c r="F25" s="4"/>
      <c r="G25" s="4"/>
      <c r="H25" s="4"/>
      <c r="I25" s="13"/>
      <c r="J25" s="4"/>
      <c r="K25" s="4"/>
      <c r="L25" s="4"/>
      <c r="M25" s="4"/>
      <c r="N25" s="4"/>
      <c r="O25" s="4"/>
      <c r="P25" s="4"/>
      <c r="Q25" s="13"/>
      <c r="R25" s="13"/>
      <c r="S25" s="4"/>
      <c r="T25" s="4"/>
      <c r="U25" s="4"/>
      <c r="V25" s="4"/>
      <c r="W25" s="13"/>
      <c r="X25" s="13"/>
      <c r="Y25" s="13"/>
      <c r="Z25" s="13"/>
      <c r="AA25" s="13"/>
      <c r="AB25" s="4"/>
      <c r="AC25" s="4"/>
      <c r="AD25" s="4"/>
      <c r="AE25" s="4"/>
      <c r="AF25" s="4"/>
      <c r="AG25" s="4"/>
      <c r="AH25" s="4"/>
      <c r="AI25" s="16"/>
    </row>
    <row r="26" spans="2:35" ht="35.450000000000003" customHeight="1" x14ac:dyDescent="0.15">
      <c r="B26" s="748"/>
      <c r="C26" s="4"/>
      <c r="D26" s="4"/>
      <c r="E26" s="4"/>
      <c r="F26" s="13"/>
      <c r="G26" s="13"/>
      <c r="H26" s="4"/>
      <c r="I26" s="4"/>
      <c r="J26" s="4"/>
      <c r="K26" s="4"/>
      <c r="L26" s="4"/>
      <c r="M26" s="4"/>
      <c r="N26" s="4"/>
      <c r="O26" s="4"/>
      <c r="P26" s="4"/>
      <c r="Q26" s="13"/>
      <c r="R26" s="4"/>
      <c r="S26" s="4"/>
      <c r="T26" s="4"/>
      <c r="U26" s="4"/>
      <c r="V26" s="4"/>
      <c r="W26" s="13"/>
      <c r="X26" s="13"/>
      <c r="Y26" s="13"/>
      <c r="Z26" s="13"/>
      <c r="AA26" s="13"/>
      <c r="AB26" s="4"/>
      <c r="AC26" s="4"/>
      <c r="AD26" s="4"/>
      <c r="AE26" s="4"/>
      <c r="AF26" s="4"/>
      <c r="AG26" s="4"/>
      <c r="AH26" s="4"/>
      <c r="AI26" s="16"/>
    </row>
    <row r="27" spans="2:35" ht="35.450000000000003" customHeight="1" x14ac:dyDescent="0.15">
      <c r="B27" s="748"/>
      <c r="C27" s="4"/>
      <c r="D27" s="4"/>
      <c r="E27" s="4"/>
      <c r="F27" s="13"/>
      <c r="G27" s="13"/>
      <c r="H27" s="13"/>
      <c r="I27" s="4"/>
      <c r="J27" s="4"/>
      <c r="K27" s="4"/>
      <c r="L27" s="4"/>
      <c r="M27" s="4"/>
      <c r="N27" s="4"/>
      <c r="O27" s="4"/>
      <c r="P27" s="4"/>
      <c r="Q27" s="13"/>
      <c r="R27" s="4"/>
      <c r="S27" s="4"/>
      <c r="T27" s="4"/>
      <c r="U27" s="4"/>
      <c r="V27" s="4"/>
      <c r="W27" s="13"/>
      <c r="X27" s="13"/>
      <c r="Y27" s="13"/>
      <c r="Z27" s="13"/>
      <c r="AA27" s="13"/>
      <c r="AB27" s="4"/>
      <c r="AC27" s="4"/>
      <c r="AD27" s="4"/>
      <c r="AE27" s="4"/>
      <c r="AF27" s="4"/>
      <c r="AG27" s="4"/>
      <c r="AH27" s="4"/>
      <c r="AI27" s="16"/>
    </row>
    <row r="28" spans="2:35" ht="35.450000000000003" customHeight="1" x14ac:dyDescent="0.15">
      <c r="B28" s="748"/>
      <c r="C28" s="13"/>
      <c r="D28" s="4"/>
      <c r="E28" s="4"/>
      <c r="F28" s="13"/>
      <c r="G28" s="13"/>
      <c r="H28" s="13"/>
      <c r="I28" s="4"/>
      <c r="J28" s="4"/>
      <c r="K28" s="4"/>
      <c r="L28" s="4"/>
      <c r="M28" s="4"/>
      <c r="N28" s="4"/>
      <c r="O28" s="4"/>
      <c r="P28" s="4"/>
      <c r="Q28" s="13"/>
      <c r="R28" s="13"/>
      <c r="S28" s="4"/>
      <c r="T28" s="4"/>
      <c r="U28" s="4"/>
      <c r="V28" s="4"/>
      <c r="W28" s="13"/>
      <c r="X28" s="13"/>
      <c r="Y28" s="13"/>
      <c r="Z28" s="13"/>
      <c r="AA28" s="13"/>
      <c r="AB28" s="4"/>
      <c r="AC28" s="4"/>
      <c r="AD28" s="4"/>
      <c r="AE28" s="4"/>
      <c r="AF28" s="4"/>
      <c r="AG28" s="4"/>
      <c r="AH28" s="4"/>
      <c r="AI28" s="16"/>
    </row>
    <row r="29" spans="2:35" ht="35.450000000000003" customHeight="1" x14ac:dyDescent="0.15">
      <c r="B29" s="748"/>
      <c r="C29" s="13"/>
      <c r="D29" s="4"/>
      <c r="E29" s="4"/>
      <c r="F29" s="13"/>
      <c r="G29" s="13"/>
      <c r="H29" s="13"/>
      <c r="I29" s="4"/>
      <c r="J29" s="4"/>
      <c r="K29" s="4"/>
      <c r="L29" s="4"/>
      <c r="M29" s="4"/>
      <c r="N29" s="4"/>
      <c r="O29" s="4"/>
      <c r="P29" s="4"/>
      <c r="Q29" s="13"/>
      <c r="R29" s="13"/>
      <c r="S29" s="4"/>
      <c r="T29" s="4"/>
      <c r="U29" s="4"/>
      <c r="V29" s="4"/>
      <c r="W29" s="13"/>
      <c r="X29" s="13"/>
      <c r="Y29" s="13"/>
      <c r="Z29" s="13"/>
      <c r="AA29" s="13"/>
      <c r="AB29" s="4"/>
      <c r="AC29" s="4"/>
      <c r="AD29" s="4"/>
      <c r="AE29" s="4"/>
      <c r="AF29" s="4"/>
      <c r="AG29" s="4"/>
      <c r="AH29" s="4"/>
      <c r="AI29" s="16"/>
    </row>
    <row r="30" spans="2:35" ht="35.450000000000003" customHeight="1" x14ac:dyDescent="0.15">
      <c r="B30" s="748"/>
      <c r="C30" s="13"/>
      <c r="D30" s="4"/>
      <c r="E30" s="4"/>
      <c r="F30" s="13"/>
      <c r="G30" s="13"/>
      <c r="H30" s="13"/>
      <c r="I30" s="4"/>
      <c r="J30" s="4"/>
      <c r="K30" s="4"/>
      <c r="L30" s="4"/>
      <c r="M30" s="4"/>
      <c r="N30" s="4"/>
      <c r="O30" s="4"/>
      <c r="P30" s="4"/>
      <c r="Q30" s="13"/>
      <c r="R30" s="13"/>
      <c r="S30" s="4"/>
      <c r="T30" s="4"/>
      <c r="U30" s="4"/>
      <c r="V30" s="4"/>
      <c r="W30" s="13"/>
      <c r="X30" s="13"/>
      <c r="Y30" s="13"/>
      <c r="Z30" s="13"/>
      <c r="AA30" s="13"/>
      <c r="AB30" s="4"/>
      <c r="AC30" s="4"/>
      <c r="AD30" s="4"/>
      <c r="AE30" s="4"/>
      <c r="AF30" s="4"/>
      <c r="AG30" s="4"/>
      <c r="AH30" s="4"/>
      <c r="AI30" s="16"/>
    </row>
    <row r="31" spans="2:35" ht="22.5" customHeight="1" x14ac:dyDescent="0.15">
      <c r="B31" s="748"/>
      <c r="C31" s="13"/>
      <c r="D31" s="4"/>
      <c r="E31" s="15"/>
      <c r="H31" s="14"/>
      <c r="I31" s="14"/>
      <c r="J31" s="14"/>
      <c r="K31" s="14"/>
      <c r="L31" s="14"/>
      <c r="M31" s="4"/>
      <c r="N31" s="4"/>
      <c r="O31" s="4"/>
      <c r="P31" s="4"/>
      <c r="Q31" s="13"/>
      <c r="R31" s="13"/>
      <c r="S31" s="4"/>
      <c r="T31" s="4"/>
      <c r="U31" s="4"/>
      <c r="V31" s="4"/>
      <c r="W31" s="13"/>
      <c r="X31" s="13"/>
      <c r="Y31" s="13"/>
      <c r="Z31" s="13"/>
      <c r="AA31" s="13"/>
      <c r="AI31" s="12"/>
    </row>
    <row r="32" spans="2:35" ht="71.25" customHeight="1" x14ac:dyDescent="0.15">
      <c r="B32" s="749"/>
      <c r="C32" s="11"/>
      <c r="D32" s="8"/>
      <c r="E32" s="10"/>
      <c r="F32" s="9"/>
      <c r="G32" s="9"/>
      <c r="H32" s="8"/>
      <c r="I32" s="8"/>
      <c r="J32" s="8"/>
      <c r="K32" s="8"/>
      <c r="L32" s="8"/>
      <c r="M32" s="8"/>
      <c r="N32" s="8"/>
      <c r="O32" s="8"/>
      <c r="P32" s="8"/>
      <c r="Q32" s="8"/>
      <c r="R32" s="8"/>
      <c r="S32" s="7"/>
      <c r="T32" s="7"/>
      <c r="U32" s="7"/>
      <c r="V32" s="753" t="s">
        <v>521</v>
      </c>
      <c r="W32" s="753"/>
      <c r="X32" s="753"/>
      <c r="Y32" s="753"/>
      <c r="Z32" s="753"/>
      <c r="AA32" s="753"/>
      <c r="AB32" s="753"/>
      <c r="AC32" s="753"/>
      <c r="AD32" s="753"/>
      <c r="AE32" s="753"/>
      <c r="AF32" s="753"/>
      <c r="AG32" s="753"/>
      <c r="AH32" s="753"/>
      <c r="AI32" s="754"/>
    </row>
    <row r="33" spans="2:35" ht="15" customHeight="1" x14ac:dyDescent="0.15"/>
    <row r="34" spans="2:35" ht="26.25" customHeight="1" x14ac:dyDescent="0.2">
      <c r="B34" s="748" t="s">
        <v>31</v>
      </c>
      <c r="C34" s="750" t="s">
        <v>30</v>
      </c>
      <c r="D34" s="751"/>
      <c r="E34" s="751"/>
      <c r="F34" s="751"/>
      <c r="G34" s="751"/>
      <c r="H34" s="751"/>
      <c r="I34" s="751"/>
      <c r="J34" s="751"/>
      <c r="K34" s="751"/>
      <c r="L34" s="751"/>
      <c r="M34" s="751"/>
      <c r="N34" s="751"/>
      <c r="O34" s="751"/>
      <c r="P34" s="751"/>
      <c r="Q34" s="751"/>
      <c r="R34" s="751"/>
      <c r="S34" s="751"/>
      <c r="T34" s="751"/>
      <c r="U34" s="751"/>
      <c r="V34" s="751"/>
      <c r="W34" s="751"/>
      <c r="X34" s="751"/>
      <c r="Y34" s="751"/>
      <c r="Z34" s="751"/>
      <c r="AA34" s="751"/>
      <c r="AB34" s="751"/>
      <c r="AC34" s="751"/>
      <c r="AD34" s="751"/>
      <c r="AE34" s="751"/>
      <c r="AF34" s="751"/>
      <c r="AG34" s="751"/>
      <c r="AH34" s="751"/>
      <c r="AI34" s="752"/>
    </row>
    <row r="35" spans="2:35" ht="35.450000000000003" customHeight="1" x14ac:dyDescent="0.15">
      <c r="B35" s="748"/>
      <c r="C35" s="4"/>
      <c r="D35" s="4"/>
      <c r="E35" s="4"/>
      <c r="F35" s="4"/>
      <c r="G35" s="4"/>
      <c r="H35" s="4"/>
      <c r="I35" s="13"/>
      <c r="J35" s="4"/>
      <c r="K35" s="4"/>
      <c r="L35" s="4"/>
      <c r="M35" s="4"/>
      <c r="N35" s="4"/>
      <c r="O35" s="4"/>
      <c r="P35" s="4"/>
      <c r="Q35" s="17"/>
      <c r="R35" s="13"/>
      <c r="S35" s="4"/>
      <c r="T35" s="4"/>
      <c r="U35" s="4"/>
      <c r="V35" s="4"/>
      <c r="W35" s="13"/>
      <c r="X35" s="13"/>
      <c r="Y35" s="13"/>
      <c r="Z35" s="13"/>
      <c r="AA35" s="13"/>
      <c r="AB35" s="4"/>
      <c r="AC35" s="4"/>
      <c r="AD35" s="4"/>
      <c r="AE35" s="4"/>
      <c r="AF35" s="4"/>
      <c r="AG35" s="4"/>
      <c r="AH35" s="4"/>
      <c r="AI35" s="16"/>
    </row>
    <row r="36" spans="2:35" ht="35.450000000000003" customHeight="1" x14ac:dyDescent="0.15">
      <c r="B36" s="748"/>
      <c r="C36" s="4"/>
      <c r="D36" s="4"/>
      <c r="E36" s="4"/>
      <c r="F36" s="4"/>
      <c r="G36" s="4"/>
      <c r="H36" s="4"/>
      <c r="I36" s="13"/>
      <c r="J36" s="4"/>
      <c r="K36" s="4"/>
      <c r="L36" s="4"/>
      <c r="M36" s="4"/>
      <c r="N36" s="4"/>
      <c r="O36" s="4"/>
      <c r="P36" s="4"/>
      <c r="Q36" s="17"/>
      <c r="R36" s="13"/>
      <c r="S36" s="4"/>
      <c r="T36" s="4"/>
      <c r="U36" s="4"/>
      <c r="V36" s="4"/>
      <c r="W36" s="13"/>
      <c r="X36" s="13"/>
      <c r="Y36" s="13"/>
      <c r="Z36" s="13"/>
      <c r="AA36" s="13"/>
      <c r="AB36" s="4"/>
      <c r="AC36" s="4"/>
      <c r="AD36" s="4"/>
      <c r="AE36" s="4"/>
      <c r="AF36" s="4"/>
      <c r="AG36" s="4"/>
      <c r="AH36" s="4"/>
      <c r="AI36" s="16"/>
    </row>
    <row r="37" spans="2:35" ht="35.450000000000003" customHeight="1" x14ac:dyDescent="0.15">
      <c r="B37" s="748"/>
      <c r="C37" s="4"/>
      <c r="D37" s="4"/>
      <c r="E37" s="4"/>
      <c r="F37" s="4"/>
      <c r="G37" s="4"/>
      <c r="H37" s="4"/>
      <c r="I37" s="13"/>
      <c r="J37" s="4"/>
      <c r="K37" s="4"/>
      <c r="L37" s="4"/>
      <c r="M37" s="4"/>
      <c r="N37" s="4"/>
      <c r="O37" s="4"/>
      <c r="P37" s="4"/>
      <c r="Q37" s="17"/>
      <c r="R37" s="13"/>
      <c r="S37" s="4"/>
      <c r="T37" s="4"/>
      <c r="U37" s="4"/>
      <c r="V37" s="4"/>
      <c r="W37" s="13"/>
      <c r="X37" s="13"/>
      <c r="Y37" s="13"/>
      <c r="Z37" s="13"/>
      <c r="AA37" s="13"/>
      <c r="AB37" s="4"/>
      <c r="AC37" s="4"/>
      <c r="AD37" s="4"/>
      <c r="AE37" s="4"/>
      <c r="AF37" s="4"/>
      <c r="AG37" s="4"/>
      <c r="AH37" s="4"/>
      <c r="AI37" s="16"/>
    </row>
    <row r="38" spans="2:35" ht="35.450000000000003" customHeight="1" x14ac:dyDescent="0.15">
      <c r="B38" s="748"/>
      <c r="C38" s="4"/>
      <c r="D38" s="4"/>
      <c r="E38" s="4"/>
      <c r="F38" s="4"/>
      <c r="G38" s="4"/>
      <c r="H38" s="4"/>
      <c r="I38" s="13"/>
      <c r="J38" s="4"/>
      <c r="K38" s="4"/>
      <c r="L38" s="4"/>
      <c r="M38" s="4"/>
      <c r="N38" s="4"/>
      <c r="O38" s="4"/>
      <c r="P38" s="4"/>
      <c r="Q38" s="17"/>
      <c r="R38" s="13"/>
      <c r="S38" s="4"/>
      <c r="T38" s="4"/>
      <c r="U38" s="4"/>
      <c r="V38" s="4"/>
      <c r="W38" s="13"/>
      <c r="X38" s="13"/>
      <c r="Y38" s="13"/>
      <c r="Z38" s="13"/>
      <c r="AA38" s="13"/>
      <c r="AB38" s="4"/>
      <c r="AC38" s="4"/>
      <c r="AD38" s="4"/>
      <c r="AE38" s="4"/>
      <c r="AF38" s="4"/>
      <c r="AG38" s="4"/>
      <c r="AH38" s="4"/>
      <c r="AI38" s="16"/>
    </row>
    <row r="39" spans="2:35" ht="35.450000000000003" customHeight="1" x14ac:dyDescent="0.15">
      <c r="B39" s="748"/>
      <c r="C39" s="4"/>
      <c r="D39" s="4"/>
      <c r="E39" s="4"/>
      <c r="F39" s="4"/>
      <c r="G39" s="4"/>
      <c r="H39" s="4"/>
      <c r="I39" s="13"/>
      <c r="J39" s="4"/>
      <c r="K39" s="4"/>
      <c r="L39" s="4"/>
      <c r="M39" s="4"/>
      <c r="N39" s="4"/>
      <c r="O39" s="4"/>
      <c r="P39" s="4"/>
      <c r="Q39" s="13"/>
      <c r="R39" s="13"/>
      <c r="S39" s="4"/>
      <c r="T39" s="4"/>
      <c r="U39" s="4"/>
      <c r="V39" s="4"/>
      <c r="W39" s="13"/>
      <c r="X39" s="13"/>
      <c r="Y39" s="13"/>
      <c r="Z39" s="13"/>
      <c r="AA39" s="13"/>
      <c r="AB39" s="4"/>
      <c r="AC39" s="4"/>
      <c r="AD39" s="4"/>
      <c r="AE39" s="4"/>
      <c r="AF39" s="4"/>
      <c r="AG39" s="4"/>
      <c r="AH39" s="4"/>
      <c r="AI39" s="16"/>
    </row>
    <row r="40" spans="2:35" ht="35.450000000000003" customHeight="1" x14ac:dyDescent="0.15">
      <c r="B40" s="748"/>
      <c r="C40" s="4"/>
      <c r="D40" s="4"/>
      <c r="E40" s="4"/>
      <c r="F40" s="13"/>
      <c r="G40" s="13"/>
      <c r="H40" s="4"/>
      <c r="I40" s="4"/>
      <c r="J40" s="4"/>
      <c r="K40" s="4"/>
      <c r="L40" s="4"/>
      <c r="M40" s="4"/>
      <c r="N40" s="4"/>
      <c r="O40" s="4"/>
      <c r="P40" s="4"/>
      <c r="Q40" s="13"/>
      <c r="R40" s="4"/>
      <c r="S40" s="4"/>
      <c r="T40" s="4"/>
      <c r="U40" s="4"/>
      <c r="V40" s="4"/>
      <c r="W40" s="13"/>
      <c r="X40" s="13"/>
      <c r="Y40" s="13"/>
      <c r="Z40" s="13"/>
      <c r="AA40" s="13"/>
      <c r="AB40" s="4"/>
      <c r="AC40" s="4"/>
      <c r="AD40" s="4"/>
      <c r="AE40" s="4"/>
      <c r="AF40" s="4"/>
      <c r="AG40" s="4"/>
      <c r="AH40" s="4"/>
      <c r="AI40" s="16"/>
    </row>
    <row r="41" spans="2:35" ht="35.450000000000003" customHeight="1" x14ac:dyDescent="0.15">
      <c r="B41" s="748"/>
      <c r="C41" s="4"/>
      <c r="D41" s="4"/>
      <c r="E41" s="4"/>
      <c r="F41" s="13"/>
      <c r="G41" s="13"/>
      <c r="H41" s="13"/>
      <c r="I41" s="4"/>
      <c r="J41" s="4"/>
      <c r="K41" s="4"/>
      <c r="L41" s="4"/>
      <c r="M41" s="4"/>
      <c r="N41" s="4"/>
      <c r="O41" s="4"/>
      <c r="P41" s="4"/>
      <c r="Q41" s="13"/>
      <c r="R41" s="4"/>
      <c r="S41" s="4"/>
      <c r="T41" s="4"/>
      <c r="U41" s="4"/>
      <c r="V41" s="4"/>
      <c r="W41" s="13"/>
      <c r="X41" s="13"/>
      <c r="Y41" s="13"/>
      <c r="Z41" s="13"/>
      <c r="AA41" s="13"/>
      <c r="AB41" s="4"/>
      <c r="AC41" s="4"/>
      <c r="AD41" s="4"/>
      <c r="AE41" s="4"/>
      <c r="AF41" s="4"/>
      <c r="AG41" s="4"/>
      <c r="AH41" s="4"/>
      <c r="AI41" s="16"/>
    </row>
    <row r="42" spans="2:35" ht="35.450000000000003" customHeight="1" x14ac:dyDescent="0.15">
      <c r="B42" s="748"/>
      <c r="C42" s="13"/>
      <c r="D42" s="4"/>
      <c r="E42" s="4"/>
      <c r="F42" s="13"/>
      <c r="G42" s="13"/>
      <c r="H42" s="13"/>
      <c r="I42" s="4"/>
      <c r="J42" s="4"/>
      <c r="K42" s="4"/>
      <c r="L42" s="4"/>
      <c r="M42" s="4"/>
      <c r="N42" s="4"/>
      <c r="O42" s="4"/>
      <c r="P42" s="4"/>
      <c r="Q42" s="13"/>
      <c r="R42" s="13"/>
      <c r="S42" s="4"/>
      <c r="T42" s="4"/>
      <c r="U42" s="4"/>
      <c r="V42" s="4"/>
      <c r="W42" s="13"/>
      <c r="X42" s="13"/>
      <c r="Y42" s="13"/>
      <c r="Z42" s="13"/>
      <c r="AA42" s="13"/>
      <c r="AB42" s="4"/>
      <c r="AC42" s="4"/>
      <c r="AD42" s="4"/>
      <c r="AE42" s="4"/>
      <c r="AF42" s="4"/>
      <c r="AG42" s="4"/>
      <c r="AH42" s="4"/>
      <c r="AI42" s="16"/>
    </row>
    <row r="43" spans="2:35" ht="35.450000000000003" customHeight="1" x14ac:dyDescent="0.15">
      <c r="B43" s="748"/>
      <c r="C43" s="13"/>
      <c r="D43" s="4"/>
      <c r="E43" s="4"/>
      <c r="F43" s="13"/>
      <c r="G43" s="13"/>
      <c r="H43" s="13"/>
      <c r="I43" s="4"/>
      <c r="J43" s="4"/>
      <c r="K43" s="4"/>
      <c r="L43" s="4"/>
      <c r="M43" s="4"/>
      <c r="N43" s="4"/>
      <c r="O43" s="4"/>
      <c r="P43" s="4"/>
      <c r="Q43" s="13"/>
      <c r="R43" s="13"/>
      <c r="S43" s="4"/>
      <c r="T43" s="4"/>
      <c r="U43" s="4"/>
      <c r="V43" s="4"/>
      <c r="W43" s="13"/>
      <c r="X43" s="13"/>
      <c r="Y43" s="13"/>
      <c r="Z43" s="13"/>
      <c r="AA43" s="13"/>
      <c r="AB43" s="4"/>
      <c r="AC43" s="4"/>
      <c r="AD43" s="4"/>
      <c r="AE43" s="4"/>
      <c r="AF43" s="4"/>
      <c r="AG43" s="4"/>
      <c r="AH43" s="4"/>
      <c r="AI43" s="16"/>
    </row>
    <row r="44" spans="2:35" ht="35.450000000000003" customHeight="1" x14ac:dyDescent="0.15">
      <c r="B44" s="748"/>
      <c r="C44" s="13"/>
      <c r="D44" s="4"/>
      <c r="E44" s="4"/>
      <c r="F44" s="13"/>
      <c r="G44" s="13"/>
      <c r="H44" s="13"/>
      <c r="I44" s="4"/>
      <c r="J44" s="4"/>
      <c r="K44" s="4"/>
      <c r="L44" s="4"/>
      <c r="M44" s="4"/>
      <c r="N44" s="4"/>
      <c r="O44" s="4"/>
      <c r="P44" s="4"/>
      <c r="Q44" s="13"/>
      <c r="R44" s="13"/>
      <c r="S44" s="4"/>
      <c r="T44" s="4"/>
      <c r="U44" s="4"/>
      <c r="V44" s="4"/>
      <c r="W44" s="13"/>
      <c r="X44" s="13"/>
      <c r="Y44" s="13"/>
      <c r="Z44" s="13"/>
      <c r="AA44" s="13"/>
      <c r="AB44" s="4"/>
      <c r="AC44" s="4"/>
      <c r="AD44" s="4"/>
      <c r="AE44" s="4"/>
      <c r="AF44" s="4"/>
      <c r="AG44" s="4"/>
      <c r="AH44" s="4"/>
      <c r="AI44" s="16"/>
    </row>
    <row r="45" spans="2:35" ht="22.5" customHeight="1" x14ac:dyDescent="0.15">
      <c r="B45" s="748"/>
      <c r="C45" s="13"/>
      <c r="D45" s="4"/>
      <c r="E45" s="15"/>
      <c r="H45" s="14"/>
      <c r="I45" s="14"/>
      <c r="J45" s="14"/>
      <c r="K45" s="14"/>
      <c r="L45" s="14"/>
      <c r="M45" s="4"/>
      <c r="N45" s="4"/>
      <c r="O45" s="4"/>
      <c r="P45" s="4"/>
      <c r="Q45" s="13"/>
      <c r="R45" s="13"/>
      <c r="S45" s="4"/>
      <c r="T45" s="4"/>
      <c r="U45" s="4"/>
      <c r="V45" s="4"/>
      <c r="W45" s="13"/>
      <c r="X45" s="13"/>
      <c r="Y45" s="13"/>
      <c r="Z45" s="13"/>
      <c r="AA45" s="13"/>
      <c r="AI45" s="12"/>
    </row>
    <row r="46" spans="2:35" ht="71.25" customHeight="1" x14ac:dyDescent="0.15">
      <c r="B46" s="749"/>
      <c r="C46" s="11"/>
      <c r="D46" s="8"/>
      <c r="E46" s="10"/>
      <c r="F46" s="9"/>
      <c r="G46" s="9"/>
      <c r="H46" s="8"/>
      <c r="I46" s="8"/>
      <c r="J46" s="8"/>
      <c r="K46" s="8"/>
      <c r="L46" s="8"/>
      <c r="M46" s="8"/>
      <c r="N46" s="8"/>
      <c r="O46" s="8"/>
      <c r="P46" s="8"/>
      <c r="Q46" s="8"/>
      <c r="R46" s="8"/>
      <c r="S46" s="7"/>
      <c r="T46" s="7"/>
      <c r="U46" s="7"/>
      <c r="V46" s="753" t="s">
        <v>521</v>
      </c>
      <c r="W46" s="753"/>
      <c r="X46" s="753"/>
      <c r="Y46" s="753"/>
      <c r="Z46" s="753"/>
      <c r="AA46" s="753"/>
      <c r="AB46" s="753"/>
      <c r="AC46" s="753"/>
      <c r="AD46" s="753"/>
      <c r="AE46" s="753"/>
      <c r="AF46" s="753"/>
      <c r="AG46" s="753"/>
      <c r="AH46" s="753"/>
      <c r="AI46" s="754"/>
    </row>
    <row r="47" spans="2:35" ht="15" customHeight="1" x14ac:dyDescent="0.15"/>
  </sheetData>
  <mergeCells count="24">
    <mergeCell ref="B34:B46"/>
    <mergeCell ref="C34:AI34"/>
    <mergeCell ref="V46:AI46"/>
    <mergeCell ref="B20:B32"/>
    <mergeCell ref="C20:AI20"/>
    <mergeCell ref="V32:AI32"/>
    <mergeCell ref="B6:B18"/>
    <mergeCell ref="C6:AI6"/>
    <mergeCell ref="V18:AI18"/>
    <mergeCell ref="B5:D5"/>
    <mergeCell ref="E5:I5"/>
    <mergeCell ref="J5:L5"/>
    <mergeCell ref="M5:R5"/>
    <mergeCell ref="S5:V5"/>
    <mergeCell ref="W5:AB5"/>
    <mergeCell ref="B3:AI3"/>
    <mergeCell ref="B4:D4"/>
    <mergeCell ref="E4:I4"/>
    <mergeCell ref="J4:L4"/>
    <mergeCell ref="M4:R4"/>
    <mergeCell ref="S4:V4"/>
    <mergeCell ref="W4:AB4"/>
    <mergeCell ref="AC4:AE5"/>
    <mergeCell ref="AF4:AI5"/>
  </mergeCells>
  <phoneticPr fontId="8"/>
  <printOptions horizontalCentered="1" verticalCentered="1"/>
  <pageMargins left="0.19685039370078741" right="0.19685039370078741" top="0.59055118110236227" bottom="0.39370078740157483" header="0.51181102362204722" footer="0.51181102362204722"/>
  <pageSetup paperSize="9"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pageSetUpPr fitToPage="1"/>
  </sheetPr>
  <dimension ref="B2:AI19"/>
  <sheetViews>
    <sheetView showGridLines="0" showZeros="0" view="pageBreakPreview" zoomScaleNormal="100" zoomScaleSheetLayoutView="100"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39" t="s">
        <v>328</v>
      </c>
      <c r="C3" s="439"/>
      <c r="D3" s="439"/>
      <c r="E3" s="633"/>
      <c r="F3" s="633"/>
      <c r="G3" s="633"/>
      <c r="H3" s="633"/>
      <c r="I3" s="633"/>
      <c r="J3" s="439"/>
      <c r="K3" s="439"/>
      <c r="L3" s="439"/>
      <c r="M3" s="439"/>
      <c r="N3" s="439"/>
      <c r="O3" s="439"/>
      <c r="P3" s="439"/>
      <c r="Q3" s="439"/>
      <c r="R3" s="439"/>
      <c r="S3" s="439"/>
      <c r="T3" s="439"/>
      <c r="U3" s="439"/>
      <c r="V3" s="439"/>
      <c r="W3" s="439"/>
      <c r="X3" s="439"/>
      <c r="Y3" s="439"/>
      <c r="Z3" s="439"/>
      <c r="AA3" s="439"/>
      <c r="AB3" s="439"/>
      <c r="AC3" s="439"/>
      <c r="AD3" s="439"/>
      <c r="AE3" s="439"/>
      <c r="AF3" s="439"/>
      <c r="AG3" s="439"/>
      <c r="AH3" s="439"/>
      <c r="AI3" s="439"/>
    </row>
    <row r="4" spans="2:35" ht="20.100000000000001" customHeight="1" x14ac:dyDescent="0.15">
      <c r="B4" s="440" t="s">
        <v>27</v>
      </c>
      <c r="C4" s="440"/>
      <c r="D4" s="739"/>
      <c r="E4" s="441" t="str">
        <f>'様式A-1'!D3</f>
        <v>ユダトンネル</v>
      </c>
      <c r="F4" s="442"/>
      <c r="G4" s="442"/>
      <c r="H4" s="442"/>
      <c r="I4" s="443"/>
      <c r="J4" s="740" t="s">
        <v>28</v>
      </c>
      <c r="K4" s="444"/>
      <c r="L4" s="444"/>
      <c r="M4" s="635" t="str">
        <f>'様式A-1'!J3</f>
        <v>主要県道　橘東和線</v>
      </c>
      <c r="N4" s="741"/>
      <c r="O4" s="741"/>
      <c r="P4" s="741"/>
      <c r="Q4" s="741"/>
      <c r="R4" s="741"/>
      <c r="S4" s="452" t="s">
        <v>258</v>
      </c>
      <c r="T4" s="452"/>
      <c r="U4" s="452"/>
      <c r="V4" s="452"/>
      <c r="W4" s="635" t="str">
        <f>'様式B(トンネル様式1P002)'!K5</f>
        <v>基礎地盤コンサルタンツ株式会社</v>
      </c>
      <c r="X4" s="635"/>
      <c r="Y4" s="635"/>
      <c r="Z4" s="635"/>
      <c r="AA4" s="635"/>
      <c r="AB4" s="635"/>
      <c r="AC4" s="426" t="s">
        <v>220</v>
      </c>
      <c r="AD4" s="427"/>
      <c r="AE4" s="428"/>
      <c r="AF4" s="742">
        <f>'様式B(トンネル様式1P002)'!Q5</f>
        <v>45281</v>
      </c>
      <c r="AG4" s="743"/>
      <c r="AH4" s="743"/>
      <c r="AI4" s="744"/>
    </row>
    <row r="5" spans="2:35" ht="20.100000000000001" customHeight="1" x14ac:dyDescent="0.15">
      <c r="B5" s="448" t="s">
        <v>0</v>
      </c>
      <c r="C5" s="448"/>
      <c r="D5" s="755"/>
      <c r="E5" s="449" t="str">
        <f>'様式A-1'!D4</f>
        <v>油田トンネル</v>
      </c>
      <c r="F5" s="450"/>
      <c r="G5" s="450"/>
      <c r="H5" s="450"/>
      <c r="I5" s="451"/>
      <c r="J5" s="756" t="s">
        <v>1</v>
      </c>
      <c r="K5" s="405"/>
      <c r="L5" s="405"/>
      <c r="M5" s="635" t="str">
        <f>'様式A-1'!R3</f>
        <v>柳井土木建築事務所
（大島分室）</v>
      </c>
      <c r="N5" s="741"/>
      <c r="O5" s="741"/>
      <c r="P5" s="741"/>
      <c r="Q5" s="741"/>
      <c r="R5" s="741"/>
      <c r="S5" s="452" t="s">
        <v>259</v>
      </c>
      <c r="T5" s="452"/>
      <c r="U5" s="452"/>
      <c r="V5" s="452"/>
      <c r="W5" s="757" t="str">
        <f>'様式B(トンネル様式1P002)'!K6</f>
        <v>安田　啓吾</v>
      </c>
      <c r="X5" s="757"/>
      <c r="Y5" s="757"/>
      <c r="Z5" s="757"/>
      <c r="AA5" s="757"/>
      <c r="AB5" s="757"/>
      <c r="AC5" s="544"/>
      <c r="AD5" s="610"/>
      <c r="AE5" s="604"/>
      <c r="AF5" s="745"/>
      <c r="AG5" s="746"/>
      <c r="AH5" s="746"/>
      <c r="AI5" s="747"/>
    </row>
    <row r="6" spans="2:35" ht="26.25" customHeight="1" x14ac:dyDescent="0.2">
      <c r="B6" s="748" t="s">
        <v>31</v>
      </c>
      <c r="C6" s="750" t="s">
        <v>30</v>
      </c>
      <c r="D6" s="751"/>
      <c r="E6" s="751"/>
      <c r="F6" s="751"/>
      <c r="G6" s="751"/>
      <c r="H6" s="751"/>
      <c r="I6" s="751"/>
      <c r="J6" s="751"/>
      <c r="K6" s="751"/>
      <c r="L6" s="751"/>
      <c r="M6" s="751"/>
      <c r="N6" s="751"/>
      <c r="O6" s="751"/>
      <c r="P6" s="751"/>
      <c r="Q6" s="751"/>
      <c r="R6" s="751"/>
      <c r="S6" s="751"/>
      <c r="T6" s="751"/>
      <c r="U6" s="751"/>
      <c r="V6" s="751"/>
      <c r="W6" s="751"/>
      <c r="X6" s="751"/>
      <c r="Y6" s="751"/>
      <c r="Z6" s="751"/>
      <c r="AA6" s="751"/>
      <c r="AB6" s="751"/>
      <c r="AC6" s="751"/>
      <c r="AD6" s="751"/>
      <c r="AE6" s="751"/>
      <c r="AF6" s="751"/>
      <c r="AG6" s="751"/>
      <c r="AH6" s="751"/>
      <c r="AI6" s="752"/>
    </row>
    <row r="7" spans="2:35" ht="35.450000000000003" customHeight="1" x14ac:dyDescent="0.15">
      <c r="B7" s="748"/>
      <c r="C7" s="4"/>
      <c r="D7" s="4"/>
      <c r="E7" s="4"/>
      <c r="F7" s="4"/>
      <c r="G7" s="4"/>
      <c r="H7" s="4"/>
      <c r="I7" s="13"/>
      <c r="J7" s="4"/>
      <c r="K7" s="4"/>
      <c r="L7" s="4"/>
      <c r="M7" s="4"/>
      <c r="N7" s="4"/>
      <c r="O7" s="4"/>
      <c r="P7" s="4"/>
      <c r="Q7" s="17"/>
      <c r="R7" s="13"/>
      <c r="S7" s="4"/>
      <c r="T7" s="4"/>
      <c r="U7" s="4"/>
      <c r="V7" s="4"/>
      <c r="W7" s="13"/>
      <c r="X7" s="13"/>
      <c r="Y7" s="13"/>
      <c r="Z7" s="13"/>
      <c r="AA7" s="13"/>
      <c r="AB7" s="4"/>
      <c r="AC7" s="4"/>
      <c r="AD7" s="4"/>
      <c r="AE7" s="4"/>
      <c r="AF7" s="4"/>
      <c r="AG7" s="4"/>
      <c r="AH7" s="4"/>
      <c r="AI7" s="16"/>
    </row>
    <row r="8" spans="2:35" ht="35.450000000000003" customHeight="1" x14ac:dyDescent="0.15">
      <c r="B8" s="748"/>
      <c r="C8" s="4"/>
      <c r="D8" s="4"/>
      <c r="E8" s="4"/>
      <c r="F8" s="4"/>
      <c r="G8" s="4"/>
      <c r="H8" s="4"/>
      <c r="I8" s="13"/>
      <c r="J8" s="4"/>
      <c r="K8" s="4"/>
      <c r="L8" s="4"/>
      <c r="M8" s="4"/>
      <c r="N8" s="4"/>
      <c r="O8" s="4"/>
      <c r="P8" s="4"/>
      <c r="Q8" s="17"/>
      <c r="R8" s="13"/>
      <c r="S8" s="4"/>
      <c r="T8" s="4"/>
      <c r="U8" s="4"/>
      <c r="V8" s="4"/>
      <c r="W8" s="13"/>
      <c r="X8" s="13"/>
      <c r="Y8" s="13"/>
      <c r="Z8" s="13"/>
      <c r="AA8" s="13"/>
      <c r="AB8" s="4"/>
      <c r="AC8" s="4"/>
      <c r="AD8" s="4"/>
      <c r="AE8" s="4"/>
      <c r="AF8" s="4"/>
      <c r="AG8" s="4"/>
      <c r="AH8" s="4"/>
      <c r="AI8" s="16"/>
    </row>
    <row r="9" spans="2:35" ht="35.450000000000003" customHeight="1" x14ac:dyDescent="0.15">
      <c r="B9" s="748"/>
      <c r="C9" s="4"/>
      <c r="D9" s="4"/>
      <c r="E9" s="4"/>
      <c r="F9" s="4"/>
      <c r="G9" s="4"/>
      <c r="H9" s="4"/>
      <c r="I9" s="13"/>
      <c r="J9" s="4"/>
      <c r="K9" s="4"/>
      <c r="L9" s="4"/>
      <c r="M9" s="4"/>
      <c r="N9" s="4"/>
      <c r="O9" s="4"/>
      <c r="P9" s="4"/>
      <c r="Q9" s="17"/>
      <c r="R9" s="13"/>
      <c r="S9" s="4"/>
      <c r="T9" s="4"/>
      <c r="U9" s="4"/>
      <c r="V9" s="4"/>
      <c r="W9" s="13"/>
      <c r="X9" s="13"/>
      <c r="Y9" s="13"/>
      <c r="Z9" s="13"/>
      <c r="AA9" s="13"/>
      <c r="AB9" s="4"/>
      <c r="AC9" s="4"/>
      <c r="AD9" s="4"/>
      <c r="AE9" s="4"/>
      <c r="AF9" s="4"/>
      <c r="AG9" s="4"/>
      <c r="AH9" s="4"/>
      <c r="AI9" s="16"/>
    </row>
    <row r="10" spans="2:35" ht="35.450000000000003" customHeight="1" x14ac:dyDescent="0.15">
      <c r="B10" s="748"/>
      <c r="C10" s="4"/>
      <c r="D10" s="4"/>
      <c r="E10" s="4"/>
      <c r="F10" s="4"/>
      <c r="G10" s="4"/>
      <c r="H10" s="4"/>
      <c r="I10" s="13"/>
      <c r="J10" s="4"/>
      <c r="K10" s="4"/>
      <c r="L10" s="4"/>
      <c r="M10" s="4"/>
      <c r="N10" s="4"/>
      <c r="O10" s="4"/>
      <c r="P10" s="4"/>
      <c r="Q10" s="17"/>
      <c r="R10" s="13"/>
      <c r="S10" s="4"/>
      <c r="T10" s="4"/>
      <c r="U10" s="4"/>
      <c r="V10" s="4"/>
      <c r="W10" s="13"/>
      <c r="X10" s="13"/>
      <c r="Y10" s="13"/>
      <c r="Z10" s="13"/>
      <c r="AA10" s="13"/>
      <c r="AB10" s="4"/>
      <c r="AC10" s="4"/>
      <c r="AD10" s="4"/>
      <c r="AE10" s="4"/>
      <c r="AF10" s="4"/>
      <c r="AG10" s="4"/>
      <c r="AH10" s="4"/>
      <c r="AI10" s="16"/>
    </row>
    <row r="11" spans="2:35" ht="35.450000000000003" customHeight="1" x14ac:dyDescent="0.15">
      <c r="B11" s="748"/>
      <c r="C11" s="4"/>
      <c r="D11" s="4"/>
      <c r="E11" s="4"/>
      <c r="F11" s="4"/>
      <c r="G11" s="4"/>
      <c r="H11" s="4"/>
      <c r="I11" s="13"/>
      <c r="J11" s="4"/>
      <c r="K11" s="4"/>
      <c r="L11" s="4"/>
      <c r="M11" s="4"/>
      <c r="N11" s="4"/>
      <c r="O11" s="4"/>
      <c r="P11" s="4"/>
      <c r="Q11" s="13"/>
      <c r="R11" s="13"/>
      <c r="S11" s="4"/>
      <c r="T11" s="4"/>
      <c r="U11" s="4"/>
      <c r="V11" s="4"/>
      <c r="W11" s="13"/>
      <c r="X11" s="13"/>
      <c r="Y11" s="13"/>
      <c r="Z11" s="13"/>
      <c r="AA11" s="13"/>
      <c r="AB11" s="4"/>
      <c r="AC11" s="4"/>
      <c r="AD11" s="4"/>
      <c r="AE11" s="4"/>
      <c r="AF11" s="4"/>
      <c r="AG11" s="4"/>
      <c r="AH11" s="4"/>
      <c r="AI11" s="16"/>
    </row>
    <row r="12" spans="2:35" ht="35.450000000000003" customHeight="1" x14ac:dyDescent="0.15">
      <c r="B12" s="748"/>
      <c r="C12" s="4"/>
      <c r="D12" s="4"/>
      <c r="E12" s="4"/>
      <c r="F12" s="13"/>
      <c r="G12" s="13"/>
      <c r="H12" s="4"/>
      <c r="I12" s="4"/>
      <c r="J12" s="4"/>
      <c r="K12" s="4"/>
      <c r="L12" s="4"/>
      <c r="M12" s="4"/>
      <c r="N12" s="4"/>
      <c r="O12" s="4"/>
      <c r="P12" s="4"/>
      <c r="Q12" s="13"/>
      <c r="R12" s="4"/>
      <c r="S12" s="4"/>
      <c r="T12" s="4"/>
      <c r="U12" s="4"/>
      <c r="V12" s="4"/>
      <c r="W12" s="13"/>
      <c r="X12" s="13"/>
      <c r="Y12" s="13"/>
      <c r="Z12" s="13"/>
      <c r="AA12" s="13"/>
      <c r="AB12" s="4"/>
      <c r="AC12" s="4"/>
      <c r="AD12" s="4"/>
      <c r="AE12" s="4"/>
      <c r="AF12" s="4"/>
      <c r="AG12" s="4"/>
      <c r="AH12" s="4"/>
      <c r="AI12" s="16"/>
    </row>
    <row r="13" spans="2:35" ht="35.450000000000003" customHeight="1" x14ac:dyDescent="0.15">
      <c r="B13" s="748"/>
      <c r="C13" s="4"/>
      <c r="D13" s="4"/>
      <c r="E13" s="4"/>
      <c r="F13" s="13"/>
      <c r="G13" s="13"/>
      <c r="H13" s="13"/>
      <c r="I13" s="4"/>
      <c r="J13" s="4"/>
      <c r="K13" s="4"/>
      <c r="L13" s="4"/>
      <c r="M13" s="4"/>
      <c r="N13" s="4"/>
      <c r="O13" s="4"/>
      <c r="P13" s="4"/>
      <c r="Q13" s="13"/>
      <c r="R13" s="4"/>
      <c r="S13" s="4"/>
      <c r="T13" s="4"/>
      <c r="U13" s="4"/>
      <c r="V13" s="4"/>
      <c r="W13" s="13"/>
      <c r="X13" s="13"/>
      <c r="Y13" s="13"/>
      <c r="Z13" s="13"/>
      <c r="AA13" s="13"/>
      <c r="AB13" s="4"/>
      <c r="AC13" s="4"/>
      <c r="AD13" s="4"/>
      <c r="AE13" s="4"/>
      <c r="AF13" s="4"/>
      <c r="AG13" s="4"/>
      <c r="AH13" s="4"/>
      <c r="AI13" s="16"/>
    </row>
    <row r="14" spans="2:35" ht="35.450000000000003" customHeight="1" x14ac:dyDescent="0.15">
      <c r="B14" s="748"/>
      <c r="C14" s="13"/>
      <c r="D14" s="4"/>
      <c r="E14" s="4"/>
      <c r="F14" s="13"/>
      <c r="G14" s="13"/>
      <c r="H14" s="13"/>
      <c r="I14" s="4"/>
      <c r="J14" s="4"/>
      <c r="K14" s="4"/>
      <c r="L14" s="4"/>
      <c r="M14" s="4"/>
      <c r="N14" s="4"/>
      <c r="O14" s="4"/>
      <c r="P14" s="4"/>
      <c r="Q14" s="13"/>
      <c r="R14" s="13"/>
      <c r="S14" s="4"/>
      <c r="T14" s="4"/>
      <c r="U14" s="4"/>
      <c r="V14" s="4"/>
      <c r="W14" s="13"/>
      <c r="X14" s="13"/>
      <c r="Y14" s="13"/>
      <c r="Z14" s="13"/>
      <c r="AA14" s="13"/>
      <c r="AB14" s="4"/>
      <c r="AC14" s="4"/>
      <c r="AD14" s="4"/>
      <c r="AE14" s="4"/>
      <c r="AF14" s="4"/>
      <c r="AG14" s="4"/>
      <c r="AH14" s="4"/>
      <c r="AI14" s="16"/>
    </row>
    <row r="15" spans="2:35" ht="35.450000000000003" customHeight="1" x14ac:dyDescent="0.15">
      <c r="B15" s="748"/>
      <c r="C15" s="13"/>
      <c r="D15" s="4"/>
      <c r="E15" s="4"/>
      <c r="F15" s="13"/>
      <c r="G15" s="13"/>
      <c r="H15" s="13"/>
      <c r="I15" s="4"/>
      <c r="J15" s="4"/>
      <c r="K15" s="4"/>
      <c r="L15" s="4"/>
      <c r="M15" s="4"/>
      <c r="N15" s="4"/>
      <c r="O15" s="4"/>
      <c r="P15" s="4"/>
      <c r="Q15" s="13"/>
      <c r="R15" s="13"/>
      <c r="S15" s="4"/>
      <c r="T15" s="4"/>
      <c r="U15" s="4"/>
      <c r="V15" s="4"/>
      <c r="W15" s="13"/>
      <c r="X15" s="13"/>
      <c r="Y15" s="13"/>
      <c r="Z15" s="13"/>
      <c r="AA15" s="13"/>
      <c r="AB15" s="4"/>
      <c r="AC15" s="4"/>
      <c r="AD15" s="4"/>
      <c r="AE15" s="4"/>
      <c r="AF15" s="4"/>
      <c r="AG15" s="4"/>
      <c r="AH15" s="4"/>
      <c r="AI15" s="16"/>
    </row>
    <row r="16" spans="2:35" ht="35.450000000000003" customHeight="1" x14ac:dyDescent="0.15">
      <c r="B16" s="748"/>
      <c r="C16" s="13"/>
      <c r="D16" s="4"/>
      <c r="E16" s="4"/>
      <c r="F16" s="13"/>
      <c r="G16" s="13"/>
      <c r="H16" s="13"/>
      <c r="I16" s="4"/>
      <c r="J16" s="4"/>
      <c r="K16" s="4"/>
      <c r="L16" s="4"/>
      <c r="M16" s="4"/>
      <c r="N16" s="4"/>
      <c r="O16" s="4"/>
      <c r="P16" s="4"/>
      <c r="Q16" s="13"/>
      <c r="R16" s="13"/>
      <c r="S16" s="4"/>
      <c r="T16" s="4"/>
      <c r="U16" s="4"/>
      <c r="V16" s="4"/>
      <c r="W16" s="13"/>
      <c r="X16" s="13"/>
      <c r="Y16" s="13"/>
      <c r="Z16" s="13"/>
      <c r="AA16" s="13"/>
      <c r="AB16" s="4"/>
      <c r="AC16" s="4"/>
      <c r="AD16" s="4"/>
      <c r="AE16" s="4"/>
      <c r="AF16" s="4"/>
      <c r="AG16" s="4"/>
      <c r="AH16" s="4"/>
      <c r="AI16" s="16"/>
    </row>
    <row r="17" spans="2:35" ht="22.5" customHeight="1" x14ac:dyDescent="0.15">
      <c r="B17" s="748"/>
      <c r="C17" s="13"/>
      <c r="D17" s="4"/>
      <c r="E17" s="15"/>
      <c r="H17" s="14"/>
      <c r="I17" s="14"/>
      <c r="J17" s="14"/>
      <c r="K17" s="14"/>
      <c r="L17" s="14"/>
      <c r="M17" s="4"/>
      <c r="N17" s="4"/>
      <c r="O17" s="4"/>
      <c r="P17" s="4"/>
      <c r="Q17" s="13"/>
      <c r="R17" s="13"/>
      <c r="S17" s="4"/>
      <c r="T17" s="4"/>
      <c r="U17" s="4"/>
      <c r="V17" s="4"/>
      <c r="W17" s="13"/>
      <c r="X17" s="13"/>
      <c r="Y17" s="13"/>
      <c r="Z17" s="13"/>
      <c r="AA17" s="13"/>
      <c r="AI17" s="12"/>
    </row>
    <row r="18" spans="2:35" ht="78.75" customHeight="1" x14ac:dyDescent="0.15">
      <c r="B18" s="749"/>
      <c r="C18" s="11"/>
      <c r="D18" s="8"/>
      <c r="E18" s="10"/>
      <c r="F18" s="9"/>
      <c r="G18" s="9"/>
      <c r="H18" s="8"/>
      <c r="I18" s="8"/>
      <c r="J18" s="8"/>
      <c r="K18" s="8"/>
      <c r="L18" s="8"/>
      <c r="M18" s="8"/>
      <c r="N18" s="8"/>
      <c r="O18" s="8"/>
      <c r="P18" s="8"/>
      <c r="Q18" s="8"/>
      <c r="R18" s="8"/>
      <c r="S18" s="758" t="s">
        <v>545</v>
      </c>
      <c r="T18" s="758"/>
      <c r="U18" s="758"/>
      <c r="V18" s="758"/>
      <c r="W18" s="758"/>
      <c r="X18" s="758"/>
      <c r="Y18" s="758"/>
      <c r="Z18" s="758"/>
      <c r="AA18" s="758"/>
      <c r="AB18" s="758"/>
      <c r="AC18" s="758"/>
      <c r="AD18" s="758"/>
      <c r="AE18" s="758"/>
      <c r="AF18" s="758"/>
      <c r="AG18" s="758"/>
      <c r="AH18" s="758"/>
      <c r="AI18" s="759"/>
    </row>
    <row r="19" spans="2:35" ht="15" customHeight="1" x14ac:dyDescent="0.15"/>
  </sheetData>
  <mergeCells count="18">
    <mergeCell ref="B6:B18"/>
    <mergeCell ref="C6:AI6"/>
    <mergeCell ref="B5:D5"/>
    <mergeCell ref="E5:I5"/>
    <mergeCell ref="J5:L5"/>
    <mergeCell ref="M5:R5"/>
    <mergeCell ref="S5:V5"/>
    <mergeCell ref="W5:AB5"/>
    <mergeCell ref="S18:AI18"/>
    <mergeCell ref="B3:AI3"/>
    <mergeCell ref="B4:D4"/>
    <mergeCell ref="E4:I4"/>
    <mergeCell ref="J4:L4"/>
    <mergeCell ref="M4:R4"/>
    <mergeCell ref="S4:V4"/>
    <mergeCell ref="W4:AB4"/>
    <mergeCell ref="AC4:AE5"/>
    <mergeCell ref="AF4:AI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1" customWidth="1"/>
    <col min="43" max="86" width="4.125" style="118" customWidth="1"/>
    <col min="87" max="99" width="8" style="2" customWidth="1"/>
    <col min="100" max="110" width="9" style="2"/>
    <col min="111" max="111" width="14" style="2" bestFit="1" customWidth="1"/>
    <col min="112" max="16384" width="9" style="2"/>
  </cols>
  <sheetData>
    <row r="1" spans="2:86" x14ac:dyDescent="0.15">
      <c r="AU1" s="833" t="s">
        <v>306</v>
      </c>
      <c r="AV1" s="834" t="s">
        <v>299</v>
      </c>
      <c r="AW1" s="836" t="s">
        <v>300</v>
      </c>
      <c r="AX1" s="838" t="s">
        <v>307</v>
      </c>
      <c r="AY1" s="839"/>
      <c r="AZ1" s="839"/>
      <c r="BA1" s="839"/>
      <c r="BB1" s="839"/>
      <c r="BC1" s="839"/>
      <c r="BD1" s="839"/>
      <c r="BE1" s="839"/>
      <c r="BF1" s="839"/>
      <c r="BG1" s="839"/>
      <c r="BH1" s="839"/>
      <c r="BI1" s="839"/>
      <c r="BJ1" s="839"/>
      <c r="BK1" s="839"/>
      <c r="BL1" s="839"/>
      <c r="BM1" s="839"/>
      <c r="BN1" s="839"/>
      <c r="BO1" s="839"/>
      <c r="BP1" s="839"/>
      <c r="BQ1" s="839"/>
      <c r="BR1" s="840"/>
      <c r="BS1" s="483" t="s">
        <v>301</v>
      </c>
      <c r="BT1" s="841"/>
      <c r="BU1" s="841"/>
      <c r="BV1" s="841"/>
      <c r="BW1" s="853" t="s">
        <v>308</v>
      </c>
      <c r="BX1" s="854"/>
      <c r="BY1" s="854"/>
      <c r="BZ1" s="854"/>
      <c r="CA1" s="854"/>
      <c r="CB1" s="854"/>
      <c r="CC1" s="854"/>
      <c r="CD1" s="854"/>
      <c r="CE1" s="854"/>
      <c r="CF1" s="854"/>
      <c r="CG1" s="854"/>
      <c r="CH1" s="855"/>
    </row>
    <row r="2" spans="2:86" ht="8.25" customHeight="1" x14ac:dyDescent="0.15">
      <c r="AU2" s="833"/>
      <c r="AV2" s="835"/>
      <c r="AW2" s="837"/>
      <c r="AX2" s="801" t="s">
        <v>309</v>
      </c>
      <c r="AY2" s="278"/>
      <c r="AZ2" s="278"/>
      <c r="BA2" s="278"/>
      <c r="BB2" s="278"/>
      <c r="BC2" s="278"/>
      <c r="BD2" s="278"/>
      <c r="BE2" s="278"/>
      <c r="BF2" s="278"/>
      <c r="BG2" s="278"/>
      <c r="BH2" s="278"/>
      <c r="BI2" s="278"/>
      <c r="BJ2" s="278" t="s">
        <v>310</v>
      </c>
      <c r="BK2" s="278"/>
      <c r="BL2" s="278"/>
      <c r="BM2" s="278"/>
      <c r="BN2" s="278"/>
      <c r="BO2" s="278"/>
      <c r="BP2" s="278"/>
      <c r="BQ2" s="278"/>
      <c r="BR2" s="856"/>
      <c r="BS2" s="841"/>
      <c r="BT2" s="841"/>
      <c r="BU2" s="841"/>
      <c r="BV2" s="841"/>
      <c r="BW2" s="857" t="s">
        <v>303</v>
      </c>
      <c r="BX2" s="472"/>
      <c r="BY2" s="472"/>
      <c r="BZ2" s="472"/>
      <c r="CA2" s="278" t="s">
        <v>311</v>
      </c>
      <c r="CB2" s="278"/>
      <c r="CC2" s="278"/>
      <c r="CD2" s="278"/>
      <c r="CE2" s="278"/>
      <c r="CF2" s="278"/>
      <c r="CG2" s="278"/>
      <c r="CH2" s="856"/>
    </row>
    <row r="3" spans="2:86" ht="24.95" customHeight="1" x14ac:dyDescent="0.15">
      <c r="B3" s="574" t="s">
        <v>452</v>
      </c>
      <c r="C3" s="799"/>
      <c r="D3" s="799"/>
      <c r="E3" s="800"/>
      <c r="F3" s="800"/>
      <c r="G3" s="800"/>
      <c r="H3" s="800"/>
      <c r="I3" s="800"/>
      <c r="J3" s="800"/>
      <c r="K3" s="799"/>
      <c r="L3" s="799"/>
      <c r="M3" s="799"/>
      <c r="N3" s="799"/>
      <c r="O3" s="799"/>
      <c r="P3" s="799"/>
      <c r="Q3" s="799"/>
      <c r="R3" s="799"/>
      <c r="S3" s="799"/>
      <c r="T3" s="799"/>
      <c r="U3" s="799"/>
      <c r="V3" s="799"/>
      <c r="W3" s="799"/>
      <c r="X3" s="799"/>
      <c r="Y3" s="799"/>
      <c r="Z3" s="799"/>
      <c r="AA3" s="799"/>
      <c r="AB3" s="799"/>
      <c r="AC3" s="799"/>
      <c r="AD3" s="799"/>
      <c r="AE3" s="799"/>
      <c r="AF3" s="799"/>
      <c r="AG3" s="799"/>
      <c r="AH3" s="799"/>
      <c r="AI3" s="799"/>
      <c r="AJ3" s="799"/>
      <c r="AK3" s="799"/>
      <c r="AL3" s="799"/>
      <c r="AM3" s="799"/>
      <c r="AN3" s="799"/>
      <c r="AO3" s="799"/>
      <c r="AU3" s="833"/>
      <c r="AV3" s="835"/>
      <c r="AW3" s="837"/>
      <c r="AX3" s="801" t="s">
        <v>26</v>
      </c>
      <c r="AY3" s="278"/>
      <c r="AZ3" s="278"/>
      <c r="BA3" s="278"/>
      <c r="BB3" s="278" t="s">
        <v>22</v>
      </c>
      <c r="BC3" s="278"/>
      <c r="BD3" s="278"/>
      <c r="BE3" s="278"/>
      <c r="BF3" s="278" t="s">
        <v>24</v>
      </c>
      <c r="BG3" s="278"/>
      <c r="BH3" s="278"/>
      <c r="BI3" s="278"/>
      <c r="BJ3" s="472" t="s">
        <v>26</v>
      </c>
      <c r="BK3" s="472"/>
      <c r="BL3" s="472"/>
      <c r="BM3" s="472" t="s">
        <v>22</v>
      </c>
      <c r="BN3" s="472"/>
      <c r="BO3" s="472"/>
      <c r="BP3" s="472" t="s">
        <v>24</v>
      </c>
      <c r="BQ3" s="472"/>
      <c r="BR3" s="852"/>
      <c r="BS3" s="483" t="s">
        <v>26</v>
      </c>
      <c r="BT3" s="483" t="s">
        <v>22</v>
      </c>
      <c r="BU3" s="483" t="s">
        <v>24</v>
      </c>
      <c r="BV3" s="483" t="s">
        <v>304</v>
      </c>
      <c r="BW3" s="801" t="s">
        <v>312</v>
      </c>
      <c r="BX3" s="278"/>
      <c r="BY3" s="278"/>
      <c r="BZ3" s="278"/>
      <c r="CA3" s="278" t="s">
        <v>22</v>
      </c>
      <c r="CB3" s="278"/>
      <c r="CC3" s="278"/>
      <c r="CD3" s="278"/>
      <c r="CE3" s="278" t="s">
        <v>24</v>
      </c>
      <c r="CF3" s="278"/>
      <c r="CG3" s="278"/>
      <c r="CH3" s="856"/>
    </row>
    <row r="4" spans="2:86" ht="18" customHeight="1" x14ac:dyDescent="0.15">
      <c r="B4" s="440" t="s">
        <v>27</v>
      </c>
      <c r="C4" s="440"/>
      <c r="D4" s="739"/>
      <c r="E4" s="846" t="str">
        <f>'様式A-1'!D3</f>
        <v>ユダトンネル</v>
      </c>
      <c r="F4" s="847"/>
      <c r="G4" s="847"/>
      <c r="H4" s="847"/>
      <c r="I4" s="847"/>
      <c r="J4" s="848"/>
      <c r="K4" s="301" t="s">
        <v>28</v>
      </c>
      <c r="L4" s="472"/>
      <c r="M4" s="472"/>
      <c r="N4" s="845" t="str">
        <f>'様式A-1'!J3</f>
        <v>主要県道　橘東和線</v>
      </c>
      <c r="O4" s="845"/>
      <c r="P4" s="845"/>
      <c r="Q4" s="845"/>
      <c r="R4" s="845"/>
      <c r="S4" s="845"/>
      <c r="T4" s="278" t="s">
        <v>258</v>
      </c>
      <c r="U4" s="278"/>
      <c r="V4" s="278"/>
      <c r="W4" s="278"/>
      <c r="X4" s="278"/>
      <c r="Y4" s="845" t="str">
        <f>'様式B(トンネル様式1P002)'!K5</f>
        <v>基礎地盤コンサルタンツ株式会社</v>
      </c>
      <c r="Z4" s="845"/>
      <c r="AA4" s="845"/>
      <c r="AB4" s="845"/>
      <c r="AC4" s="845"/>
      <c r="AD4" s="845"/>
      <c r="AE4" s="845"/>
      <c r="AF4" s="845"/>
      <c r="AG4" s="250" t="s">
        <v>220</v>
      </c>
      <c r="AH4" s="251"/>
      <c r="AI4" s="251"/>
      <c r="AJ4" s="252"/>
      <c r="AK4" s="849">
        <f>'様式B(トンネル様式1P002)'!Q5</f>
        <v>45281</v>
      </c>
      <c r="AL4" s="850"/>
      <c r="AM4" s="850"/>
      <c r="AN4" s="850"/>
      <c r="AO4" s="851"/>
      <c r="AU4" s="833"/>
      <c r="AV4" s="835"/>
      <c r="AW4" s="837"/>
      <c r="AX4" s="112" t="s">
        <v>313</v>
      </c>
      <c r="AY4" s="113" t="s">
        <v>314</v>
      </c>
      <c r="AZ4" s="113" t="s">
        <v>315</v>
      </c>
      <c r="BA4" s="114" t="s">
        <v>316</v>
      </c>
      <c r="BB4" s="115" t="s">
        <v>313</v>
      </c>
      <c r="BC4" s="113" t="s">
        <v>314</v>
      </c>
      <c r="BD4" s="113" t="s">
        <v>315</v>
      </c>
      <c r="BE4" s="114" t="s">
        <v>316</v>
      </c>
      <c r="BF4" s="115" t="s">
        <v>313</v>
      </c>
      <c r="BG4" s="113" t="s">
        <v>314</v>
      </c>
      <c r="BH4" s="113" t="s">
        <v>315</v>
      </c>
      <c r="BI4" s="114" t="s">
        <v>316</v>
      </c>
      <c r="BJ4" s="115" t="s">
        <v>313</v>
      </c>
      <c r="BK4" s="113" t="s">
        <v>314</v>
      </c>
      <c r="BL4" s="114" t="s">
        <v>317</v>
      </c>
      <c r="BM4" s="115" t="s">
        <v>313</v>
      </c>
      <c r="BN4" s="113" t="s">
        <v>314</v>
      </c>
      <c r="BO4" s="114" t="s">
        <v>317</v>
      </c>
      <c r="BP4" s="115" t="s">
        <v>313</v>
      </c>
      <c r="BQ4" s="113" t="s">
        <v>314</v>
      </c>
      <c r="BR4" s="116" t="s">
        <v>317</v>
      </c>
      <c r="BS4" s="841"/>
      <c r="BT4" s="841"/>
      <c r="BU4" s="841"/>
      <c r="BV4" s="841"/>
      <c r="BW4" s="112" t="s">
        <v>313</v>
      </c>
      <c r="BX4" s="113" t="s">
        <v>314</v>
      </c>
      <c r="BY4" s="113" t="s">
        <v>315</v>
      </c>
      <c r="BZ4" s="114" t="s">
        <v>316</v>
      </c>
      <c r="CA4" s="115" t="s">
        <v>313</v>
      </c>
      <c r="CB4" s="113" t="s">
        <v>314</v>
      </c>
      <c r="CC4" s="113" t="s">
        <v>315</v>
      </c>
      <c r="CD4" s="114" t="s">
        <v>316</v>
      </c>
      <c r="CE4" s="115" t="s">
        <v>313</v>
      </c>
      <c r="CF4" s="113" t="s">
        <v>314</v>
      </c>
      <c r="CG4" s="113" t="s">
        <v>315</v>
      </c>
      <c r="CH4" s="116" t="s">
        <v>316</v>
      </c>
    </row>
    <row r="5" spans="2:86" ht="18" customHeight="1" x14ac:dyDescent="0.15">
      <c r="B5" s="448" t="s">
        <v>0</v>
      </c>
      <c r="C5" s="448"/>
      <c r="D5" s="755"/>
      <c r="E5" s="842" t="str">
        <f>'様式A-1'!D4</f>
        <v>油田トンネル</v>
      </c>
      <c r="F5" s="843"/>
      <c r="G5" s="843"/>
      <c r="H5" s="843"/>
      <c r="I5" s="843"/>
      <c r="J5" s="844"/>
      <c r="K5" s="580" t="s">
        <v>1</v>
      </c>
      <c r="L5" s="483"/>
      <c r="M5" s="483"/>
      <c r="N5" s="845" t="str">
        <f>'様式A-1'!R3</f>
        <v>柳井土木建築事務所
（大島分室）</v>
      </c>
      <c r="O5" s="845"/>
      <c r="P5" s="845"/>
      <c r="Q5" s="845"/>
      <c r="R5" s="845"/>
      <c r="S5" s="845"/>
      <c r="T5" s="278" t="s">
        <v>259</v>
      </c>
      <c r="U5" s="278"/>
      <c r="V5" s="278"/>
      <c r="W5" s="278"/>
      <c r="X5" s="278"/>
      <c r="Y5" s="845" t="str">
        <f>'様式B(トンネル様式1P002)'!K6</f>
        <v>安田　啓吾</v>
      </c>
      <c r="Z5" s="845"/>
      <c r="AA5" s="845"/>
      <c r="AB5" s="845"/>
      <c r="AC5" s="845"/>
      <c r="AD5" s="845"/>
      <c r="AE5" s="845"/>
      <c r="AF5" s="845"/>
      <c r="AG5" s="544"/>
      <c r="AH5" s="610"/>
      <c r="AI5" s="610"/>
      <c r="AJ5" s="604"/>
      <c r="AK5" s="585"/>
      <c r="AL5" s="586"/>
      <c r="AM5" s="586"/>
      <c r="AN5" s="586"/>
      <c r="AO5" s="587"/>
      <c r="AU5" s="833"/>
      <c r="AV5" s="140" t="str">
        <f>N7</f>
        <v>PS</v>
      </c>
      <c r="AW5" s="119" t="str">
        <f>R7</f>
        <v>0.0m</v>
      </c>
      <c r="AX5" s="148">
        <f>+Y32</f>
        <v>0</v>
      </c>
      <c r="AY5" s="148">
        <f>+Z32</f>
        <v>0</v>
      </c>
      <c r="AZ5" s="148">
        <f>+AA32</f>
        <v>0</v>
      </c>
      <c r="BA5" s="148">
        <f t="shared" ref="BA5" si="0">+AB32</f>
        <v>0</v>
      </c>
      <c r="BB5" s="148">
        <f>+AC32</f>
        <v>0</v>
      </c>
      <c r="BC5" s="148">
        <f t="shared" ref="BC5:BI5" si="1">+AD32</f>
        <v>0</v>
      </c>
      <c r="BD5" s="148">
        <f t="shared" si="1"/>
        <v>0</v>
      </c>
      <c r="BE5" s="148">
        <f t="shared" si="1"/>
        <v>0</v>
      </c>
      <c r="BF5" s="148">
        <f t="shared" si="1"/>
        <v>0</v>
      </c>
      <c r="BG5" s="148">
        <f t="shared" si="1"/>
        <v>0</v>
      </c>
      <c r="BH5" s="148">
        <f t="shared" si="1"/>
        <v>0</v>
      </c>
      <c r="BI5" s="148">
        <f t="shared" si="1"/>
        <v>0</v>
      </c>
      <c r="BJ5" s="148" t="str">
        <f>+Y35</f>
        <v/>
      </c>
      <c r="BK5" s="148" t="str">
        <f t="shared" ref="BK5" si="2">+Z35</f>
        <v/>
      </c>
      <c r="BL5" s="148" t="str">
        <f>+AA35</f>
        <v/>
      </c>
      <c r="BM5" s="148">
        <f>+AC35</f>
        <v>0</v>
      </c>
      <c r="BN5" s="148">
        <f t="shared" ref="BN5:BO5" si="3">+AD35</f>
        <v>0</v>
      </c>
      <c r="BO5" s="148">
        <f t="shared" si="3"/>
        <v>0</v>
      </c>
      <c r="BP5" s="148">
        <f>+AG35</f>
        <v>0</v>
      </c>
      <c r="BQ5" s="148">
        <f>+AH35</f>
        <v>0</v>
      </c>
      <c r="BR5" s="148">
        <f>+AI35</f>
        <v>0</v>
      </c>
      <c r="BS5" s="213" t="str">
        <f>+Y36</f>
        <v>Ⅰ</v>
      </c>
      <c r="BT5" s="213" t="str">
        <f>+AC36</f>
        <v>Ⅰ</v>
      </c>
      <c r="BU5" s="213" t="str">
        <f>+AG36</f>
        <v>Ⅰ</v>
      </c>
      <c r="BV5" s="213" t="str">
        <f>+Y37</f>
        <v>Ⅰ</v>
      </c>
      <c r="BW5" s="120" t="str">
        <f>IF(Y32&gt;0,$R$7,"")</f>
        <v/>
      </c>
      <c r="BX5" s="121" t="str">
        <f>IF(Z32&gt;0,"",IF(AA32&gt;0,$R$7,""))</f>
        <v/>
      </c>
      <c r="BY5" s="121" t="str">
        <f>IF(Y32+Z32&gt;0,"",IF(AA32&gt;0,$R$7,""))</f>
        <v/>
      </c>
      <c r="BZ5" s="121" t="str">
        <f>IF(Y32+Z32+AA32&gt;0,"",IF(AB32&gt;0,$R$7,""))</f>
        <v/>
      </c>
      <c r="CA5" s="122">
        <f t="shared" ref="CA5:CH5" si="4">+AC31</f>
        <v>0</v>
      </c>
      <c r="CB5" s="122">
        <f t="shared" si="4"/>
        <v>0</v>
      </c>
      <c r="CC5" s="122">
        <f t="shared" si="4"/>
        <v>0</v>
      </c>
      <c r="CD5" s="122">
        <f t="shared" si="4"/>
        <v>0</v>
      </c>
      <c r="CE5" s="122">
        <f t="shared" si="4"/>
        <v>0</v>
      </c>
      <c r="CF5" s="122">
        <f t="shared" si="4"/>
        <v>0</v>
      </c>
      <c r="CG5" s="122">
        <f t="shared" si="4"/>
        <v>0</v>
      </c>
      <c r="CH5" s="122">
        <f t="shared" si="4"/>
        <v>0</v>
      </c>
    </row>
    <row r="6" spans="2:86" ht="12" customHeight="1" x14ac:dyDescent="0.15">
      <c r="B6" s="802" t="s">
        <v>219</v>
      </c>
      <c r="C6" s="803"/>
      <c r="D6" s="804"/>
      <c r="E6" s="805"/>
      <c r="F6" s="805"/>
      <c r="G6" s="805"/>
      <c r="H6" s="805"/>
      <c r="I6" s="805"/>
      <c r="J6" s="806"/>
      <c r="K6" s="811" t="s">
        <v>453</v>
      </c>
      <c r="L6" s="812"/>
      <c r="M6" s="812"/>
      <c r="N6" s="812"/>
      <c r="O6" s="812"/>
      <c r="P6" s="812"/>
      <c r="Q6" s="812"/>
      <c r="R6" s="812"/>
      <c r="S6" s="812"/>
      <c r="T6" s="812"/>
      <c r="U6" s="812"/>
      <c r="V6" s="812"/>
      <c r="W6" s="812"/>
      <c r="X6" s="812"/>
      <c r="Y6" s="812"/>
      <c r="Z6" s="812"/>
      <c r="AA6" s="812"/>
      <c r="AB6" s="812"/>
      <c r="AC6" s="812"/>
      <c r="AD6" s="812"/>
      <c r="AE6" s="812"/>
      <c r="AF6" s="812"/>
      <c r="AG6" s="812"/>
      <c r="AH6" s="812"/>
      <c r="AI6" s="812"/>
      <c r="AJ6" s="812"/>
      <c r="AK6" s="812"/>
      <c r="AL6" s="812"/>
      <c r="AM6" s="812"/>
      <c r="AN6" s="812"/>
      <c r="AO6" s="813"/>
      <c r="AP6" s="2"/>
    </row>
    <row r="7" spans="2:86" ht="12" customHeight="1" x14ac:dyDescent="0.15">
      <c r="B7" s="490"/>
      <c r="C7" s="807"/>
      <c r="D7" s="805"/>
      <c r="E7" s="805"/>
      <c r="F7" s="805"/>
      <c r="G7" s="805"/>
      <c r="H7" s="805"/>
      <c r="I7" s="805"/>
      <c r="J7" s="806"/>
      <c r="K7" s="775" t="s">
        <v>218</v>
      </c>
      <c r="L7" s="776"/>
      <c r="M7" s="777"/>
      <c r="N7" s="767" t="s">
        <v>674</v>
      </c>
      <c r="O7" s="768"/>
      <c r="P7" s="775" t="s">
        <v>454</v>
      </c>
      <c r="Q7" s="777"/>
      <c r="R7" s="814" t="s">
        <v>695</v>
      </c>
      <c r="S7" s="815"/>
      <c r="T7" s="816"/>
      <c r="U7" s="817" t="s">
        <v>455</v>
      </c>
      <c r="V7" s="818"/>
      <c r="W7" s="817" t="s">
        <v>456</v>
      </c>
      <c r="X7" s="818"/>
      <c r="Y7" s="777" t="s">
        <v>217</v>
      </c>
      <c r="Z7" s="766"/>
      <c r="AA7" s="766"/>
      <c r="AB7" s="766"/>
      <c r="AC7" s="817" t="s">
        <v>457</v>
      </c>
      <c r="AD7" s="823"/>
      <c r="AE7" s="823"/>
      <c r="AF7" s="823"/>
      <c r="AG7" s="823"/>
      <c r="AH7" s="823"/>
      <c r="AI7" s="823"/>
      <c r="AJ7" s="818"/>
      <c r="AK7" s="817" t="s">
        <v>458</v>
      </c>
      <c r="AL7" s="823"/>
      <c r="AM7" s="823"/>
      <c r="AN7" s="825"/>
      <c r="AO7" s="826"/>
      <c r="AP7" s="2"/>
      <c r="AW7" s="167"/>
    </row>
    <row r="8" spans="2:86" ht="12" customHeight="1" x14ac:dyDescent="0.15">
      <c r="B8" s="490"/>
      <c r="C8" s="807"/>
      <c r="D8" s="805"/>
      <c r="E8" s="805"/>
      <c r="F8" s="805"/>
      <c r="G8" s="805"/>
      <c r="H8" s="805"/>
      <c r="I8" s="805"/>
      <c r="J8" s="806"/>
      <c r="K8" s="766" t="s">
        <v>459</v>
      </c>
      <c r="L8" s="766" t="s">
        <v>198</v>
      </c>
      <c r="M8" s="766"/>
      <c r="N8" s="766" t="s">
        <v>197</v>
      </c>
      <c r="O8" s="766"/>
      <c r="P8" s="766" t="s">
        <v>460</v>
      </c>
      <c r="Q8" s="766"/>
      <c r="R8" s="766" t="s">
        <v>6</v>
      </c>
      <c r="S8" s="766"/>
      <c r="T8" s="766"/>
      <c r="U8" s="819"/>
      <c r="V8" s="820"/>
      <c r="W8" s="819"/>
      <c r="X8" s="820"/>
      <c r="Y8" s="777"/>
      <c r="Z8" s="766"/>
      <c r="AA8" s="766"/>
      <c r="AB8" s="766"/>
      <c r="AC8" s="821"/>
      <c r="AD8" s="824"/>
      <c r="AE8" s="824"/>
      <c r="AF8" s="824"/>
      <c r="AG8" s="824"/>
      <c r="AH8" s="824"/>
      <c r="AI8" s="824"/>
      <c r="AJ8" s="822"/>
      <c r="AK8" s="819"/>
      <c r="AL8" s="827"/>
      <c r="AM8" s="827"/>
      <c r="AN8" s="828"/>
      <c r="AO8" s="829"/>
      <c r="AP8" s="2"/>
    </row>
    <row r="9" spans="2:86" ht="12" customHeight="1" x14ac:dyDescent="0.15">
      <c r="B9" s="490"/>
      <c r="C9" s="807"/>
      <c r="D9" s="805"/>
      <c r="E9" s="805"/>
      <c r="F9" s="805"/>
      <c r="G9" s="805"/>
      <c r="H9" s="805"/>
      <c r="I9" s="805"/>
      <c r="J9" s="806"/>
      <c r="K9" s="766"/>
      <c r="L9" s="766"/>
      <c r="M9" s="766"/>
      <c r="N9" s="766"/>
      <c r="O9" s="766"/>
      <c r="P9" s="766"/>
      <c r="Q9" s="766"/>
      <c r="R9" s="766"/>
      <c r="S9" s="766"/>
      <c r="T9" s="766"/>
      <c r="U9" s="819"/>
      <c r="V9" s="820"/>
      <c r="W9" s="819"/>
      <c r="X9" s="820"/>
      <c r="Y9" s="777" t="s">
        <v>461</v>
      </c>
      <c r="Z9" s="766"/>
      <c r="AA9" s="766"/>
      <c r="AB9" s="766"/>
      <c r="AC9" s="766" t="s">
        <v>462</v>
      </c>
      <c r="AD9" s="766"/>
      <c r="AE9" s="766"/>
      <c r="AF9" s="766"/>
      <c r="AG9" s="766" t="s">
        <v>463</v>
      </c>
      <c r="AH9" s="766"/>
      <c r="AI9" s="766"/>
      <c r="AJ9" s="766"/>
      <c r="AK9" s="819"/>
      <c r="AL9" s="827"/>
      <c r="AM9" s="827"/>
      <c r="AN9" s="828"/>
      <c r="AO9" s="829"/>
      <c r="AP9" s="2"/>
    </row>
    <row r="10" spans="2:86" ht="12" customHeight="1" x14ac:dyDescent="0.15">
      <c r="B10" s="490"/>
      <c r="C10" s="807"/>
      <c r="D10" s="805"/>
      <c r="E10" s="805"/>
      <c r="F10" s="805"/>
      <c r="G10" s="805"/>
      <c r="H10" s="805"/>
      <c r="I10" s="805"/>
      <c r="J10" s="806"/>
      <c r="K10" s="766"/>
      <c r="L10" s="766"/>
      <c r="M10" s="766"/>
      <c r="N10" s="766"/>
      <c r="O10" s="766"/>
      <c r="P10" s="766"/>
      <c r="Q10" s="766"/>
      <c r="R10" s="766"/>
      <c r="S10" s="766"/>
      <c r="T10" s="766"/>
      <c r="U10" s="821"/>
      <c r="V10" s="822"/>
      <c r="W10" s="821"/>
      <c r="X10" s="822"/>
      <c r="Y10" s="142" t="s">
        <v>32</v>
      </c>
      <c r="Z10" s="139" t="s">
        <v>33</v>
      </c>
      <c r="AA10" s="139" t="s">
        <v>464</v>
      </c>
      <c r="AB10" s="139" t="s">
        <v>465</v>
      </c>
      <c r="AC10" s="139" t="s">
        <v>32</v>
      </c>
      <c r="AD10" s="139" t="s">
        <v>33</v>
      </c>
      <c r="AE10" s="139" t="s">
        <v>464</v>
      </c>
      <c r="AF10" s="139" t="s">
        <v>465</v>
      </c>
      <c r="AG10" s="139" t="s">
        <v>32</v>
      </c>
      <c r="AH10" s="139" t="s">
        <v>33</v>
      </c>
      <c r="AI10" s="139" t="s">
        <v>464</v>
      </c>
      <c r="AJ10" s="139" t="s">
        <v>465</v>
      </c>
      <c r="AK10" s="821"/>
      <c r="AL10" s="824"/>
      <c r="AM10" s="824"/>
      <c r="AN10" s="830"/>
      <c r="AO10" s="831"/>
      <c r="AP10" s="2"/>
    </row>
    <row r="11" spans="2:86" ht="12" customHeight="1" x14ac:dyDescent="0.15">
      <c r="B11" s="490"/>
      <c r="C11" s="807"/>
      <c r="D11" s="805"/>
      <c r="E11" s="805"/>
      <c r="F11" s="805"/>
      <c r="G11" s="805"/>
      <c r="H11" s="805"/>
      <c r="I11" s="805"/>
      <c r="J11" s="806"/>
      <c r="K11" s="143"/>
      <c r="L11" s="793"/>
      <c r="M11" s="794"/>
      <c r="N11" s="793"/>
      <c r="O11" s="794"/>
      <c r="P11" s="767"/>
      <c r="Q11" s="769"/>
      <c r="R11" s="264"/>
      <c r="S11" s="264"/>
      <c r="T11" s="264"/>
      <c r="U11" s="767"/>
      <c r="V11" s="769"/>
      <c r="W11" s="767"/>
      <c r="X11" s="768"/>
      <c r="Y11" s="144"/>
      <c r="Z11" s="144"/>
      <c r="AA11" s="144"/>
      <c r="AB11" s="144"/>
      <c r="AC11" s="169"/>
      <c r="AD11" s="169"/>
      <c r="AE11" s="169"/>
      <c r="AF11" s="169"/>
      <c r="AG11" s="169"/>
      <c r="AH11" s="169"/>
      <c r="AI11" s="169"/>
      <c r="AJ11" s="169"/>
      <c r="AK11" s="793"/>
      <c r="AL11" s="832"/>
      <c r="AM11" s="832"/>
      <c r="AN11" s="615"/>
      <c r="AO11" s="616"/>
      <c r="AP11" s="2"/>
      <c r="AQ11" s="168">
        <f>IF(P11="材質劣化",2,IF(P11="漏水",3,1))</f>
        <v>1</v>
      </c>
    </row>
    <row r="12" spans="2:86" ht="12" customHeight="1" x14ac:dyDescent="0.15">
      <c r="B12" s="490"/>
      <c r="C12" s="807"/>
      <c r="D12" s="805"/>
      <c r="E12" s="805"/>
      <c r="F12" s="805"/>
      <c r="G12" s="805"/>
      <c r="H12" s="805"/>
      <c r="I12" s="805"/>
      <c r="J12" s="806"/>
      <c r="K12" s="143"/>
      <c r="L12" s="793"/>
      <c r="M12" s="794"/>
      <c r="N12" s="793"/>
      <c r="O12" s="794"/>
      <c r="P12" s="767"/>
      <c r="Q12" s="769"/>
      <c r="R12" s="264"/>
      <c r="S12" s="264"/>
      <c r="T12" s="264"/>
      <c r="U12" s="767"/>
      <c r="V12" s="769"/>
      <c r="W12" s="767"/>
      <c r="X12" s="768"/>
      <c r="Y12" s="144"/>
      <c r="Z12" s="144"/>
      <c r="AA12" s="144"/>
      <c r="AB12" s="144"/>
      <c r="AC12" s="169"/>
      <c r="AD12" s="169"/>
      <c r="AE12" s="169"/>
      <c r="AF12" s="169"/>
      <c r="AG12" s="169"/>
      <c r="AH12" s="169"/>
      <c r="AI12" s="169"/>
      <c r="AJ12" s="169"/>
      <c r="AK12" s="795"/>
      <c r="AL12" s="796"/>
      <c r="AM12" s="796"/>
      <c r="AN12" s="797"/>
      <c r="AO12" s="798"/>
      <c r="AP12" s="2"/>
      <c r="AQ12" s="168">
        <f t="shared" ref="AQ12:AQ30" si="5">IF(P12="材質劣化",2,IF(P12="漏水",3,1))</f>
        <v>1</v>
      </c>
    </row>
    <row r="13" spans="2:86" ht="12" customHeight="1" x14ac:dyDescent="0.15">
      <c r="B13" s="490"/>
      <c r="C13" s="807"/>
      <c r="D13" s="805"/>
      <c r="E13" s="805"/>
      <c r="F13" s="805"/>
      <c r="G13" s="805"/>
      <c r="H13" s="805"/>
      <c r="I13" s="805"/>
      <c r="J13" s="806"/>
      <c r="K13" s="143"/>
      <c r="L13" s="793"/>
      <c r="M13" s="794"/>
      <c r="N13" s="793"/>
      <c r="O13" s="794"/>
      <c r="P13" s="767"/>
      <c r="Q13" s="769"/>
      <c r="R13" s="264"/>
      <c r="S13" s="264"/>
      <c r="T13" s="264"/>
      <c r="U13" s="767"/>
      <c r="V13" s="769"/>
      <c r="W13" s="767"/>
      <c r="X13" s="768"/>
      <c r="Y13" s="144"/>
      <c r="Z13" s="144"/>
      <c r="AA13" s="144"/>
      <c r="AB13" s="144"/>
      <c r="AC13" s="169"/>
      <c r="AD13" s="169"/>
      <c r="AE13" s="169"/>
      <c r="AF13" s="169"/>
      <c r="AG13" s="169"/>
      <c r="AH13" s="169"/>
      <c r="AI13" s="169"/>
      <c r="AJ13" s="169"/>
      <c r="AK13" s="795"/>
      <c r="AL13" s="796"/>
      <c r="AM13" s="796"/>
      <c r="AN13" s="797"/>
      <c r="AO13" s="798"/>
      <c r="AP13" s="2"/>
      <c r="AQ13" s="168">
        <f t="shared" si="5"/>
        <v>1</v>
      </c>
    </row>
    <row r="14" spans="2:86" ht="12" customHeight="1" x14ac:dyDescent="0.15">
      <c r="B14" s="490"/>
      <c r="C14" s="807"/>
      <c r="D14" s="805"/>
      <c r="E14" s="805"/>
      <c r="F14" s="805"/>
      <c r="G14" s="805"/>
      <c r="H14" s="805"/>
      <c r="I14" s="805"/>
      <c r="J14" s="806"/>
      <c r="K14" s="143"/>
      <c r="L14" s="793"/>
      <c r="M14" s="794"/>
      <c r="N14" s="793"/>
      <c r="O14" s="794"/>
      <c r="P14" s="767"/>
      <c r="Q14" s="769"/>
      <c r="R14" s="264"/>
      <c r="S14" s="264"/>
      <c r="T14" s="264"/>
      <c r="U14" s="767"/>
      <c r="V14" s="769"/>
      <c r="W14" s="767"/>
      <c r="X14" s="768"/>
      <c r="Y14" s="144"/>
      <c r="Z14" s="144"/>
      <c r="AA14" s="144"/>
      <c r="AB14" s="144"/>
      <c r="AC14" s="169"/>
      <c r="AD14" s="169"/>
      <c r="AE14" s="169"/>
      <c r="AF14" s="169"/>
      <c r="AG14" s="169"/>
      <c r="AH14" s="169"/>
      <c r="AI14" s="169"/>
      <c r="AJ14" s="169"/>
      <c r="AK14" s="795"/>
      <c r="AL14" s="796"/>
      <c r="AM14" s="796"/>
      <c r="AN14" s="797"/>
      <c r="AO14" s="798"/>
      <c r="AP14" s="2"/>
      <c r="AQ14" s="168">
        <f t="shared" si="5"/>
        <v>1</v>
      </c>
    </row>
    <row r="15" spans="2:86" ht="12" customHeight="1" x14ac:dyDescent="0.15">
      <c r="B15" s="490"/>
      <c r="C15" s="807"/>
      <c r="D15" s="805"/>
      <c r="E15" s="805"/>
      <c r="F15" s="805"/>
      <c r="G15" s="805"/>
      <c r="H15" s="805"/>
      <c r="I15" s="805"/>
      <c r="J15" s="806"/>
      <c r="K15" s="143"/>
      <c r="L15" s="793"/>
      <c r="M15" s="794"/>
      <c r="N15" s="793"/>
      <c r="O15" s="794"/>
      <c r="P15" s="767"/>
      <c r="Q15" s="769"/>
      <c r="R15" s="264"/>
      <c r="S15" s="264"/>
      <c r="T15" s="264"/>
      <c r="U15" s="767"/>
      <c r="V15" s="769"/>
      <c r="W15" s="767"/>
      <c r="X15" s="768"/>
      <c r="Y15" s="144"/>
      <c r="Z15" s="144"/>
      <c r="AA15" s="144"/>
      <c r="AB15" s="144"/>
      <c r="AC15" s="169"/>
      <c r="AD15" s="169"/>
      <c r="AE15" s="169"/>
      <c r="AF15" s="169"/>
      <c r="AG15" s="169"/>
      <c r="AH15" s="169"/>
      <c r="AI15" s="169"/>
      <c r="AJ15" s="169"/>
      <c r="AK15" s="795"/>
      <c r="AL15" s="796"/>
      <c r="AM15" s="796"/>
      <c r="AN15" s="797"/>
      <c r="AO15" s="798"/>
      <c r="AP15" s="2"/>
      <c r="AQ15" s="168">
        <f t="shared" si="5"/>
        <v>1</v>
      </c>
    </row>
    <row r="16" spans="2:86" ht="12" customHeight="1" x14ac:dyDescent="0.15">
      <c r="B16" s="490"/>
      <c r="C16" s="807"/>
      <c r="D16" s="805"/>
      <c r="E16" s="805"/>
      <c r="F16" s="805"/>
      <c r="G16" s="805"/>
      <c r="H16" s="805"/>
      <c r="I16" s="805"/>
      <c r="J16" s="806"/>
      <c r="K16" s="143"/>
      <c r="L16" s="793"/>
      <c r="M16" s="794"/>
      <c r="N16" s="793"/>
      <c r="O16" s="794"/>
      <c r="P16" s="767"/>
      <c r="Q16" s="769"/>
      <c r="R16" s="264"/>
      <c r="S16" s="264"/>
      <c r="T16" s="264"/>
      <c r="U16" s="767"/>
      <c r="V16" s="769"/>
      <c r="W16" s="767"/>
      <c r="X16" s="768"/>
      <c r="Y16" s="144"/>
      <c r="Z16" s="144"/>
      <c r="AA16" s="144"/>
      <c r="AB16" s="144"/>
      <c r="AC16" s="169"/>
      <c r="AD16" s="169"/>
      <c r="AE16" s="169"/>
      <c r="AF16" s="169"/>
      <c r="AG16" s="169"/>
      <c r="AH16" s="169"/>
      <c r="AI16" s="169"/>
      <c r="AJ16" s="169"/>
      <c r="AK16" s="795"/>
      <c r="AL16" s="796"/>
      <c r="AM16" s="796"/>
      <c r="AN16" s="797"/>
      <c r="AO16" s="798"/>
      <c r="AP16" s="2"/>
      <c r="AQ16" s="168">
        <f t="shared" si="5"/>
        <v>1</v>
      </c>
    </row>
    <row r="17" spans="2:43" ht="12" customHeight="1" x14ac:dyDescent="0.15">
      <c r="B17" s="490"/>
      <c r="C17" s="807"/>
      <c r="D17" s="805"/>
      <c r="E17" s="805"/>
      <c r="F17" s="805"/>
      <c r="G17" s="805"/>
      <c r="H17" s="805"/>
      <c r="I17" s="805"/>
      <c r="J17" s="806"/>
      <c r="K17" s="143"/>
      <c r="L17" s="793"/>
      <c r="M17" s="794"/>
      <c r="N17" s="793"/>
      <c r="O17" s="794"/>
      <c r="P17" s="767"/>
      <c r="Q17" s="769"/>
      <c r="R17" s="264"/>
      <c r="S17" s="264"/>
      <c r="T17" s="264"/>
      <c r="U17" s="767"/>
      <c r="V17" s="769"/>
      <c r="W17" s="767"/>
      <c r="X17" s="768"/>
      <c r="Y17" s="144"/>
      <c r="Z17" s="144"/>
      <c r="AA17" s="144"/>
      <c r="AB17" s="144"/>
      <c r="AC17" s="169"/>
      <c r="AD17" s="169"/>
      <c r="AE17" s="169"/>
      <c r="AF17" s="169"/>
      <c r="AG17" s="169"/>
      <c r="AH17" s="169"/>
      <c r="AI17" s="169"/>
      <c r="AJ17" s="169"/>
      <c r="AK17" s="767"/>
      <c r="AL17" s="768"/>
      <c r="AM17" s="768"/>
      <c r="AN17" s="611"/>
      <c r="AO17" s="612"/>
      <c r="AP17" s="2"/>
      <c r="AQ17" s="168">
        <f t="shared" si="5"/>
        <v>1</v>
      </c>
    </row>
    <row r="18" spans="2:43" ht="12" customHeight="1" x14ac:dyDescent="0.15">
      <c r="B18" s="490"/>
      <c r="C18" s="807"/>
      <c r="D18" s="805"/>
      <c r="E18" s="805"/>
      <c r="F18" s="805"/>
      <c r="G18" s="805"/>
      <c r="H18" s="805"/>
      <c r="I18" s="805"/>
      <c r="J18" s="806"/>
      <c r="K18" s="143"/>
      <c r="L18" s="793"/>
      <c r="M18" s="794"/>
      <c r="N18" s="793"/>
      <c r="O18" s="794"/>
      <c r="P18" s="767"/>
      <c r="Q18" s="769"/>
      <c r="R18" s="264"/>
      <c r="S18" s="264"/>
      <c r="T18" s="264"/>
      <c r="U18" s="767"/>
      <c r="V18" s="769"/>
      <c r="W18" s="767"/>
      <c r="X18" s="768"/>
      <c r="Y18" s="144"/>
      <c r="Z18" s="144"/>
      <c r="AA18" s="144"/>
      <c r="AB18" s="144"/>
      <c r="AC18" s="169"/>
      <c r="AD18" s="169"/>
      <c r="AE18" s="169"/>
      <c r="AF18" s="169"/>
      <c r="AG18" s="169"/>
      <c r="AH18" s="169"/>
      <c r="AI18" s="169"/>
      <c r="AJ18" s="169"/>
      <c r="AK18" s="767"/>
      <c r="AL18" s="768"/>
      <c r="AM18" s="768"/>
      <c r="AN18" s="611"/>
      <c r="AO18" s="612"/>
      <c r="AP18" s="2"/>
      <c r="AQ18" s="168">
        <f t="shared" si="5"/>
        <v>1</v>
      </c>
    </row>
    <row r="19" spans="2:43" ht="12" customHeight="1" x14ac:dyDescent="0.15">
      <c r="B19" s="490"/>
      <c r="C19" s="807"/>
      <c r="D19" s="805"/>
      <c r="E19" s="805"/>
      <c r="F19" s="805"/>
      <c r="G19" s="805"/>
      <c r="H19" s="805"/>
      <c r="I19" s="805"/>
      <c r="J19" s="806"/>
      <c r="K19" s="143"/>
      <c r="L19" s="793"/>
      <c r="M19" s="794"/>
      <c r="N19" s="793"/>
      <c r="O19" s="794"/>
      <c r="P19" s="767"/>
      <c r="Q19" s="769"/>
      <c r="R19" s="264"/>
      <c r="S19" s="264"/>
      <c r="T19" s="264"/>
      <c r="U19" s="767"/>
      <c r="V19" s="769"/>
      <c r="W19" s="767"/>
      <c r="X19" s="768"/>
      <c r="Y19" s="144"/>
      <c r="Z19" s="144"/>
      <c r="AA19" s="144"/>
      <c r="AB19" s="144"/>
      <c r="AC19" s="169"/>
      <c r="AD19" s="169"/>
      <c r="AE19" s="169"/>
      <c r="AF19" s="169"/>
      <c r="AG19" s="169"/>
      <c r="AH19" s="169"/>
      <c r="AI19" s="169"/>
      <c r="AJ19" s="169"/>
      <c r="AK19" s="767"/>
      <c r="AL19" s="768"/>
      <c r="AM19" s="768"/>
      <c r="AN19" s="611"/>
      <c r="AO19" s="612"/>
      <c r="AP19" s="2"/>
      <c r="AQ19" s="168">
        <f t="shared" si="5"/>
        <v>1</v>
      </c>
    </row>
    <row r="20" spans="2:43" ht="12" customHeight="1" x14ac:dyDescent="0.15">
      <c r="B20" s="490"/>
      <c r="C20" s="807"/>
      <c r="D20" s="805"/>
      <c r="E20" s="805"/>
      <c r="F20" s="805"/>
      <c r="G20" s="805"/>
      <c r="H20" s="805"/>
      <c r="I20" s="805"/>
      <c r="J20" s="806"/>
      <c r="K20" s="143"/>
      <c r="L20" s="793"/>
      <c r="M20" s="794"/>
      <c r="N20" s="793"/>
      <c r="O20" s="794"/>
      <c r="P20" s="767"/>
      <c r="Q20" s="769"/>
      <c r="R20" s="264"/>
      <c r="S20" s="264"/>
      <c r="T20" s="264"/>
      <c r="U20" s="767"/>
      <c r="V20" s="769"/>
      <c r="W20" s="767"/>
      <c r="X20" s="768"/>
      <c r="Y20" s="144"/>
      <c r="Z20" s="144"/>
      <c r="AA20" s="144"/>
      <c r="AB20" s="144"/>
      <c r="AC20" s="169"/>
      <c r="AD20" s="169"/>
      <c r="AE20" s="169"/>
      <c r="AF20" s="169"/>
      <c r="AG20" s="169"/>
      <c r="AH20" s="169"/>
      <c r="AI20" s="169"/>
      <c r="AJ20" s="169"/>
      <c r="AK20" s="767"/>
      <c r="AL20" s="768"/>
      <c r="AM20" s="768"/>
      <c r="AN20" s="611"/>
      <c r="AO20" s="612"/>
      <c r="AP20" s="2"/>
      <c r="AQ20" s="168">
        <f t="shared" si="5"/>
        <v>1</v>
      </c>
    </row>
    <row r="21" spans="2:43" ht="12" customHeight="1" x14ac:dyDescent="0.15">
      <c r="B21" s="490"/>
      <c r="C21" s="807"/>
      <c r="D21" s="805"/>
      <c r="E21" s="805"/>
      <c r="F21" s="805"/>
      <c r="G21" s="805"/>
      <c r="H21" s="805"/>
      <c r="I21" s="805"/>
      <c r="J21" s="806"/>
      <c r="K21" s="143"/>
      <c r="L21" s="793"/>
      <c r="M21" s="794"/>
      <c r="N21" s="793"/>
      <c r="O21" s="794"/>
      <c r="P21" s="767"/>
      <c r="Q21" s="769"/>
      <c r="R21" s="264"/>
      <c r="S21" s="264"/>
      <c r="T21" s="264"/>
      <c r="U21" s="767"/>
      <c r="V21" s="769"/>
      <c r="W21" s="767"/>
      <c r="X21" s="768"/>
      <c r="Y21" s="144"/>
      <c r="Z21" s="144"/>
      <c r="AA21" s="144"/>
      <c r="AB21" s="144"/>
      <c r="AC21" s="169"/>
      <c r="AD21" s="169"/>
      <c r="AE21" s="169"/>
      <c r="AF21" s="169"/>
      <c r="AG21" s="169"/>
      <c r="AH21" s="169"/>
      <c r="AI21" s="169"/>
      <c r="AJ21" s="169"/>
      <c r="AK21" s="767"/>
      <c r="AL21" s="768"/>
      <c r="AM21" s="768"/>
      <c r="AN21" s="611"/>
      <c r="AO21" s="612"/>
      <c r="AP21" s="2"/>
      <c r="AQ21" s="168">
        <f t="shared" si="5"/>
        <v>1</v>
      </c>
    </row>
    <row r="22" spans="2:43" ht="12" customHeight="1" x14ac:dyDescent="0.15">
      <c r="B22" s="490"/>
      <c r="C22" s="807"/>
      <c r="D22" s="805"/>
      <c r="E22" s="805"/>
      <c r="F22" s="805"/>
      <c r="G22" s="805"/>
      <c r="H22" s="805"/>
      <c r="I22" s="805"/>
      <c r="J22" s="806"/>
      <c r="K22" s="143"/>
      <c r="L22" s="793"/>
      <c r="M22" s="794"/>
      <c r="N22" s="793"/>
      <c r="O22" s="794"/>
      <c r="P22" s="767"/>
      <c r="Q22" s="769"/>
      <c r="R22" s="264"/>
      <c r="S22" s="264"/>
      <c r="T22" s="264"/>
      <c r="U22" s="767"/>
      <c r="V22" s="769"/>
      <c r="W22" s="767"/>
      <c r="X22" s="768"/>
      <c r="Y22" s="144"/>
      <c r="Z22" s="144"/>
      <c r="AA22" s="144"/>
      <c r="AB22" s="144"/>
      <c r="AC22" s="169"/>
      <c r="AD22" s="169"/>
      <c r="AE22" s="169"/>
      <c r="AF22" s="169"/>
      <c r="AG22" s="169"/>
      <c r="AH22" s="169"/>
      <c r="AI22" s="169"/>
      <c r="AJ22" s="169"/>
      <c r="AK22" s="767"/>
      <c r="AL22" s="768"/>
      <c r="AM22" s="768"/>
      <c r="AN22" s="611"/>
      <c r="AO22" s="612"/>
      <c r="AP22" s="2"/>
      <c r="AQ22" s="168">
        <f t="shared" si="5"/>
        <v>1</v>
      </c>
    </row>
    <row r="23" spans="2:43" ht="12" customHeight="1" x14ac:dyDescent="0.15">
      <c r="B23" s="490"/>
      <c r="C23" s="807"/>
      <c r="D23" s="805"/>
      <c r="E23" s="805"/>
      <c r="F23" s="805"/>
      <c r="G23" s="805"/>
      <c r="H23" s="805"/>
      <c r="I23" s="805"/>
      <c r="J23" s="806"/>
      <c r="K23" s="143"/>
      <c r="L23" s="793"/>
      <c r="M23" s="794"/>
      <c r="N23" s="793"/>
      <c r="O23" s="794"/>
      <c r="P23" s="767"/>
      <c r="Q23" s="769"/>
      <c r="R23" s="264"/>
      <c r="S23" s="264"/>
      <c r="T23" s="264"/>
      <c r="U23" s="767"/>
      <c r="V23" s="769"/>
      <c r="W23" s="767"/>
      <c r="X23" s="768"/>
      <c r="Y23" s="144"/>
      <c r="Z23" s="144"/>
      <c r="AA23" s="144"/>
      <c r="AB23" s="144"/>
      <c r="AC23" s="169"/>
      <c r="AD23" s="169"/>
      <c r="AE23" s="169"/>
      <c r="AF23" s="169"/>
      <c r="AG23" s="169"/>
      <c r="AH23" s="169"/>
      <c r="AI23" s="169"/>
      <c r="AJ23" s="169"/>
      <c r="AK23" s="767"/>
      <c r="AL23" s="768"/>
      <c r="AM23" s="768"/>
      <c r="AN23" s="611"/>
      <c r="AO23" s="612"/>
      <c r="AP23" s="2"/>
      <c r="AQ23" s="168">
        <f t="shared" si="5"/>
        <v>1</v>
      </c>
    </row>
    <row r="24" spans="2:43" ht="12" customHeight="1" x14ac:dyDescent="0.15">
      <c r="B24" s="490"/>
      <c r="C24" s="807"/>
      <c r="D24" s="805"/>
      <c r="E24" s="805"/>
      <c r="F24" s="805"/>
      <c r="G24" s="805"/>
      <c r="H24" s="805"/>
      <c r="I24" s="805"/>
      <c r="J24" s="806"/>
      <c r="K24" s="143"/>
      <c r="L24" s="793"/>
      <c r="M24" s="794"/>
      <c r="N24" s="793"/>
      <c r="O24" s="794"/>
      <c r="P24" s="767"/>
      <c r="Q24" s="769"/>
      <c r="R24" s="264"/>
      <c r="S24" s="264"/>
      <c r="T24" s="264"/>
      <c r="U24" s="767"/>
      <c r="V24" s="769"/>
      <c r="W24" s="767"/>
      <c r="X24" s="768"/>
      <c r="Y24" s="144"/>
      <c r="Z24" s="144"/>
      <c r="AA24" s="144"/>
      <c r="AB24" s="144"/>
      <c r="AC24" s="169"/>
      <c r="AD24" s="169"/>
      <c r="AE24" s="169"/>
      <c r="AF24" s="169"/>
      <c r="AG24" s="169"/>
      <c r="AH24" s="169"/>
      <c r="AI24" s="169"/>
      <c r="AJ24" s="169"/>
      <c r="AK24" s="767"/>
      <c r="AL24" s="768"/>
      <c r="AM24" s="768"/>
      <c r="AN24" s="611"/>
      <c r="AO24" s="612"/>
      <c r="AP24" s="2"/>
      <c r="AQ24" s="168">
        <f t="shared" si="5"/>
        <v>1</v>
      </c>
    </row>
    <row r="25" spans="2:43" ht="12" customHeight="1" x14ac:dyDescent="0.15">
      <c r="B25" s="490"/>
      <c r="C25" s="807"/>
      <c r="D25" s="805"/>
      <c r="E25" s="805"/>
      <c r="F25" s="805"/>
      <c r="G25" s="805"/>
      <c r="H25" s="805"/>
      <c r="I25" s="805"/>
      <c r="J25" s="806"/>
      <c r="K25" s="143"/>
      <c r="L25" s="793"/>
      <c r="M25" s="794"/>
      <c r="N25" s="793"/>
      <c r="O25" s="794"/>
      <c r="P25" s="767"/>
      <c r="Q25" s="769"/>
      <c r="R25" s="264"/>
      <c r="S25" s="264"/>
      <c r="T25" s="264"/>
      <c r="U25" s="767"/>
      <c r="V25" s="769"/>
      <c r="W25" s="767"/>
      <c r="X25" s="768"/>
      <c r="Y25" s="144"/>
      <c r="Z25" s="144"/>
      <c r="AA25" s="144"/>
      <c r="AB25" s="144"/>
      <c r="AC25" s="169"/>
      <c r="AD25" s="169"/>
      <c r="AE25" s="169"/>
      <c r="AF25" s="169"/>
      <c r="AG25" s="169"/>
      <c r="AH25" s="169"/>
      <c r="AI25" s="169"/>
      <c r="AJ25" s="169"/>
      <c r="AK25" s="767"/>
      <c r="AL25" s="768"/>
      <c r="AM25" s="768"/>
      <c r="AN25" s="611"/>
      <c r="AO25" s="612"/>
      <c r="AP25" s="2"/>
      <c r="AQ25" s="168">
        <f t="shared" si="5"/>
        <v>1</v>
      </c>
    </row>
    <row r="26" spans="2:43" ht="12" customHeight="1" x14ac:dyDescent="0.15">
      <c r="B26" s="490"/>
      <c r="C26" s="807"/>
      <c r="D26" s="805"/>
      <c r="E26" s="805"/>
      <c r="F26" s="805"/>
      <c r="G26" s="805"/>
      <c r="H26" s="805"/>
      <c r="I26" s="805"/>
      <c r="J26" s="806"/>
      <c r="K26" s="143"/>
      <c r="L26" s="793"/>
      <c r="M26" s="794"/>
      <c r="N26" s="793"/>
      <c r="O26" s="794"/>
      <c r="P26" s="767"/>
      <c r="Q26" s="769"/>
      <c r="R26" s="264"/>
      <c r="S26" s="264"/>
      <c r="T26" s="264"/>
      <c r="U26" s="767"/>
      <c r="V26" s="769"/>
      <c r="W26" s="767"/>
      <c r="X26" s="768"/>
      <c r="Y26" s="144"/>
      <c r="Z26" s="144"/>
      <c r="AA26" s="144"/>
      <c r="AB26" s="144"/>
      <c r="AC26" s="169"/>
      <c r="AD26" s="169"/>
      <c r="AE26" s="169"/>
      <c r="AF26" s="169"/>
      <c r="AG26" s="169"/>
      <c r="AH26" s="169"/>
      <c r="AI26" s="169"/>
      <c r="AJ26" s="169"/>
      <c r="AK26" s="767"/>
      <c r="AL26" s="768"/>
      <c r="AM26" s="768"/>
      <c r="AN26" s="611"/>
      <c r="AO26" s="612"/>
      <c r="AP26" s="2"/>
      <c r="AQ26" s="168">
        <f t="shared" si="5"/>
        <v>1</v>
      </c>
    </row>
    <row r="27" spans="2:43" ht="12" customHeight="1" x14ac:dyDescent="0.15">
      <c r="B27" s="490"/>
      <c r="C27" s="807"/>
      <c r="D27" s="805"/>
      <c r="E27" s="805"/>
      <c r="F27" s="805"/>
      <c r="G27" s="805"/>
      <c r="H27" s="805"/>
      <c r="I27" s="805"/>
      <c r="J27" s="806"/>
      <c r="K27" s="143"/>
      <c r="L27" s="793"/>
      <c r="M27" s="794"/>
      <c r="N27" s="793"/>
      <c r="O27" s="794"/>
      <c r="P27" s="767"/>
      <c r="Q27" s="769"/>
      <c r="R27" s="264"/>
      <c r="S27" s="264"/>
      <c r="T27" s="264"/>
      <c r="U27" s="767"/>
      <c r="V27" s="769"/>
      <c r="W27" s="767"/>
      <c r="X27" s="768"/>
      <c r="Y27" s="144"/>
      <c r="Z27" s="144"/>
      <c r="AA27" s="144"/>
      <c r="AB27" s="144"/>
      <c r="AC27" s="169"/>
      <c r="AD27" s="169"/>
      <c r="AE27" s="169"/>
      <c r="AF27" s="169"/>
      <c r="AG27" s="169"/>
      <c r="AH27" s="169"/>
      <c r="AI27" s="169"/>
      <c r="AJ27" s="169"/>
      <c r="AK27" s="767"/>
      <c r="AL27" s="768"/>
      <c r="AM27" s="768"/>
      <c r="AN27" s="611"/>
      <c r="AO27" s="612"/>
      <c r="AP27" s="2"/>
      <c r="AQ27" s="168">
        <f t="shared" si="5"/>
        <v>1</v>
      </c>
    </row>
    <row r="28" spans="2:43" ht="12" customHeight="1" x14ac:dyDescent="0.15">
      <c r="B28" s="490"/>
      <c r="C28" s="807"/>
      <c r="D28" s="805"/>
      <c r="E28" s="805"/>
      <c r="F28" s="805"/>
      <c r="G28" s="805"/>
      <c r="H28" s="805"/>
      <c r="I28" s="805"/>
      <c r="J28" s="806"/>
      <c r="K28" s="143"/>
      <c r="L28" s="793"/>
      <c r="M28" s="794"/>
      <c r="N28" s="793"/>
      <c r="O28" s="794"/>
      <c r="P28" s="767"/>
      <c r="Q28" s="769"/>
      <c r="R28" s="264"/>
      <c r="S28" s="264"/>
      <c r="T28" s="264"/>
      <c r="U28" s="767"/>
      <c r="V28" s="769"/>
      <c r="W28" s="767"/>
      <c r="X28" s="768"/>
      <c r="Y28" s="144"/>
      <c r="Z28" s="144"/>
      <c r="AA28" s="144"/>
      <c r="AB28" s="144"/>
      <c r="AC28" s="169"/>
      <c r="AD28" s="169"/>
      <c r="AE28" s="169"/>
      <c r="AF28" s="169"/>
      <c r="AG28" s="169"/>
      <c r="AH28" s="169"/>
      <c r="AI28" s="169"/>
      <c r="AJ28" s="169"/>
      <c r="AK28" s="767"/>
      <c r="AL28" s="768"/>
      <c r="AM28" s="768"/>
      <c r="AN28" s="611"/>
      <c r="AO28" s="612"/>
      <c r="AP28" s="2"/>
      <c r="AQ28" s="168">
        <f t="shared" si="5"/>
        <v>1</v>
      </c>
    </row>
    <row r="29" spans="2:43" ht="12" customHeight="1" x14ac:dyDescent="0.15">
      <c r="B29" s="490"/>
      <c r="C29" s="807"/>
      <c r="D29" s="805"/>
      <c r="E29" s="805"/>
      <c r="F29" s="805"/>
      <c r="G29" s="805"/>
      <c r="H29" s="805"/>
      <c r="I29" s="805"/>
      <c r="J29" s="806"/>
      <c r="K29" s="143"/>
      <c r="L29" s="793"/>
      <c r="M29" s="794"/>
      <c r="N29" s="793"/>
      <c r="O29" s="794"/>
      <c r="P29" s="767"/>
      <c r="Q29" s="769"/>
      <c r="R29" s="264"/>
      <c r="S29" s="264"/>
      <c r="T29" s="264"/>
      <c r="U29" s="767"/>
      <c r="V29" s="769"/>
      <c r="W29" s="767"/>
      <c r="X29" s="768"/>
      <c r="Y29" s="144"/>
      <c r="Z29" s="144"/>
      <c r="AA29" s="144"/>
      <c r="AB29" s="144"/>
      <c r="AC29" s="169"/>
      <c r="AD29" s="169"/>
      <c r="AE29" s="169"/>
      <c r="AF29" s="169"/>
      <c r="AG29" s="169"/>
      <c r="AH29" s="169"/>
      <c r="AI29" s="169"/>
      <c r="AJ29" s="169"/>
      <c r="AK29" s="767"/>
      <c r="AL29" s="768"/>
      <c r="AM29" s="768"/>
      <c r="AN29" s="611"/>
      <c r="AO29" s="612"/>
      <c r="AP29" s="2"/>
      <c r="AQ29" s="168">
        <f t="shared" si="5"/>
        <v>1</v>
      </c>
    </row>
    <row r="30" spans="2:43" ht="12" customHeight="1" x14ac:dyDescent="0.15">
      <c r="B30" s="490"/>
      <c r="C30" s="807"/>
      <c r="D30" s="805"/>
      <c r="E30" s="805"/>
      <c r="F30" s="805"/>
      <c r="G30" s="805"/>
      <c r="H30" s="805"/>
      <c r="I30" s="805"/>
      <c r="J30" s="806"/>
      <c r="K30" s="143"/>
      <c r="L30" s="793"/>
      <c r="M30" s="794"/>
      <c r="N30" s="793"/>
      <c r="O30" s="794"/>
      <c r="P30" s="767"/>
      <c r="Q30" s="769"/>
      <c r="R30" s="264"/>
      <c r="S30" s="264"/>
      <c r="T30" s="264"/>
      <c r="U30" s="767"/>
      <c r="V30" s="769"/>
      <c r="W30" s="767"/>
      <c r="X30" s="768"/>
      <c r="Y30" s="144"/>
      <c r="Z30" s="144"/>
      <c r="AA30" s="144"/>
      <c r="AB30" s="144"/>
      <c r="AC30" s="169"/>
      <c r="AD30" s="169"/>
      <c r="AE30" s="169"/>
      <c r="AF30" s="169"/>
      <c r="AG30" s="169"/>
      <c r="AH30" s="169"/>
      <c r="AI30" s="169"/>
      <c r="AJ30" s="169"/>
      <c r="AK30" s="767"/>
      <c r="AL30" s="768"/>
      <c r="AM30" s="768"/>
      <c r="AN30" s="611"/>
      <c r="AO30" s="612"/>
      <c r="AP30" s="2"/>
      <c r="AQ30" s="168">
        <f t="shared" si="5"/>
        <v>1</v>
      </c>
    </row>
    <row r="31" spans="2:43" ht="12" customHeight="1" x14ac:dyDescent="0.15">
      <c r="B31" s="490"/>
      <c r="C31" s="807"/>
      <c r="D31" s="805"/>
      <c r="E31" s="805"/>
      <c r="F31" s="805"/>
      <c r="G31" s="805"/>
      <c r="H31" s="805"/>
      <c r="I31" s="805"/>
      <c r="J31" s="806"/>
      <c r="K31" s="766" t="s">
        <v>216</v>
      </c>
      <c r="L31" s="766" t="s">
        <v>215</v>
      </c>
      <c r="M31" s="766"/>
      <c r="N31" s="766"/>
      <c r="O31" s="766"/>
      <c r="P31" s="766"/>
      <c r="Q31" s="766"/>
      <c r="R31" s="766"/>
      <c r="S31" s="766"/>
      <c r="T31" s="766"/>
      <c r="U31" s="766"/>
      <c r="V31" s="766"/>
      <c r="W31" s="766"/>
      <c r="X31" s="766"/>
      <c r="Y31" s="775" t="s">
        <v>466</v>
      </c>
      <c r="Z31" s="776"/>
      <c r="AA31" s="776"/>
      <c r="AB31" s="777"/>
      <c r="AC31" s="170">
        <f t="shared" ref="AC31:AJ31" si="6">SUM(AC11:AC30)</f>
        <v>0</v>
      </c>
      <c r="AD31" s="170">
        <f t="shared" si="6"/>
        <v>0</v>
      </c>
      <c r="AE31" s="170">
        <f t="shared" si="6"/>
        <v>0</v>
      </c>
      <c r="AF31" s="170">
        <f t="shared" si="6"/>
        <v>0</v>
      </c>
      <c r="AG31" s="170">
        <f t="shared" si="6"/>
        <v>0</v>
      </c>
      <c r="AH31" s="170">
        <f t="shared" si="6"/>
        <v>0</v>
      </c>
      <c r="AI31" s="170">
        <f t="shared" si="6"/>
        <v>0</v>
      </c>
      <c r="AJ31" s="170">
        <f t="shared" si="6"/>
        <v>0</v>
      </c>
      <c r="AK31" s="775" t="s">
        <v>214</v>
      </c>
      <c r="AL31" s="776"/>
      <c r="AM31" s="776"/>
      <c r="AN31" s="611"/>
      <c r="AO31" s="612"/>
      <c r="AP31" s="2"/>
    </row>
    <row r="32" spans="2:43" ht="12" customHeight="1" x14ac:dyDescent="0.15">
      <c r="B32" s="490"/>
      <c r="C32" s="807"/>
      <c r="D32" s="805"/>
      <c r="E32" s="805"/>
      <c r="F32" s="805"/>
      <c r="G32" s="805"/>
      <c r="H32" s="805"/>
      <c r="I32" s="805"/>
      <c r="J32" s="806"/>
      <c r="K32" s="766"/>
      <c r="L32" s="766" t="s">
        <v>467</v>
      </c>
      <c r="M32" s="766"/>
      <c r="N32" s="766"/>
      <c r="O32" s="766" t="s">
        <v>213</v>
      </c>
      <c r="P32" s="766"/>
      <c r="Q32" s="766"/>
      <c r="R32" s="766"/>
      <c r="S32" s="766"/>
      <c r="T32" s="766"/>
      <c r="U32" s="766"/>
      <c r="V32" s="766"/>
      <c r="W32" s="766"/>
      <c r="X32" s="766"/>
      <c r="Y32" s="144">
        <f>COUNTIF(Y11:Y30,"○")</f>
        <v>0</v>
      </c>
      <c r="Z32" s="144">
        <f>COUNTIF(Z11:Z30,"○")</f>
        <v>0</v>
      </c>
      <c r="AA32" s="144">
        <f>COUNTIF(AA11:AA30,"○")</f>
        <v>0</v>
      </c>
      <c r="AB32" s="144">
        <f>COUNTIF(AB11:AB30,"○")</f>
        <v>0</v>
      </c>
      <c r="AC32" s="144">
        <f t="shared" ref="AC32:AJ32" si="7">COUNT(AC11:AC30)</f>
        <v>0</v>
      </c>
      <c r="AD32" s="144">
        <f t="shared" si="7"/>
        <v>0</v>
      </c>
      <c r="AE32" s="144">
        <f t="shared" si="7"/>
        <v>0</v>
      </c>
      <c r="AF32" s="144">
        <f t="shared" si="7"/>
        <v>0</v>
      </c>
      <c r="AG32" s="144">
        <f t="shared" si="7"/>
        <v>0</v>
      </c>
      <c r="AH32" s="144">
        <f t="shared" si="7"/>
        <v>0</v>
      </c>
      <c r="AI32" s="144">
        <f t="shared" si="7"/>
        <v>0</v>
      </c>
      <c r="AJ32" s="144">
        <f t="shared" si="7"/>
        <v>0</v>
      </c>
      <c r="AK32" s="784"/>
      <c r="AL32" s="785"/>
      <c r="AM32" s="785"/>
      <c r="AN32" s="785"/>
      <c r="AO32" s="786"/>
      <c r="AP32" s="2"/>
    </row>
    <row r="33" spans="2:86" ht="12" customHeight="1" x14ac:dyDescent="0.15">
      <c r="B33" s="490"/>
      <c r="C33" s="807"/>
      <c r="D33" s="805"/>
      <c r="E33" s="805"/>
      <c r="F33" s="805"/>
      <c r="G33" s="805"/>
      <c r="H33" s="805"/>
      <c r="I33" s="805"/>
      <c r="J33" s="806"/>
      <c r="K33" s="766"/>
      <c r="L33" s="766"/>
      <c r="M33" s="766"/>
      <c r="N33" s="766"/>
      <c r="O33" s="766" t="s">
        <v>468</v>
      </c>
      <c r="P33" s="766"/>
      <c r="Q33" s="766"/>
      <c r="R33" s="766"/>
      <c r="S33" s="766"/>
      <c r="T33" s="766"/>
      <c r="U33" s="766"/>
      <c r="V33" s="766"/>
      <c r="W33" s="766"/>
      <c r="X33" s="766"/>
      <c r="Y33" s="767" t="str">
        <f>IF(Y32&gt;0,"Ⅳ",IF(Z32&gt;0,"Ⅲ",IF(AA32&gt;0,"Ⅱa",IF(AB32&gt;0,"Ⅱb","Ⅰ"))))</f>
        <v>Ⅰ</v>
      </c>
      <c r="Z33" s="768"/>
      <c r="AA33" s="768"/>
      <c r="AB33" s="769"/>
      <c r="AC33" s="767" t="str">
        <f>IF(AC32&gt;0,"Ⅳ",IF(AD32&gt;0,"Ⅲ",IF(AE32&gt;0,"Ⅱa",IF(AF32&gt;0,"Ⅱb","Ⅰ"))))</f>
        <v>Ⅰ</v>
      </c>
      <c r="AD33" s="768"/>
      <c r="AE33" s="768"/>
      <c r="AF33" s="769"/>
      <c r="AG33" s="767" t="str">
        <f>IF(AG32&gt;0,"Ⅳ",IF(AH32&gt;0,"Ⅲ",IF(AI32&gt;0,"Ⅱa",IF(AJ32&gt;0,"Ⅱb","Ⅰ"))))</f>
        <v>Ⅰ</v>
      </c>
      <c r="AH33" s="768"/>
      <c r="AI33" s="768"/>
      <c r="AJ33" s="769"/>
      <c r="AK33" s="787"/>
      <c r="AL33" s="788"/>
      <c r="AM33" s="788"/>
      <c r="AN33" s="788"/>
      <c r="AO33" s="789"/>
      <c r="AP33" s="2"/>
      <c r="AQ33" s="52" t="s">
        <v>313</v>
      </c>
      <c r="AR33" s="52" t="s">
        <v>314</v>
      </c>
      <c r="AS33" s="472" t="s">
        <v>317</v>
      </c>
      <c r="AT33" s="614"/>
    </row>
    <row r="34" spans="2:86" ht="12" customHeight="1" x14ac:dyDescent="0.15">
      <c r="B34" s="490"/>
      <c r="C34" s="807"/>
      <c r="D34" s="805"/>
      <c r="E34" s="805"/>
      <c r="F34" s="805"/>
      <c r="G34" s="805"/>
      <c r="H34" s="805"/>
      <c r="I34" s="805"/>
      <c r="J34" s="806"/>
      <c r="K34" s="766"/>
      <c r="L34" s="766" t="s">
        <v>469</v>
      </c>
      <c r="M34" s="766"/>
      <c r="N34" s="766"/>
      <c r="O34" s="766" t="s">
        <v>212</v>
      </c>
      <c r="P34" s="766"/>
      <c r="Q34" s="766"/>
      <c r="R34" s="766"/>
      <c r="S34" s="766"/>
      <c r="T34" s="766"/>
      <c r="U34" s="766"/>
      <c r="V34" s="766"/>
      <c r="W34" s="766"/>
      <c r="X34" s="766"/>
      <c r="Y34" s="139" t="s">
        <v>32</v>
      </c>
      <c r="Z34" s="139" t="s">
        <v>33</v>
      </c>
      <c r="AA34" s="781" t="s">
        <v>34</v>
      </c>
      <c r="AB34" s="781"/>
      <c r="AC34" s="139" t="s">
        <v>32</v>
      </c>
      <c r="AD34" s="139" t="s">
        <v>33</v>
      </c>
      <c r="AE34" s="781" t="s">
        <v>34</v>
      </c>
      <c r="AF34" s="781"/>
      <c r="AG34" s="139" t="s">
        <v>32</v>
      </c>
      <c r="AH34" s="139" t="s">
        <v>33</v>
      </c>
      <c r="AI34" s="781" t="s">
        <v>34</v>
      </c>
      <c r="AJ34" s="781"/>
      <c r="AK34" s="787"/>
      <c r="AL34" s="788"/>
      <c r="AM34" s="788"/>
      <c r="AN34" s="788"/>
      <c r="AO34" s="789"/>
      <c r="AP34" s="2"/>
      <c r="AQ34" s="782">
        <f>+Y32+Z32</f>
        <v>0</v>
      </c>
      <c r="AR34" s="783"/>
      <c r="AS34" s="782">
        <f>+AA32+AB32</f>
        <v>0</v>
      </c>
      <c r="AT34" s="783"/>
    </row>
    <row r="35" spans="2:86" ht="12" customHeight="1" x14ac:dyDescent="0.15">
      <c r="B35" s="490"/>
      <c r="C35" s="807"/>
      <c r="D35" s="805"/>
      <c r="E35" s="805"/>
      <c r="F35" s="805"/>
      <c r="G35" s="805"/>
      <c r="H35" s="805"/>
      <c r="I35" s="805"/>
      <c r="J35" s="806"/>
      <c r="K35" s="766"/>
      <c r="L35" s="766"/>
      <c r="M35" s="766"/>
      <c r="N35" s="766"/>
      <c r="O35" s="766" t="s">
        <v>470</v>
      </c>
      <c r="P35" s="766"/>
      <c r="Q35" s="766"/>
      <c r="R35" s="766"/>
      <c r="S35" s="766"/>
      <c r="T35" s="766"/>
      <c r="U35" s="766"/>
      <c r="V35" s="766"/>
      <c r="W35" s="766"/>
      <c r="X35" s="766"/>
      <c r="Y35" s="144" t="str">
        <f>IF(Y32=0,"",1)</f>
        <v/>
      </c>
      <c r="Z35" s="144" t="str">
        <f>IF(Z32=0,"",1)</f>
        <v/>
      </c>
      <c r="AA35" s="773" t="str">
        <f>IF(AQ34=1,"",IF(AS34&gt;0,1,""))</f>
        <v/>
      </c>
      <c r="AB35" s="774"/>
      <c r="AC35" s="144">
        <f>+AC32</f>
        <v>0</v>
      </c>
      <c r="AD35" s="144">
        <f>AD32</f>
        <v>0</v>
      </c>
      <c r="AE35" s="773">
        <f>AE32+AF32</f>
        <v>0</v>
      </c>
      <c r="AF35" s="774"/>
      <c r="AG35" s="144">
        <f>AG32</f>
        <v>0</v>
      </c>
      <c r="AH35" s="144">
        <f>AH32</f>
        <v>0</v>
      </c>
      <c r="AI35" s="773">
        <f>AI32+AJ32</f>
        <v>0</v>
      </c>
      <c r="AJ35" s="774"/>
      <c r="AK35" s="787"/>
      <c r="AL35" s="788"/>
      <c r="AM35" s="788"/>
      <c r="AN35" s="788"/>
      <c r="AO35" s="789"/>
      <c r="AP35" s="2"/>
      <c r="AQ35" s="148">
        <f>+Y32+AC35+AG35</f>
        <v>0</v>
      </c>
      <c r="AR35" s="148">
        <f>+Z32+AD35+AH35</f>
        <v>0</v>
      </c>
      <c r="AS35" s="778">
        <f>+AS34+AE35+AI35</f>
        <v>0</v>
      </c>
      <c r="AT35" s="779"/>
    </row>
    <row r="36" spans="2:86" ht="12" customHeight="1" x14ac:dyDescent="0.15">
      <c r="B36" s="490"/>
      <c r="C36" s="807"/>
      <c r="D36" s="805"/>
      <c r="E36" s="805"/>
      <c r="F36" s="805"/>
      <c r="G36" s="805"/>
      <c r="H36" s="805"/>
      <c r="I36" s="805"/>
      <c r="J36" s="806"/>
      <c r="K36" s="766"/>
      <c r="L36" s="766"/>
      <c r="M36" s="766"/>
      <c r="N36" s="766"/>
      <c r="O36" s="766" t="s">
        <v>471</v>
      </c>
      <c r="P36" s="766"/>
      <c r="Q36" s="766"/>
      <c r="R36" s="766"/>
      <c r="S36" s="766"/>
      <c r="T36" s="766"/>
      <c r="U36" s="766"/>
      <c r="V36" s="766"/>
      <c r="W36" s="766"/>
      <c r="X36" s="766"/>
      <c r="Y36" s="767" t="str">
        <f>IF(Y32&gt;0,"Ⅳ",IF(Z32&gt;0,"Ⅲ",IF(AA32&gt;0,"Ⅱ",IF(AB32&gt;0,"Ⅱ","Ⅰ"))))</f>
        <v>Ⅰ</v>
      </c>
      <c r="Z36" s="768"/>
      <c r="AA36" s="768"/>
      <c r="AB36" s="769"/>
      <c r="AC36" s="767" t="str">
        <f>IF(AC32&gt;0,"Ⅳ",IF(AD32&gt;0,"Ⅲ",IF(AE32&gt;0,"Ⅱ",IF(AF32&gt;0,"Ⅱ","Ⅰ"))))</f>
        <v>Ⅰ</v>
      </c>
      <c r="AD36" s="768"/>
      <c r="AE36" s="768"/>
      <c r="AF36" s="769"/>
      <c r="AG36" s="767" t="str">
        <f>IF(AG32&gt;0,"Ⅳ",IF(AH32&gt;0,"Ⅲ",IF(AI32&gt;0,"Ⅱ",IF(AJ32&gt;0,"Ⅱ","Ⅰ"))))</f>
        <v>Ⅰ</v>
      </c>
      <c r="AH36" s="768"/>
      <c r="AI36" s="768"/>
      <c r="AJ36" s="769"/>
      <c r="AK36" s="787"/>
      <c r="AL36" s="788"/>
      <c r="AM36" s="788"/>
      <c r="AN36" s="788"/>
      <c r="AO36" s="789"/>
      <c r="AP36" s="2"/>
      <c r="AQ36" s="780" t="str">
        <f>IF(AQ35&gt;0,"Ⅳ",IF(AR35&gt;0,"Ⅲ",IF(AS35&gt;0,"Ⅱ","Ⅰ")))</f>
        <v>Ⅰ</v>
      </c>
      <c r="AR36" s="780"/>
      <c r="AS36" s="780"/>
      <c r="AT36" s="780"/>
    </row>
    <row r="37" spans="2:86" ht="12" customHeight="1" x14ac:dyDescent="0.15">
      <c r="B37" s="490"/>
      <c r="C37" s="807"/>
      <c r="D37" s="805"/>
      <c r="E37" s="805"/>
      <c r="F37" s="805"/>
      <c r="G37" s="805"/>
      <c r="H37" s="805"/>
      <c r="I37" s="805"/>
      <c r="J37" s="806"/>
      <c r="K37" s="766"/>
      <c r="L37" s="766"/>
      <c r="M37" s="766"/>
      <c r="N37" s="766"/>
      <c r="O37" s="766" t="s">
        <v>472</v>
      </c>
      <c r="P37" s="766"/>
      <c r="Q37" s="766"/>
      <c r="R37" s="766"/>
      <c r="S37" s="766"/>
      <c r="T37" s="766"/>
      <c r="U37" s="766"/>
      <c r="V37" s="766"/>
      <c r="W37" s="766"/>
      <c r="X37" s="766"/>
      <c r="Y37" s="767" t="str">
        <f>IF((Y32+AC32+AG32)&gt;0,"Ⅳ",IF((Z32+AD32+AH32)&gt;0,"Ⅲ",IF((AA32+AE32+AI32)&gt;0,"Ⅱ",IF((AB32+AF32+AJ32)&gt;0,"Ⅱ","Ⅰ"))))</f>
        <v>Ⅰ</v>
      </c>
      <c r="Z37" s="768"/>
      <c r="AA37" s="768"/>
      <c r="AB37" s="768"/>
      <c r="AC37" s="768"/>
      <c r="AD37" s="768"/>
      <c r="AE37" s="768"/>
      <c r="AF37" s="768"/>
      <c r="AG37" s="768"/>
      <c r="AH37" s="768"/>
      <c r="AI37" s="768"/>
      <c r="AJ37" s="769"/>
      <c r="AK37" s="790"/>
      <c r="AL37" s="791"/>
      <c r="AM37" s="791"/>
      <c r="AN37" s="791"/>
      <c r="AO37" s="792"/>
      <c r="AP37" s="2"/>
    </row>
    <row r="38" spans="2:86" ht="14.25" customHeight="1" x14ac:dyDescent="0.15">
      <c r="B38" s="490"/>
      <c r="C38" s="807"/>
      <c r="D38" s="805"/>
      <c r="E38" s="805"/>
      <c r="F38" s="805"/>
      <c r="G38" s="805"/>
      <c r="H38" s="805"/>
      <c r="I38" s="805"/>
      <c r="J38" s="806"/>
      <c r="K38" s="766" t="s">
        <v>168</v>
      </c>
      <c r="L38" s="770"/>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x14ac:dyDescent="0.15">
      <c r="B39" s="490"/>
      <c r="C39" s="807"/>
      <c r="D39" s="805"/>
      <c r="E39" s="805"/>
      <c r="F39" s="805"/>
      <c r="G39" s="805"/>
      <c r="H39" s="805"/>
      <c r="I39" s="805"/>
      <c r="J39" s="806"/>
      <c r="K39" s="76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x14ac:dyDescent="0.15">
      <c r="B40" s="490"/>
      <c r="C40" s="807"/>
      <c r="D40" s="805"/>
      <c r="E40" s="805"/>
      <c r="F40" s="805"/>
      <c r="G40" s="805"/>
      <c r="H40" s="805"/>
      <c r="I40" s="805"/>
      <c r="J40" s="806"/>
      <c r="K40" s="771" t="s">
        <v>473</v>
      </c>
      <c r="L40" s="771"/>
      <c r="M40" s="771"/>
      <c r="N40" s="771"/>
      <c r="O40" s="771"/>
      <c r="P40" s="771"/>
      <c r="Q40" s="771"/>
      <c r="R40" s="771"/>
      <c r="S40" s="771"/>
      <c r="T40" s="771"/>
      <c r="U40" s="771"/>
      <c r="V40" s="771"/>
      <c r="W40" s="771"/>
      <c r="X40" s="771"/>
      <c r="Y40" s="771"/>
      <c r="Z40" s="771"/>
      <c r="AA40" s="771"/>
      <c r="AB40" s="771"/>
      <c r="AC40" s="771"/>
      <c r="AD40" s="771"/>
      <c r="AE40" s="771"/>
      <c r="AF40" s="771"/>
      <c r="AG40" s="771"/>
      <c r="AH40" s="771"/>
      <c r="AI40" s="771"/>
      <c r="AJ40" s="771"/>
      <c r="AK40" s="771"/>
      <c r="AL40" s="771"/>
      <c r="AM40" s="771"/>
      <c r="AN40" s="771"/>
      <c r="AO40" s="771"/>
      <c r="AP40" s="2"/>
    </row>
    <row r="41" spans="2:86" ht="12" customHeight="1" x14ac:dyDescent="0.15">
      <c r="B41" s="490"/>
      <c r="C41" s="807"/>
      <c r="D41" s="805"/>
      <c r="E41" s="805"/>
      <c r="F41" s="805"/>
      <c r="G41" s="805"/>
      <c r="H41" s="805"/>
      <c r="I41" s="805"/>
      <c r="J41" s="806"/>
      <c r="K41" s="772" t="s">
        <v>522</v>
      </c>
      <c r="L41" s="772"/>
      <c r="M41" s="772"/>
      <c r="N41" s="772"/>
      <c r="O41" s="772"/>
      <c r="P41" s="772"/>
      <c r="Q41" s="772"/>
      <c r="R41" s="772"/>
      <c r="S41" s="772"/>
      <c r="T41" s="772"/>
      <c r="U41" s="772"/>
      <c r="V41" s="772"/>
      <c r="W41" s="772"/>
      <c r="X41" s="772"/>
      <c r="Y41" s="772"/>
      <c r="Z41" s="772"/>
      <c r="AA41" s="772"/>
      <c r="AB41" s="772"/>
      <c r="AC41" s="772"/>
      <c r="AD41" s="772"/>
      <c r="AE41" s="772"/>
      <c r="AF41" s="772"/>
      <c r="AG41" s="772"/>
      <c r="AH41" s="772"/>
      <c r="AI41" s="772"/>
      <c r="AJ41" s="772"/>
      <c r="AK41" s="772"/>
      <c r="AL41" s="772"/>
      <c r="AM41" s="772"/>
      <c r="AN41" s="772"/>
      <c r="AO41" s="772"/>
      <c r="AP41" s="2"/>
    </row>
    <row r="42" spans="2:86" ht="12" customHeight="1" x14ac:dyDescent="0.15">
      <c r="B42" s="490"/>
      <c r="C42" s="807"/>
      <c r="D42" s="805"/>
      <c r="E42" s="805"/>
      <c r="F42" s="805"/>
      <c r="G42" s="805"/>
      <c r="H42" s="805"/>
      <c r="I42" s="805"/>
      <c r="J42" s="806"/>
      <c r="K42" s="145" t="s">
        <v>474</v>
      </c>
      <c r="L42" s="146"/>
      <c r="M42" s="146"/>
      <c r="N42" s="146"/>
      <c r="O42" s="146"/>
      <c r="P42" s="146"/>
      <c r="Q42" s="146"/>
      <c r="R42" s="146"/>
      <c r="S42" s="146"/>
      <c r="T42" s="146"/>
      <c r="U42" s="146"/>
      <c r="V42" s="146"/>
      <c r="W42" s="146"/>
      <c r="X42" s="146"/>
      <c r="Y42" s="146"/>
      <c r="Z42" s="146"/>
      <c r="AA42" s="146"/>
      <c r="AB42" s="146"/>
      <c r="AC42" s="146"/>
      <c r="AD42" s="146"/>
      <c r="AE42" s="146"/>
      <c r="AF42" s="146"/>
      <c r="AG42" s="146"/>
      <c r="AH42" s="146"/>
      <c r="AI42" s="146"/>
      <c r="AJ42" s="146"/>
      <c r="AK42" s="146"/>
      <c r="AL42" s="146"/>
      <c r="AM42" s="146"/>
      <c r="AN42" s="146"/>
      <c r="AO42" s="147"/>
      <c r="AP42" s="2"/>
    </row>
    <row r="43" spans="2:86" ht="12" customHeight="1" x14ac:dyDescent="0.15">
      <c r="B43" s="490"/>
      <c r="C43" s="807"/>
      <c r="D43" s="805"/>
      <c r="E43" s="805"/>
      <c r="F43" s="805"/>
      <c r="G43" s="805"/>
      <c r="H43" s="805"/>
      <c r="I43" s="805"/>
      <c r="J43" s="806"/>
      <c r="K43" s="145" t="s">
        <v>475</v>
      </c>
      <c r="L43" s="146"/>
      <c r="M43" s="146"/>
      <c r="N43" s="146"/>
      <c r="O43" s="146"/>
      <c r="P43" s="146"/>
      <c r="Q43" s="146"/>
      <c r="R43" s="146"/>
      <c r="S43" s="146"/>
      <c r="T43" s="146"/>
      <c r="U43" s="146"/>
      <c r="V43" s="146"/>
      <c r="W43" s="146"/>
      <c r="X43" s="146"/>
      <c r="Y43" s="146"/>
      <c r="Z43" s="146"/>
      <c r="AA43" s="146"/>
      <c r="AB43" s="146"/>
      <c r="AC43" s="146"/>
      <c r="AD43" s="146"/>
      <c r="AE43" s="146"/>
      <c r="AF43" s="146"/>
      <c r="AG43" s="146"/>
      <c r="AH43" s="146"/>
      <c r="AI43" s="146"/>
      <c r="AJ43" s="146"/>
      <c r="AK43" s="146"/>
      <c r="AL43" s="146"/>
      <c r="AM43" s="146"/>
      <c r="AN43" s="146"/>
      <c r="AO43" s="147"/>
      <c r="AP43" s="2"/>
    </row>
    <row r="44" spans="2:86" ht="12" customHeight="1" x14ac:dyDescent="0.15">
      <c r="B44" s="490"/>
      <c r="C44" s="807"/>
      <c r="D44" s="805"/>
      <c r="E44" s="805"/>
      <c r="F44" s="805"/>
      <c r="G44" s="805"/>
      <c r="H44" s="805"/>
      <c r="I44" s="805"/>
      <c r="J44" s="806"/>
      <c r="K44" s="760" t="s">
        <v>476</v>
      </c>
      <c r="L44" s="761"/>
      <c r="M44" s="761"/>
      <c r="N44" s="761"/>
      <c r="O44" s="761"/>
      <c r="P44" s="761"/>
      <c r="Q44" s="761"/>
      <c r="R44" s="761"/>
      <c r="S44" s="761"/>
      <c r="T44" s="761"/>
      <c r="U44" s="761"/>
      <c r="V44" s="761"/>
      <c r="W44" s="761"/>
      <c r="X44" s="761"/>
      <c r="Y44" s="761"/>
      <c r="Z44" s="761"/>
      <c r="AA44" s="761"/>
      <c r="AB44" s="761"/>
      <c r="AC44" s="761"/>
      <c r="AD44" s="761"/>
      <c r="AE44" s="761"/>
      <c r="AF44" s="761"/>
      <c r="AG44" s="761"/>
      <c r="AH44" s="761"/>
      <c r="AI44" s="761"/>
      <c r="AJ44" s="761"/>
      <c r="AK44" s="761"/>
      <c r="AL44" s="761"/>
      <c r="AM44" s="761"/>
      <c r="AN44" s="761"/>
      <c r="AO44" s="762"/>
      <c r="AP44" s="2"/>
    </row>
    <row r="45" spans="2:86" ht="12" customHeight="1" x14ac:dyDescent="0.15">
      <c r="B45" s="453"/>
      <c r="C45" s="808"/>
      <c r="D45" s="809"/>
      <c r="E45" s="809"/>
      <c r="F45" s="809"/>
      <c r="G45" s="809"/>
      <c r="H45" s="809"/>
      <c r="I45" s="809"/>
      <c r="J45" s="810"/>
      <c r="K45" s="763"/>
      <c r="L45" s="764"/>
      <c r="M45" s="764"/>
      <c r="N45" s="764"/>
      <c r="O45" s="764"/>
      <c r="P45" s="764"/>
      <c r="Q45" s="764"/>
      <c r="R45" s="764"/>
      <c r="S45" s="764"/>
      <c r="T45" s="764"/>
      <c r="U45" s="764"/>
      <c r="V45" s="764"/>
      <c r="W45" s="764"/>
      <c r="X45" s="764"/>
      <c r="Y45" s="764"/>
      <c r="Z45" s="764"/>
      <c r="AA45" s="764"/>
      <c r="AB45" s="764"/>
      <c r="AC45" s="764"/>
      <c r="AD45" s="764"/>
      <c r="AE45" s="764"/>
      <c r="AF45" s="764"/>
      <c r="AG45" s="764"/>
      <c r="AH45" s="764"/>
      <c r="AI45" s="764"/>
      <c r="AJ45" s="764"/>
      <c r="AK45" s="764"/>
      <c r="AL45" s="764"/>
      <c r="AM45" s="764"/>
      <c r="AN45" s="764"/>
      <c r="AO45" s="765"/>
      <c r="AP45" s="2"/>
    </row>
    <row r="46" spans="2:86" s="6" customFormat="1" ht="12" customHeight="1" x14ac:dyDescent="0.15">
      <c r="B46" s="2" t="s">
        <v>526</v>
      </c>
      <c r="AQ46" s="118"/>
      <c r="AR46" s="118"/>
      <c r="AS46" s="118"/>
      <c r="AT46" s="118"/>
      <c r="AU46" s="118"/>
      <c r="AV46" s="118"/>
      <c r="AW46" s="118"/>
      <c r="AX46" s="118"/>
      <c r="AY46" s="118"/>
      <c r="AZ46" s="118"/>
      <c r="BA46" s="118"/>
      <c r="BB46" s="118"/>
      <c r="BC46" s="118"/>
      <c r="BD46" s="118"/>
      <c r="BE46" s="118"/>
      <c r="BF46" s="118"/>
      <c r="BG46" s="118"/>
      <c r="BH46" s="118"/>
      <c r="BI46" s="118"/>
      <c r="BJ46" s="118"/>
      <c r="BK46" s="118"/>
      <c r="BL46" s="118"/>
      <c r="BM46" s="118"/>
      <c r="BN46" s="118"/>
      <c r="BO46" s="118"/>
      <c r="BP46" s="118"/>
      <c r="BQ46" s="118"/>
      <c r="BR46" s="118"/>
      <c r="BS46" s="118"/>
      <c r="BT46" s="118"/>
      <c r="BU46" s="118"/>
      <c r="BV46" s="118"/>
      <c r="BW46" s="118"/>
      <c r="BX46" s="118"/>
      <c r="BY46" s="118"/>
      <c r="BZ46" s="118"/>
      <c r="CA46" s="118"/>
      <c r="CB46" s="118"/>
      <c r="CC46" s="118"/>
      <c r="CD46" s="118"/>
      <c r="CE46" s="118"/>
      <c r="CF46" s="118"/>
      <c r="CG46" s="118"/>
      <c r="CH46" s="118"/>
    </row>
    <row r="47" spans="2:86" ht="12" customHeight="1" x14ac:dyDescent="0.15">
      <c r="B47" s="2" t="s">
        <v>523</v>
      </c>
    </row>
    <row r="48" spans="2:86" ht="12" customHeight="1" x14ac:dyDescent="0.15">
      <c r="B48" s="2" t="s">
        <v>524</v>
      </c>
    </row>
    <row r="49" spans="2:2" ht="12" customHeight="1" x14ac:dyDescent="0.15">
      <c r="B49" s="2" t="s">
        <v>477</v>
      </c>
    </row>
    <row r="50" spans="2:2" ht="12" customHeight="1" x14ac:dyDescent="0.15">
      <c r="B50" s="2" t="s">
        <v>525</v>
      </c>
    </row>
    <row r="51" spans="2:2" ht="12" customHeight="1" x14ac:dyDescent="0.15">
      <c r="B51" s="2" t="s">
        <v>478</v>
      </c>
    </row>
    <row r="52" spans="2:2" x14ac:dyDescent="0.15">
      <c r="B52" s="2" t="s">
        <v>538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9" priority="3">
      <formula>$AQ11=2</formula>
    </cfRule>
  </conditionalFormatting>
  <conditionalFormatting sqref="Y11:AF30">
    <cfRule type="expression" dxfId="28" priority="2">
      <formula>$AQ11=3</formula>
    </cfRule>
  </conditionalFormatting>
  <conditionalFormatting sqref="AC11:AJ30">
    <cfRule type="expression" dxfId="27" priority="1">
      <formula>$AQ11=1</formula>
    </cfRule>
  </conditionalFormatting>
  <dataValidations count="2">
    <dataValidation type="list" allowBlank="1" showInputMessage="1" showErrorMessage="1" sqref="N11:O30 R11:T30" xr:uid="{00000000-0002-0000-1000-000000000000}">
      <formula1>INDIRECT(L11)</formula1>
    </dataValidation>
    <dataValidation type="list" allowBlank="1" showInputMessage="1" showErrorMessage="1" sqref="Y11:AB30" xr:uid="{00000000-0002-0000-10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000-000002000000}">
          <x14:formula1>
            <xm:f>'(参考)リスト'!$D$16:$D$18</xm:f>
          </x14:formula1>
          <xm:sqref>P11:Q30</xm:sqref>
        </x14:dataValidation>
        <x14:dataValidation type="list" allowBlank="1" showInputMessage="1" showErrorMessage="1" xr:uid="{00000000-0002-0000-1000-000003000000}">
          <x14:formula1>
            <xm:f>'(参考)リスト'!$G$16:$G$20</xm:f>
          </x14:formula1>
          <xm:sqref>U11:V30</xm:sqref>
        </x14:dataValidation>
        <x14:dataValidation type="list" allowBlank="1" showInputMessage="1" showErrorMessage="1" xr:uid="{00000000-0002-0000-1000-000004000000}">
          <x14:formula1>
            <xm:f>'(参考)リスト'!$B$16:$B$20</xm:f>
          </x14:formula1>
          <xm:sqref>L11:M30</xm:sqref>
        </x14:dataValidation>
        <x14:dataValidation type="list" allowBlank="1" showInputMessage="1" showErrorMessage="1" xr:uid="{00000000-0002-0000-1000-000005000000}">
          <x14:formula1>
            <xm:f>'(参考)リスト'!$F$16:$F$21</xm:f>
          </x14:formula1>
          <xm:sqref>W11:X30</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1" customWidth="1"/>
    <col min="43" max="86" width="4.125" style="118" customWidth="1"/>
    <col min="87" max="99" width="8" style="2" customWidth="1"/>
    <col min="100" max="110" width="9" style="2"/>
    <col min="111" max="111" width="14" style="2" bestFit="1" customWidth="1"/>
    <col min="112" max="16384" width="9" style="2"/>
  </cols>
  <sheetData>
    <row r="1" spans="2:86" x14ac:dyDescent="0.15">
      <c r="AU1" s="833" t="s">
        <v>306</v>
      </c>
      <c r="AV1" s="834" t="s">
        <v>299</v>
      </c>
      <c r="AW1" s="836" t="s">
        <v>300</v>
      </c>
      <c r="AX1" s="838" t="s">
        <v>307</v>
      </c>
      <c r="AY1" s="839"/>
      <c r="AZ1" s="839"/>
      <c r="BA1" s="839"/>
      <c r="BB1" s="839"/>
      <c r="BC1" s="839"/>
      <c r="BD1" s="839"/>
      <c r="BE1" s="839"/>
      <c r="BF1" s="839"/>
      <c r="BG1" s="839"/>
      <c r="BH1" s="839"/>
      <c r="BI1" s="839"/>
      <c r="BJ1" s="839"/>
      <c r="BK1" s="839"/>
      <c r="BL1" s="839"/>
      <c r="BM1" s="839"/>
      <c r="BN1" s="839"/>
      <c r="BO1" s="839"/>
      <c r="BP1" s="839"/>
      <c r="BQ1" s="839"/>
      <c r="BR1" s="840"/>
      <c r="BS1" s="483" t="s">
        <v>301</v>
      </c>
      <c r="BT1" s="841"/>
      <c r="BU1" s="841"/>
      <c r="BV1" s="841"/>
      <c r="BW1" s="853" t="s">
        <v>308</v>
      </c>
      <c r="BX1" s="854"/>
      <c r="BY1" s="854"/>
      <c r="BZ1" s="854"/>
      <c r="CA1" s="854"/>
      <c r="CB1" s="854"/>
      <c r="CC1" s="854"/>
      <c r="CD1" s="854"/>
      <c r="CE1" s="854"/>
      <c r="CF1" s="854"/>
      <c r="CG1" s="854"/>
      <c r="CH1" s="855"/>
    </row>
    <row r="2" spans="2:86" ht="8.25" customHeight="1" x14ac:dyDescent="0.15">
      <c r="AU2" s="833"/>
      <c r="AV2" s="835"/>
      <c r="AW2" s="837"/>
      <c r="AX2" s="801" t="s">
        <v>309</v>
      </c>
      <c r="AY2" s="278"/>
      <c r="AZ2" s="278"/>
      <c r="BA2" s="278"/>
      <c r="BB2" s="278"/>
      <c r="BC2" s="278"/>
      <c r="BD2" s="278"/>
      <c r="BE2" s="278"/>
      <c r="BF2" s="278"/>
      <c r="BG2" s="278"/>
      <c r="BH2" s="278"/>
      <c r="BI2" s="278"/>
      <c r="BJ2" s="278" t="s">
        <v>310</v>
      </c>
      <c r="BK2" s="278"/>
      <c r="BL2" s="278"/>
      <c r="BM2" s="278"/>
      <c r="BN2" s="278"/>
      <c r="BO2" s="278"/>
      <c r="BP2" s="278"/>
      <c r="BQ2" s="278"/>
      <c r="BR2" s="856"/>
      <c r="BS2" s="841"/>
      <c r="BT2" s="841"/>
      <c r="BU2" s="841"/>
      <c r="BV2" s="841"/>
      <c r="BW2" s="857" t="s">
        <v>303</v>
      </c>
      <c r="BX2" s="472"/>
      <c r="BY2" s="472"/>
      <c r="BZ2" s="472"/>
      <c r="CA2" s="278" t="s">
        <v>311</v>
      </c>
      <c r="CB2" s="278"/>
      <c r="CC2" s="278"/>
      <c r="CD2" s="278"/>
      <c r="CE2" s="278"/>
      <c r="CF2" s="278"/>
      <c r="CG2" s="278"/>
      <c r="CH2" s="856"/>
    </row>
    <row r="3" spans="2:86" ht="24.95" customHeight="1" x14ac:dyDescent="0.15">
      <c r="B3" s="574" t="s">
        <v>452</v>
      </c>
      <c r="C3" s="799"/>
      <c r="D3" s="799"/>
      <c r="E3" s="800"/>
      <c r="F3" s="800"/>
      <c r="G3" s="800"/>
      <c r="H3" s="800"/>
      <c r="I3" s="800"/>
      <c r="J3" s="800"/>
      <c r="K3" s="799"/>
      <c r="L3" s="799"/>
      <c r="M3" s="799"/>
      <c r="N3" s="799"/>
      <c r="O3" s="799"/>
      <c r="P3" s="799"/>
      <c r="Q3" s="799"/>
      <c r="R3" s="799"/>
      <c r="S3" s="799"/>
      <c r="T3" s="799"/>
      <c r="U3" s="799"/>
      <c r="V3" s="799"/>
      <c r="W3" s="799"/>
      <c r="X3" s="799"/>
      <c r="Y3" s="799"/>
      <c r="Z3" s="799"/>
      <c r="AA3" s="799"/>
      <c r="AB3" s="799"/>
      <c r="AC3" s="799"/>
      <c r="AD3" s="799"/>
      <c r="AE3" s="799"/>
      <c r="AF3" s="799"/>
      <c r="AG3" s="799"/>
      <c r="AH3" s="799"/>
      <c r="AI3" s="799"/>
      <c r="AJ3" s="799"/>
      <c r="AK3" s="799"/>
      <c r="AL3" s="799"/>
      <c r="AM3" s="799"/>
      <c r="AN3" s="799"/>
      <c r="AO3" s="799"/>
      <c r="AU3" s="833"/>
      <c r="AV3" s="835"/>
      <c r="AW3" s="837"/>
      <c r="AX3" s="801" t="s">
        <v>26</v>
      </c>
      <c r="AY3" s="278"/>
      <c r="AZ3" s="278"/>
      <c r="BA3" s="278"/>
      <c r="BB3" s="278" t="s">
        <v>22</v>
      </c>
      <c r="BC3" s="278"/>
      <c r="BD3" s="278"/>
      <c r="BE3" s="278"/>
      <c r="BF3" s="278" t="s">
        <v>24</v>
      </c>
      <c r="BG3" s="278"/>
      <c r="BH3" s="278"/>
      <c r="BI3" s="278"/>
      <c r="BJ3" s="472" t="s">
        <v>26</v>
      </c>
      <c r="BK3" s="472"/>
      <c r="BL3" s="472"/>
      <c r="BM3" s="472" t="s">
        <v>22</v>
      </c>
      <c r="BN3" s="472"/>
      <c r="BO3" s="472"/>
      <c r="BP3" s="472" t="s">
        <v>24</v>
      </c>
      <c r="BQ3" s="472"/>
      <c r="BR3" s="852"/>
      <c r="BS3" s="483" t="s">
        <v>26</v>
      </c>
      <c r="BT3" s="483" t="s">
        <v>22</v>
      </c>
      <c r="BU3" s="483" t="s">
        <v>24</v>
      </c>
      <c r="BV3" s="483" t="s">
        <v>304</v>
      </c>
      <c r="BW3" s="801" t="s">
        <v>312</v>
      </c>
      <c r="BX3" s="278"/>
      <c r="BY3" s="278"/>
      <c r="BZ3" s="278"/>
      <c r="CA3" s="278" t="s">
        <v>22</v>
      </c>
      <c r="CB3" s="278"/>
      <c r="CC3" s="278"/>
      <c r="CD3" s="278"/>
      <c r="CE3" s="278" t="s">
        <v>24</v>
      </c>
      <c r="CF3" s="278"/>
      <c r="CG3" s="278"/>
      <c r="CH3" s="856"/>
    </row>
    <row r="4" spans="2:86" ht="18" customHeight="1" x14ac:dyDescent="0.15">
      <c r="B4" s="440" t="s">
        <v>27</v>
      </c>
      <c r="C4" s="440"/>
      <c r="D4" s="739"/>
      <c r="E4" s="846" t="str">
        <f>'様式A-1'!D3</f>
        <v>ユダトンネル</v>
      </c>
      <c r="F4" s="847"/>
      <c r="G4" s="847"/>
      <c r="H4" s="847"/>
      <c r="I4" s="847"/>
      <c r="J4" s="848"/>
      <c r="K4" s="301" t="s">
        <v>28</v>
      </c>
      <c r="L4" s="472"/>
      <c r="M4" s="472"/>
      <c r="N4" s="845" t="str">
        <f>'様式A-1'!J3</f>
        <v>主要県道　橘東和線</v>
      </c>
      <c r="O4" s="845"/>
      <c r="P4" s="845"/>
      <c r="Q4" s="845"/>
      <c r="R4" s="845"/>
      <c r="S4" s="845"/>
      <c r="T4" s="278" t="s">
        <v>258</v>
      </c>
      <c r="U4" s="278"/>
      <c r="V4" s="278"/>
      <c r="W4" s="278"/>
      <c r="X4" s="278"/>
      <c r="Y4" s="845" t="str">
        <f>'様式B(トンネル様式1P002)'!K5</f>
        <v>基礎地盤コンサルタンツ株式会社</v>
      </c>
      <c r="Z4" s="845"/>
      <c r="AA4" s="845"/>
      <c r="AB4" s="845"/>
      <c r="AC4" s="845"/>
      <c r="AD4" s="845"/>
      <c r="AE4" s="845"/>
      <c r="AF4" s="845"/>
      <c r="AG4" s="250" t="s">
        <v>220</v>
      </c>
      <c r="AH4" s="251"/>
      <c r="AI4" s="251"/>
      <c r="AJ4" s="252"/>
      <c r="AK4" s="849">
        <f>'様式B(トンネル様式1P002)'!Q5</f>
        <v>45281</v>
      </c>
      <c r="AL4" s="850"/>
      <c r="AM4" s="850"/>
      <c r="AN4" s="850"/>
      <c r="AO4" s="851"/>
      <c r="AU4" s="833"/>
      <c r="AV4" s="835"/>
      <c r="AW4" s="837"/>
      <c r="AX4" s="112" t="s">
        <v>313</v>
      </c>
      <c r="AY4" s="113" t="s">
        <v>314</v>
      </c>
      <c r="AZ4" s="113" t="s">
        <v>315</v>
      </c>
      <c r="BA4" s="114" t="s">
        <v>316</v>
      </c>
      <c r="BB4" s="115" t="s">
        <v>313</v>
      </c>
      <c r="BC4" s="113" t="s">
        <v>314</v>
      </c>
      <c r="BD4" s="113" t="s">
        <v>315</v>
      </c>
      <c r="BE4" s="114" t="s">
        <v>316</v>
      </c>
      <c r="BF4" s="115" t="s">
        <v>313</v>
      </c>
      <c r="BG4" s="113" t="s">
        <v>314</v>
      </c>
      <c r="BH4" s="113" t="s">
        <v>315</v>
      </c>
      <c r="BI4" s="114" t="s">
        <v>316</v>
      </c>
      <c r="BJ4" s="115" t="s">
        <v>313</v>
      </c>
      <c r="BK4" s="113" t="s">
        <v>314</v>
      </c>
      <c r="BL4" s="114" t="s">
        <v>317</v>
      </c>
      <c r="BM4" s="115" t="s">
        <v>313</v>
      </c>
      <c r="BN4" s="113" t="s">
        <v>314</v>
      </c>
      <c r="BO4" s="114" t="s">
        <v>317</v>
      </c>
      <c r="BP4" s="115" t="s">
        <v>313</v>
      </c>
      <c r="BQ4" s="113" t="s">
        <v>314</v>
      </c>
      <c r="BR4" s="116" t="s">
        <v>317</v>
      </c>
      <c r="BS4" s="841"/>
      <c r="BT4" s="841"/>
      <c r="BU4" s="841"/>
      <c r="BV4" s="841"/>
      <c r="BW4" s="112" t="s">
        <v>313</v>
      </c>
      <c r="BX4" s="113" t="s">
        <v>314</v>
      </c>
      <c r="BY4" s="113" t="s">
        <v>315</v>
      </c>
      <c r="BZ4" s="114" t="s">
        <v>316</v>
      </c>
      <c r="CA4" s="115" t="s">
        <v>313</v>
      </c>
      <c r="CB4" s="113" t="s">
        <v>314</v>
      </c>
      <c r="CC4" s="113" t="s">
        <v>315</v>
      </c>
      <c r="CD4" s="114" t="s">
        <v>316</v>
      </c>
      <c r="CE4" s="115" t="s">
        <v>313</v>
      </c>
      <c r="CF4" s="113" t="s">
        <v>314</v>
      </c>
      <c r="CG4" s="113" t="s">
        <v>315</v>
      </c>
      <c r="CH4" s="116" t="s">
        <v>316</v>
      </c>
    </row>
    <row r="5" spans="2:86" ht="18" customHeight="1" x14ac:dyDescent="0.15">
      <c r="B5" s="448" t="s">
        <v>0</v>
      </c>
      <c r="C5" s="448"/>
      <c r="D5" s="755"/>
      <c r="E5" s="842" t="str">
        <f>'様式A-1'!D4</f>
        <v>油田トンネル</v>
      </c>
      <c r="F5" s="843"/>
      <c r="G5" s="843"/>
      <c r="H5" s="843"/>
      <c r="I5" s="843"/>
      <c r="J5" s="844"/>
      <c r="K5" s="580" t="s">
        <v>1</v>
      </c>
      <c r="L5" s="483"/>
      <c r="M5" s="483"/>
      <c r="N5" s="845" t="str">
        <f>'様式A-1'!R3</f>
        <v>柳井土木建築事務所
（大島分室）</v>
      </c>
      <c r="O5" s="845"/>
      <c r="P5" s="845"/>
      <c r="Q5" s="845"/>
      <c r="R5" s="845"/>
      <c r="S5" s="845"/>
      <c r="T5" s="278" t="s">
        <v>259</v>
      </c>
      <c r="U5" s="278"/>
      <c r="V5" s="278"/>
      <c r="W5" s="278"/>
      <c r="X5" s="278"/>
      <c r="Y5" s="845" t="str">
        <f>'様式B(トンネル様式1P002)'!K6</f>
        <v>安田　啓吾</v>
      </c>
      <c r="Z5" s="845"/>
      <c r="AA5" s="845"/>
      <c r="AB5" s="845"/>
      <c r="AC5" s="845"/>
      <c r="AD5" s="845"/>
      <c r="AE5" s="845"/>
      <c r="AF5" s="845"/>
      <c r="AG5" s="544"/>
      <c r="AH5" s="610"/>
      <c r="AI5" s="610"/>
      <c r="AJ5" s="604"/>
      <c r="AK5" s="585"/>
      <c r="AL5" s="586"/>
      <c r="AM5" s="586"/>
      <c r="AN5" s="586"/>
      <c r="AO5" s="587"/>
      <c r="AU5" s="833"/>
      <c r="AV5" s="140" t="str">
        <f>N7</f>
        <v>S01</v>
      </c>
      <c r="AW5" s="119">
        <f>R7</f>
        <v>10</v>
      </c>
      <c r="AX5" s="148">
        <f>+Y32</f>
        <v>0</v>
      </c>
      <c r="AY5" s="148">
        <f>+Z32</f>
        <v>0</v>
      </c>
      <c r="AZ5" s="148">
        <f>+AA32</f>
        <v>0</v>
      </c>
      <c r="BA5" s="148">
        <f t="shared" ref="BA5" si="0">+AB32</f>
        <v>0</v>
      </c>
      <c r="BB5" s="148">
        <f>+AC32</f>
        <v>0</v>
      </c>
      <c r="BC5" s="148">
        <f t="shared" ref="BC5:BI5" si="1">+AD32</f>
        <v>0</v>
      </c>
      <c r="BD5" s="148">
        <f t="shared" si="1"/>
        <v>0</v>
      </c>
      <c r="BE5" s="148">
        <f t="shared" si="1"/>
        <v>2</v>
      </c>
      <c r="BF5" s="148">
        <f t="shared" si="1"/>
        <v>0</v>
      </c>
      <c r="BG5" s="148">
        <f t="shared" si="1"/>
        <v>0</v>
      </c>
      <c r="BH5" s="148">
        <f t="shared" si="1"/>
        <v>0</v>
      </c>
      <c r="BI5" s="148">
        <f t="shared" si="1"/>
        <v>0</v>
      </c>
      <c r="BJ5" s="148" t="str">
        <f>+Y35</f>
        <v/>
      </c>
      <c r="BK5" s="148" t="str">
        <f t="shared" ref="BK5" si="2">+Z35</f>
        <v/>
      </c>
      <c r="BL5" s="148" t="str">
        <f>+AA35</f>
        <v/>
      </c>
      <c r="BM5" s="148">
        <f>+AC35</f>
        <v>0</v>
      </c>
      <c r="BN5" s="148">
        <f t="shared" ref="BN5:BO5" si="3">+AD35</f>
        <v>0</v>
      </c>
      <c r="BO5" s="148">
        <f t="shared" si="3"/>
        <v>2</v>
      </c>
      <c r="BP5" s="148">
        <f>+AG35</f>
        <v>0</v>
      </c>
      <c r="BQ5" s="148">
        <f>+AH35</f>
        <v>0</v>
      </c>
      <c r="BR5" s="148">
        <f>+AI35</f>
        <v>0</v>
      </c>
      <c r="BS5" s="213" t="str">
        <f>+Y36</f>
        <v>Ⅰ</v>
      </c>
      <c r="BT5" s="213" t="str">
        <f>+AC36</f>
        <v>Ⅱ</v>
      </c>
      <c r="BU5" s="213" t="str">
        <f>+AG36</f>
        <v>Ⅰ</v>
      </c>
      <c r="BV5" s="213" t="str">
        <f>+Y37</f>
        <v>Ⅱ</v>
      </c>
      <c r="BW5" s="120" t="str">
        <f>IF(Y32&gt;0,$R$7,"")</f>
        <v/>
      </c>
      <c r="BX5" s="121" t="str">
        <f>IF(Z32&gt;0,"",IF(AA32&gt;0,$R$7,""))</f>
        <v/>
      </c>
      <c r="BY5" s="121" t="str">
        <f>IF(Y32+Z32&gt;0,"",IF(AA32&gt;0,$R$7,""))</f>
        <v/>
      </c>
      <c r="BZ5" s="121" t="str">
        <f>IF(Y32+Z32+AA32&gt;0,"",IF(AB32&gt;0,$R$7,""))</f>
        <v/>
      </c>
      <c r="CA5" s="122">
        <f t="shared" ref="CA5:CH5" si="4">+AC31</f>
        <v>0</v>
      </c>
      <c r="CB5" s="122">
        <f t="shared" si="4"/>
        <v>0</v>
      </c>
      <c r="CC5" s="122">
        <f t="shared" si="4"/>
        <v>0</v>
      </c>
      <c r="CD5" s="122">
        <f t="shared" si="4"/>
        <v>0.18</v>
      </c>
      <c r="CE5" s="122">
        <f t="shared" si="4"/>
        <v>0</v>
      </c>
      <c r="CF5" s="122">
        <f t="shared" si="4"/>
        <v>0</v>
      </c>
      <c r="CG5" s="122">
        <f t="shared" si="4"/>
        <v>0</v>
      </c>
      <c r="CH5" s="122">
        <f t="shared" si="4"/>
        <v>0</v>
      </c>
    </row>
    <row r="6" spans="2:86" ht="12" customHeight="1" x14ac:dyDescent="0.15">
      <c r="B6" s="802" t="s">
        <v>219</v>
      </c>
      <c r="C6" s="803"/>
      <c r="D6" s="804"/>
      <c r="E6" s="805"/>
      <c r="F6" s="805"/>
      <c r="G6" s="805"/>
      <c r="H6" s="805"/>
      <c r="I6" s="805"/>
      <c r="J6" s="806"/>
      <c r="K6" s="811" t="s">
        <v>453</v>
      </c>
      <c r="L6" s="812"/>
      <c r="M6" s="812"/>
      <c r="N6" s="812"/>
      <c r="O6" s="812"/>
      <c r="P6" s="812"/>
      <c r="Q6" s="812"/>
      <c r="R6" s="812"/>
      <c r="S6" s="812"/>
      <c r="T6" s="812"/>
      <c r="U6" s="812"/>
      <c r="V6" s="812"/>
      <c r="W6" s="812"/>
      <c r="X6" s="812"/>
      <c r="Y6" s="812"/>
      <c r="Z6" s="812"/>
      <c r="AA6" s="812"/>
      <c r="AB6" s="812"/>
      <c r="AC6" s="812"/>
      <c r="AD6" s="812"/>
      <c r="AE6" s="812"/>
      <c r="AF6" s="812"/>
      <c r="AG6" s="812"/>
      <c r="AH6" s="812"/>
      <c r="AI6" s="812"/>
      <c r="AJ6" s="812"/>
      <c r="AK6" s="812"/>
      <c r="AL6" s="812"/>
      <c r="AM6" s="812"/>
      <c r="AN6" s="812"/>
      <c r="AO6" s="813"/>
      <c r="AP6" s="2"/>
    </row>
    <row r="7" spans="2:86" ht="12" customHeight="1" x14ac:dyDescent="0.15">
      <c r="B7" s="490"/>
      <c r="C7" s="807"/>
      <c r="D7" s="805"/>
      <c r="E7" s="805"/>
      <c r="F7" s="805"/>
      <c r="G7" s="805"/>
      <c r="H7" s="805"/>
      <c r="I7" s="805"/>
      <c r="J7" s="806"/>
      <c r="K7" s="775" t="s">
        <v>218</v>
      </c>
      <c r="L7" s="776"/>
      <c r="M7" s="777"/>
      <c r="N7" s="767" t="s">
        <v>673</v>
      </c>
      <c r="O7" s="768"/>
      <c r="P7" s="775" t="s">
        <v>454</v>
      </c>
      <c r="Q7" s="777"/>
      <c r="R7" s="814">
        <v>10</v>
      </c>
      <c r="S7" s="815"/>
      <c r="T7" s="816"/>
      <c r="U7" s="817" t="s">
        <v>455</v>
      </c>
      <c r="V7" s="818"/>
      <c r="W7" s="817" t="s">
        <v>456</v>
      </c>
      <c r="X7" s="818"/>
      <c r="Y7" s="777" t="s">
        <v>217</v>
      </c>
      <c r="Z7" s="766"/>
      <c r="AA7" s="766"/>
      <c r="AB7" s="766"/>
      <c r="AC7" s="817" t="s">
        <v>457</v>
      </c>
      <c r="AD7" s="823"/>
      <c r="AE7" s="823"/>
      <c r="AF7" s="823"/>
      <c r="AG7" s="823"/>
      <c r="AH7" s="823"/>
      <c r="AI7" s="823"/>
      <c r="AJ7" s="818"/>
      <c r="AK7" s="817" t="s">
        <v>458</v>
      </c>
      <c r="AL7" s="823"/>
      <c r="AM7" s="823"/>
      <c r="AN7" s="825"/>
      <c r="AO7" s="826"/>
      <c r="AP7" s="2"/>
      <c r="AW7" s="167"/>
    </row>
    <row r="8" spans="2:86" ht="12" customHeight="1" x14ac:dyDescent="0.15">
      <c r="B8" s="490"/>
      <c r="C8" s="807"/>
      <c r="D8" s="805"/>
      <c r="E8" s="805"/>
      <c r="F8" s="805"/>
      <c r="G8" s="805"/>
      <c r="H8" s="805"/>
      <c r="I8" s="805"/>
      <c r="J8" s="806"/>
      <c r="K8" s="766" t="s">
        <v>459</v>
      </c>
      <c r="L8" s="766" t="s">
        <v>198</v>
      </c>
      <c r="M8" s="766"/>
      <c r="N8" s="766" t="s">
        <v>197</v>
      </c>
      <c r="O8" s="766"/>
      <c r="P8" s="766" t="s">
        <v>460</v>
      </c>
      <c r="Q8" s="766"/>
      <c r="R8" s="766" t="s">
        <v>6</v>
      </c>
      <c r="S8" s="766"/>
      <c r="T8" s="766"/>
      <c r="U8" s="819"/>
      <c r="V8" s="820"/>
      <c r="W8" s="819"/>
      <c r="X8" s="820"/>
      <c r="Y8" s="777"/>
      <c r="Z8" s="766"/>
      <c r="AA8" s="766"/>
      <c r="AB8" s="766"/>
      <c r="AC8" s="821"/>
      <c r="AD8" s="824"/>
      <c r="AE8" s="824"/>
      <c r="AF8" s="824"/>
      <c r="AG8" s="824"/>
      <c r="AH8" s="824"/>
      <c r="AI8" s="824"/>
      <c r="AJ8" s="822"/>
      <c r="AK8" s="819"/>
      <c r="AL8" s="827"/>
      <c r="AM8" s="827"/>
      <c r="AN8" s="828"/>
      <c r="AO8" s="829"/>
      <c r="AP8" s="2"/>
    </row>
    <row r="9" spans="2:86" ht="12" customHeight="1" x14ac:dyDescent="0.15">
      <c r="B9" s="490"/>
      <c r="C9" s="807"/>
      <c r="D9" s="805"/>
      <c r="E9" s="805"/>
      <c r="F9" s="805"/>
      <c r="G9" s="805"/>
      <c r="H9" s="805"/>
      <c r="I9" s="805"/>
      <c r="J9" s="806"/>
      <c r="K9" s="766"/>
      <c r="L9" s="766"/>
      <c r="M9" s="766"/>
      <c r="N9" s="766"/>
      <c r="O9" s="766"/>
      <c r="P9" s="766"/>
      <c r="Q9" s="766"/>
      <c r="R9" s="766"/>
      <c r="S9" s="766"/>
      <c r="T9" s="766"/>
      <c r="U9" s="819"/>
      <c r="V9" s="820"/>
      <c r="W9" s="819"/>
      <c r="X9" s="820"/>
      <c r="Y9" s="777" t="s">
        <v>461</v>
      </c>
      <c r="Z9" s="766"/>
      <c r="AA9" s="766"/>
      <c r="AB9" s="766"/>
      <c r="AC9" s="766" t="s">
        <v>462</v>
      </c>
      <c r="AD9" s="766"/>
      <c r="AE9" s="766"/>
      <c r="AF9" s="766"/>
      <c r="AG9" s="766" t="s">
        <v>463</v>
      </c>
      <c r="AH9" s="766"/>
      <c r="AI9" s="766"/>
      <c r="AJ9" s="766"/>
      <c r="AK9" s="819"/>
      <c r="AL9" s="827"/>
      <c r="AM9" s="827"/>
      <c r="AN9" s="828"/>
      <c r="AO9" s="829"/>
      <c r="AP9" s="2"/>
    </row>
    <row r="10" spans="2:86" ht="12" customHeight="1" x14ac:dyDescent="0.15">
      <c r="B10" s="490"/>
      <c r="C10" s="807"/>
      <c r="D10" s="805"/>
      <c r="E10" s="805"/>
      <c r="F10" s="805"/>
      <c r="G10" s="805"/>
      <c r="H10" s="805"/>
      <c r="I10" s="805"/>
      <c r="J10" s="806"/>
      <c r="K10" s="766"/>
      <c r="L10" s="766"/>
      <c r="M10" s="766"/>
      <c r="N10" s="766"/>
      <c r="O10" s="766"/>
      <c r="P10" s="766"/>
      <c r="Q10" s="766"/>
      <c r="R10" s="766"/>
      <c r="S10" s="766"/>
      <c r="T10" s="766"/>
      <c r="U10" s="821"/>
      <c r="V10" s="822"/>
      <c r="W10" s="821"/>
      <c r="X10" s="822"/>
      <c r="Y10" s="142" t="s">
        <v>32</v>
      </c>
      <c r="Z10" s="139" t="s">
        <v>33</v>
      </c>
      <c r="AA10" s="139" t="s">
        <v>464</v>
      </c>
      <c r="AB10" s="139" t="s">
        <v>465</v>
      </c>
      <c r="AC10" s="139" t="s">
        <v>32</v>
      </c>
      <c r="AD10" s="139" t="s">
        <v>33</v>
      </c>
      <c r="AE10" s="139" t="s">
        <v>464</v>
      </c>
      <c r="AF10" s="139" t="s">
        <v>465</v>
      </c>
      <c r="AG10" s="139" t="s">
        <v>32</v>
      </c>
      <c r="AH10" s="139" t="s">
        <v>33</v>
      </c>
      <c r="AI10" s="139" t="s">
        <v>464</v>
      </c>
      <c r="AJ10" s="139" t="s">
        <v>465</v>
      </c>
      <c r="AK10" s="821"/>
      <c r="AL10" s="824"/>
      <c r="AM10" s="824"/>
      <c r="AN10" s="830"/>
      <c r="AO10" s="831"/>
      <c r="AP10" s="2"/>
    </row>
    <row r="11" spans="2:86" ht="12" customHeight="1" x14ac:dyDescent="0.15">
      <c r="B11" s="490"/>
      <c r="C11" s="807"/>
      <c r="D11" s="805"/>
      <c r="E11" s="805"/>
      <c r="F11" s="805"/>
      <c r="G11" s="805"/>
      <c r="H11" s="805"/>
      <c r="I11" s="805"/>
      <c r="J11" s="806"/>
      <c r="K11" s="143">
        <v>1</v>
      </c>
      <c r="L11" s="793" t="s">
        <v>533</v>
      </c>
      <c r="M11" s="794"/>
      <c r="N11" s="793" t="s">
        <v>483</v>
      </c>
      <c r="O11" s="794"/>
      <c r="P11" s="767" t="s">
        <v>333</v>
      </c>
      <c r="Q11" s="769"/>
      <c r="R11" s="264" t="s">
        <v>531</v>
      </c>
      <c r="S11" s="264"/>
      <c r="T11" s="264"/>
      <c r="U11" s="767" t="s">
        <v>629</v>
      </c>
      <c r="V11" s="769"/>
      <c r="W11" s="767" t="s">
        <v>629</v>
      </c>
      <c r="X11" s="768"/>
      <c r="Y11" s="144"/>
      <c r="Z11" s="144"/>
      <c r="AA11" s="144"/>
      <c r="AB11" s="144"/>
      <c r="AC11" s="169"/>
      <c r="AD11" s="169"/>
      <c r="AE11" s="169"/>
      <c r="AF11" s="169">
        <v>0.06</v>
      </c>
      <c r="AG11" s="169"/>
      <c r="AH11" s="169"/>
      <c r="AI11" s="169"/>
      <c r="AJ11" s="169"/>
      <c r="AK11" s="793"/>
      <c r="AL11" s="832"/>
      <c r="AM11" s="832"/>
      <c r="AN11" s="615"/>
      <c r="AO11" s="616"/>
      <c r="AP11" s="2"/>
      <c r="AQ11" s="168">
        <f>IF(P11="材質劣化",2,IF(P11="漏水",3,1))</f>
        <v>2</v>
      </c>
    </row>
    <row r="12" spans="2:86" ht="12" customHeight="1" x14ac:dyDescent="0.15">
      <c r="B12" s="490"/>
      <c r="C12" s="807"/>
      <c r="D12" s="805"/>
      <c r="E12" s="805"/>
      <c r="F12" s="805"/>
      <c r="G12" s="805"/>
      <c r="H12" s="805"/>
      <c r="I12" s="805"/>
      <c r="J12" s="806"/>
      <c r="K12" s="143">
        <v>2</v>
      </c>
      <c r="L12" s="793" t="s">
        <v>533</v>
      </c>
      <c r="M12" s="794"/>
      <c r="N12" s="793" t="s">
        <v>482</v>
      </c>
      <c r="O12" s="794"/>
      <c r="P12" s="767" t="s">
        <v>333</v>
      </c>
      <c r="Q12" s="769"/>
      <c r="R12" s="264" t="s">
        <v>531</v>
      </c>
      <c r="S12" s="264"/>
      <c r="T12" s="264"/>
      <c r="U12" s="767" t="s">
        <v>629</v>
      </c>
      <c r="V12" s="769"/>
      <c r="W12" s="767" t="s">
        <v>629</v>
      </c>
      <c r="X12" s="768"/>
      <c r="Y12" s="144"/>
      <c r="Z12" s="144"/>
      <c r="AA12" s="144"/>
      <c r="AB12" s="144"/>
      <c r="AC12" s="169"/>
      <c r="AD12" s="169"/>
      <c r="AE12" s="169"/>
      <c r="AF12" s="169">
        <v>0.12</v>
      </c>
      <c r="AG12" s="169"/>
      <c r="AH12" s="169"/>
      <c r="AI12" s="169"/>
      <c r="AJ12" s="169"/>
      <c r="AK12" s="795"/>
      <c r="AL12" s="796"/>
      <c r="AM12" s="796"/>
      <c r="AN12" s="797"/>
      <c r="AO12" s="798"/>
      <c r="AP12" s="2"/>
      <c r="AQ12" s="168">
        <f t="shared" ref="AQ12:AQ30" si="5">IF(P12="材質劣化",2,IF(P12="漏水",3,1))</f>
        <v>2</v>
      </c>
    </row>
    <row r="13" spans="2:86" ht="12" customHeight="1" x14ac:dyDescent="0.15">
      <c r="B13" s="490"/>
      <c r="C13" s="807"/>
      <c r="D13" s="805"/>
      <c r="E13" s="805"/>
      <c r="F13" s="805"/>
      <c r="G13" s="805"/>
      <c r="H13" s="805"/>
      <c r="I13" s="805"/>
      <c r="J13" s="806"/>
      <c r="K13" s="143"/>
      <c r="L13" s="793"/>
      <c r="M13" s="794"/>
      <c r="N13" s="793"/>
      <c r="O13" s="794"/>
      <c r="P13" s="767"/>
      <c r="Q13" s="769"/>
      <c r="R13" s="264"/>
      <c r="S13" s="264"/>
      <c r="T13" s="264"/>
      <c r="U13" s="767"/>
      <c r="V13" s="769"/>
      <c r="W13" s="767"/>
      <c r="X13" s="768"/>
      <c r="Y13" s="144"/>
      <c r="Z13" s="144"/>
      <c r="AA13" s="144"/>
      <c r="AB13" s="144"/>
      <c r="AC13" s="169"/>
      <c r="AD13" s="169"/>
      <c r="AE13" s="169"/>
      <c r="AF13" s="169"/>
      <c r="AG13" s="169"/>
      <c r="AH13" s="169"/>
      <c r="AI13" s="169"/>
      <c r="AJ13" s="169"/>
      <c r="AK13" s="795"/>
      <c r="AL13" s="796"/>
      <c r="AM13" s="796"/>
      <c r="AN13" s="797"/>
      <c r="AO13" s="798"/>
      <c r="AP13" s="2"/>
      <c r="AQ13" s="168">
        <f t="shared" si="5"/>
        <v>1</v>
      </c>
    </row>
    <row r="14" spans="2:86" ht="12" customHeight="1" x14ac:dyDescent="0.15">
      <c r="B14" s="490"/>
      <c r="C14" s="807"/>
      <c r="D14" s="805"/>
      <c r="E14" s="805"/>
      <c r="F14" s="805"/>
      <c r="G14" s="805"/>
      <c r="H14" s="805"/>
      <c r="I14" s="805"/>
      <c r="J14" s="806"/>
      <c r="K14" s="143"/>
      <c r="L14" s="793"/>
      <c r="M14" s="794"/>
      <c r="N14" s="793"/>
      <c r="O14" s="794"/>
      <c r="P14" s="767"/>
      <c r="Q14" s="769"/>
      <c r="R14" s="264"/>
      <c r="S14" s="264"/>
      <c r="T14" s="264"/>
      <c r="U14" s="767"/>
      <c r="V14" s="769"/>
      <c r="W14" s="767"/>
      <c r="X14" s="768"/>
      <c r="Y14" s="144"/>
      <c r="Z14" s="144"/>
      <c r="AA14" s="144"/>
      <c r="AB14" s="144"/>
      <c r="AC14" s="169"/>
      <c r="AD14" s="169"/>
      <c r="AE14" s="169"/>
      <c r="AF14" s="169"/>
      <c r="AG14" s="169"/>
      <c r="AH14" s="169"/>
      <c r="AI14" s="169"/>
      <c r="AJ14" s="169"/>
      <c r="AK14" s="795"/>
      <c r="AL14" s="796"/>
      <c r="AM14" s="796"/>
      <c r="AN14" s="797"/>
      <c r="AO14" s="798"/>
      <c r="AP14" s="2"/>
      <c r="AQ14" s="168">
        <f t="shared" si="5"/>
        <v>1</v>
      </c>
    </row>
    <row r="15" spans="2:86" ht="12" customHeight="1" x14ac:dyDescent="0.15">
      <c r="B15" s="490"/>
      <c r="C15" s="807"/>
      <c r="D15" s="805"/>
      <c r="E15" s="805"/>
      <c r="F15" s="805"/>
      <c r="G15" s="805"/>
      <c r="H15" s="805"/>
      <c r="I15" s="805"/>
      <c r="J15" s="806"/>
      <c r="K15" s="143"/>
      <c r="L15" s="793"/>
      <c r="M15" s="794"/>
      <c r="N15" s="793"/>
      <c r="O15" s="794"/>
      <c r="P15" s="767"/>
      <c r="Q15" s="769"/>
      <c r="R15" s="264"/>
      <c r="S15" s="264"/>
      <c r="T15" s="264"/>
      <c r="U15" s="767"/>
      <c r="V15" s="769"/>
      <c r="W15" s="767"/>
      <c r="X15" s="768"/>
      <c r="Y15" s="144"/>
      <c r="Z15" s="144"/>
      <c r="AA15" s="144"/>
      <c r="AB15" s="144"/>
      <c r="AC15" s="169"/>
      <c r="AD15" s="169"/>
      <c r="AE15" s="169"/>
      <c r="AF15" s="169"/>
      <c r="AG15" s="169"/>
      <c r="AH15" s="169"/>
      <c r="AI15" s="169"/>
      <c r="AJ15" s="169"/>
      <c r="AK15" s="795"/>
      <c r="AL15" s="796"/>
      <c r="AM15" s="796"/>
      <c r="AN15" s="797"/>
      <c r="AO15" s="798"/>
      <c r="AP15" s="2"/>
      <c r="AQ15" s="168">
        <f t="shared" si="5"/>
        <v>1</v>
      </c>
    </row>
    <row r="16" spans="2:86" ht="12" customHeight="1" x14ac:dyDescent="0.15">
      <c r="B16" s="490"/>
      <c r="C16" s="807"/>
      <c r="D16" s="805"/>
      <c r="E16" s="805"/>
      <c r="F16" s="805"/>
      <c r="G16" s="805"/>
      <c r="H16" s="805"/>
      <c r="I16" s="805"/>
      <c r="J16" s="806"/>
      <c r="K16" s="143"/>
      <c r="L16" s="793"/>
      <c r="M16" s="794"/>
      <c r="N16" s="793"/>
      <c r="O16" s="794"/>
      <c r="P16" s="767"/>
      <c r="Q16" s="769"/>
      <c r="R16" s="264"/>
      <c r="S16" s="264"/>
      <c r="T16" s="264"/>
      <c r="U16" s="767"/>
      <c r="V16" s="769"/>
      <c r="W16" s="767"/>
      <c r="X16" s="768"/>
      <c r="Y16" s="144"/>
      <c r="Z16" s="144"/>
      <c r="AA16" s="144"/>
      <c r="AB16" s="144"/>
      <c r="AC16" s="169"/>
      <c r="AD16" s="169"/>
      <c r="AE16" s="169"/>
      <c r="AF16" s="169"/>
      <c r="AG16" s="169"/>
      <c r="AH16" s="169"/>
      <c r="AI16" s="169"/>
      <c r="AJ16" s="169"/>
      <c r="AK16" s="795"/>
      <c r="AL16" s="796"/>
      <c r="AM16" s="796"/>
      <c r="AN16" s="797"/>
      <c r="AO16" s="798"/>
      <c r="AP16" s="2"/>
      <c r="AQ16" s="168">
        <f t="shared" si="5"/>
        <v>1</v>
      </c>
    </row>
    <row r="17" spans="2:43" ht="12" customHeight="1" x14ac:dyDescent="0.15">
      <c r="B17" s="490"/>
      <c r="C17" s="807"/>
      <c r="D17" s="805"/>
      <c r="E17" s="805"/>
      <c r="F17" s="805"/>
      <c r="G17" s="805"/>
      <c r="H17" s="805"/>
      <c r="I17" s="805"/>
      <c r="J17" s="806"/>
      <c r="K17" s="143"/>
      <c r="L17" s="793"/>
      <c r="M17" s="794"/>
      <c r="N17" s="793"/>
      <c r="O17" s="794"/>
      <c r="P17" s="767"/>
      <c r="Q17" s="769"/>
      <c r="R17" s="264"/>
      <c r="S17" s="264"/>
      <c r="T17" s="264"/>
      <c r="U17" s="767"/>
      <c r="V17" s="769"/>
      <c r="W17" s="767"/>
      <c r="X17" s="768"/>
      <c r="Y17" s="144"/>
      <c r="Z17" s="144"/>
      <c r="AA17" s="144"/>
      <c r="AB17" s="144"/>
      <c r="AC17" s="169"/>
      <c r="AD17" s="169"/>
      <c r="AE17" s="169"/>
      <c r="AF17" s="169"/>
      <c r="AG17" s="169"/>
      <c r="AH17" s="169"/>
      <c r="AI17" s="169"/>
      <c r="AJ17" s="169"/>
      <c r="AK17" s="767"/>
      <c r="AL17" s="768"/>
      <c r="AM17" s="768"/>
      <c r="AN17" s="611"/>
      <c r="AO17" s="612"/>
      <c r="AP17" s="2"/>
      <c r="AQ17" s="168">
        <f t="shared" si="5"/>
        <v>1</v>
      </c>
    </row>
    <row r="18" spans="2:43" ht="12" customHeight="1" x14ac:dyDescent="0.15">
      <c r="B18" s="490"/>
      <c r="C18" s="807"/>
      <c r="D18" s="805"/>
      <c r="E18" s="805"/>
      <c r="F18" s="805"/>
      <c r="G18" s="805"/>
      <c r="H18" s="805"/>
      <c r="I18" s="805"/>
      <c r="J18" s="806"/>
      <c r="K18" s="143"/>
      <c r="L18" s="793"/>
      <c r="M18" s="794"/>
      <c r="N18" s="793"/>
      <c r="O18" s="794"/>
      <c r="P18" s="767"/>
      <c r="Q18" s="769"/>
      <c r="R18" s="264"/>
      <c r="S18" s="264"/>
      <c r="T18" s="264"/>
      <c r="U18" s="767"/>
      <c r="V18" s="769"/>
      <c r="W18" s="767"/>
      <c r="X18" s="768"/>
      <c r="Y18" s="144"/>
      <c r="Z18" s="144"/>
      <c r="AA18" s="144"/>
      <c r="AB18" s="144"/>
      <c r="AC18" s="169"/>
      <c r="AD18" s="169"/>
      <c r="AE18" s="169"/>
      <c r="AF18" s="169"/>
      <c r="AG18" s="169"/>
      <c r="AH18" s="169"/>
      <c r="AI18" s="169"/>
      <c r="AJ18" s="169"/>
      <c r="AK18" s="767"/>
      <c r="AL18" s="768"/>
      <c r="AM18" s="768"/>
      <c r="AN18" s="611"/>
      <c r="AO18" s="612"/>
      <c r="AP18" s="2"/>
      <c r="AQ18" s="168">
        <f t="shared" si="5"/>
        <v>1</v>
      </c>
    </row>
    <row r="19" spans="2:43" ht="12" customHeight="1" x14ac:dyDescent="0.15">
      <c r="B19" s="490"/>
      <c r="C19" s="807"/>
      <c r="D19" s="805"/>
      <c r="E19" s="805"/>
      <c r="F19" s="805"/>
      <c r="G19" s="805"/>
      <c r="H19" s="805"/>
      <c r="I19" s="805"/>
      <c r="J19" s="806"/>
      <c r="K19" s="143"/>
      <c r="L19" s="793"/>
      <c r="M19" s="794"/>
      <c r="N19" s="793"/>
      <c r="O19" s="794"/>
      <c r="P19" s="767"/>
      <c r="Q19" s="769"/>
      <c r="R19" s="264"/>
      <c r="S19" s="264"/>
      <c r="T19" s="264"/>
      <c r="U19" s="767"/>
      <c r="V19" s="769"/>
      <c r="W19" s="767"/>
      <c r="X19" s="768"/>
      <c r="Y19" s="144"/>
      <c r="Z19" s="144"/>
      <c r="AA19" s="144"/>
      <c r="AB19" s="144"/>
      <c r="AC19" s="169"/>
      <c r="AD19" s="169"/>
      <c r="AE19" s="169"/>
      <c r="AF19" s="169"/>
      <c r="AG19" s="169"/>
      <c r="AH19" s="169"/>
      <c r="AI19" s="169"/>
      <c r="AJ19" s="169"/>
      <c r="AK19" s="767"/>
      <c r="AL19" s="768"/>
      <c r="AM19" s="768"/>
      <c r="AN19" s="611"/>
      <c r="AO19" s="612"/>
      <c r="AP19" s="2"/>
      <c r="AQ19" s="168">
        <f t="shared" si="5"/>
        <v>1</v>
      </c>
    </row>
    <row r="20" spans="2:43" ht="12" customHeight="1" x14ac:dyDescent="0.15">
      <c r="B20" s="490"/>
      <c r="C20" s="807"/>
      <c r="D20" s="805"/>
      <c r="E20" s="805"/>
      <c r="F20" s="805"/>
      <c r="G20" s="805"/>
      <c r="H20" s="805"/>
      <c r="I20" s="805"/>
      <c r="J20" s="806"/>
      <c r="K20" s="143"/>
      <c r="L20" s="793"/>
      <c r="M20" s="794"/>
      <c r="N20" s="793"/>
      <c r="O20" s="794"/>
      <c r="P20" s="767"/>
      <c r="Q20" s="769"/>
      <c r="R20" s="264"/>
      <c r="S20" s="264"/>
      <c r="T20" s="264"/>
      <c r="U20" s="767"/>
      <c r="V20" s="769"/>
      <c r="W20" s="767"/>
      <c r="X20" s="768"/>
      <c r="Y20" s="144"/>
      <c r="Z20" s="144"/>
      <c r="AA20" s="144"/>
      <c r="AB20" s="144"/>
      <c r="AC20" s="169"/>
      <c r="AD20" s="169"/>
      <c r="AE20" s="169"/>
      <c r="AF20" s="169"/>
      <c r="AG20" s="169"/>
      <c r="AH20" s="169"/>
      <c r="AI20" s="169"/>
      <c r="AJ20" s="169"/>
      <c r="AK20" s="767"/>
      <c r="AL20" s="768"/>
      <c r="AM20" s="768"/>
      <c r="AN20" s="611"/>
      <c r="AO20" s="612"/>
      <c r="AP20" s="2"/>
      <c r="AQ20" s="168">
        <f t="shared" si="5"/>
        <v>1</v>
      </c>
    </row>
    <row r="21" spans="2:43" ht="12" customHeight="1" x14ac:dyDescent="0.15">
      <c r="B21" s="490"/>
      <c r="C21" s="807"/>
      <c r="D21" s="805"/>
      <c r="E21" s="805"/>
      <c r="F21" s="805"/>
      <c r="G21" s="805"/>
      <c r="H21" s="805"/>
      <c r="I21" s="805"/>
      <c r="J21" s="806"/>
      <c r="K21" s="143"/>
      <c r="L21" s="793"/>
      <c r="M21" s="794"/>
      <c r="N21" s="793"/>
      <c r="O21" s="794"/>
      <c r="P21" s="767"/>
      <c r="Q21" s="769"/>
      <c r="R21" s="264"/>
      <c r="S21" s="264"/>
      <c r="T21" s="264"/>
      <c r="U21" s="767"/>
      <c r="V21" s="769"/>
      <c r="W21" s="767"/>
      <c r="X21" s="768"/>
      <c r="Y21" s="144"/>
      <c r="Z21" s="144"/>
      <c r="AA21" s="144"/>
      <c r="AB21" s="144"/>
      <c r="AC21" s="169"/>
      <c r="AD21" s="169"/>
      <c r="AE21" s="169"/>
      <c r="AF21" s="169"/>
      <c r="AG21" s="169"/>
      <c r="AH21" s="169"/>
      <c r="AI21" s="169"/>
      <c r="AJ21" s="169"/>
      <c r="AK21" s="767"/>
      <c r="AL21" s="768"/>
      <c r="AM21" s="768"/>
      <c r="AN21" s="611"/>
      <c r="AO21" s="612"/>
      <c r="AP21" s="2"/>
      <c r="AQ21" s="168">
        <f t="shared" si="5"/>
        <v>1</v>
      </c>
    </row>
    <row r="22" spans="2:43" ht="12" customHeight="1" x14ac:dyDescent="0.15">
      <c r="B22" s="490"/>
      <c r="C22" s="807"/>
      <c r="D22" s="805"/>
      <c r="E22" s="805"/>
      <c r="F22" s="805"/>
      <c r="G22" s="805"/>
      <c r="H22" s="805"/>
      <c r="I22" s="805"/>
      <c r="J22" s="806"/>
      <c r="K22" s="143"/>
      <c r="L22" s="793"/>
      <c r="M22" s="794"/>
      <c r="N22" s="793"/>
      <c r="O22" s="794"/>
      <c r="P22" s="767"/>
      <c r="Q22" s="769"/>
      <c r="R22" s="264"/>
      <c r="S22" s="264"/>
      <c r="T22" s="264"/>
      <c r="U22" s="767"/>
      <c r="V22" s="769"/>
      <c r="W22" s="767"/>
      <c r="X22" s="768"/>
      <c r="Y22" s="144"/>
      <c r="Z22" s="144"/>
      <c r="AA22" s="144"/>
      <c r="AB22" s="144"/>
      <c r="AC22" s="169"/>
      <c r="AD22" s="169"/>
      <c r="AE22" s="169"/>
      <c r="AF22" s="169"/>
      <c r="AG22" s="169"/>
      <c r="AH22" s="169"/>
      <c r="AI22" s="169"/>
      <c r="AJ22" s="169"/>
      <c r="AK22" s="767"/>
      <c r="AL22" s="768"/>
      <c r="AM22" s="768"/>
      <c r="AN22" s="611"/>
      <c r="AO22" s="612"/>
      <c r="AP22" s="2"/>
      <c r="AQ22" s="168">
        <f t="shared" si="5"/>
        <v>1</v>
      </c>
    </row>
    <row r="23" spans="2:43" ht="12" customHeight="1" x14ac:dyDescent="0.15">
      <c r="B23" s="490"/>
      <c r="C23" s="807"/>
      <c r="D23" s="805"/>
      <c r="E23" s="805"/>
      <c r="F23" s="805"/>
      <c r="G23" s="805"/>
      <c r="H23" s="805"/>
      <c r="I23" s="805"/>
      <c r="J23" s="806"/>
      <c r="K23" s="143"/>
      <c r="L23" s="793"/>
      <c r="M23" s="794"/>
      <c r="N23" s="793"/>
      <c r="O23" s="794"/>
      <c r="P23" s="767"/>
      <c r="Q23" s="769"/>
      <c r="R23" s="264"/>
      <c r="S23" s="264"/>
      <c r="T23" s="264"/>
      <c r="U23" s="767"/>
      <c r="V23" s="769"/>
      <c r="W23" s="767"/>
      <c r="X23" s="768"/>
      <c r="Y23" s="144"/>
      <c r="Z23" s="144"/>
      <c r="AA23" s="144"/>
      <c r="AB23" s="144"/>
      <c r="AC23" s="169"/>
      <c r="AD23" s="169"/>
      <c r="AE23" s="169"/>
      <c r="AF23" s="169"/>
      <c r="AG23" s="169"/>
      <c r="AH23" s="169"/>
      <c r="AI23" s="169"/>
      <c r="AJ23" s="169"/>
      <c r="AK23" s="767"/>
      <c r="AL23" s="768"/>
      <c r="AM23" s="768"/>
      <c r="AN23" s="611"/>
      <c r="AO23" s="612"/>
      <c r="AP23" s="2"/>
      <c r="AQ23" s="168">
        <f t="shared" si="5"/>
        <v>1</v>
      </c>
    </row>
    <row r="24" spans="2:43" ht="12" customHeight="1" x14ac:dyDescent="0.15">
      <c r="B24" s="490"/>
      <c r="C24" s="807"/>
      <c r="D24" s="805"/>
      <c r="E24" s="805"/>
      <c r="F24" s="805"/>
      <c r="G24" s="805"/>
      <c r="H24" s="805"/>
      <c r="I24" s="805"/>
      <c r="J24" s="806"/>
      <c r="K24" s="143"/>
      <c r="L24" s="793"/>
      <c r="M24" s="794"/>
      <c r="N24" s="793"/>
      <c r="O24" s="794"/>
      <c r="P24" s="767"/>
      <c r="Q24" s="769"/>
      <c r="R24" s="264"/>
      <c r="S24" s="264"/>
      <c r="T24" s="264"/>
      <c r="U24" s="767"/>
      <c r="V24" s="769"/>
      <c r="W24" s="767"/>
      <c r="X24" s="768"/>
      <c r="Y24" s="144"/>
      <c r="Z24" s="144"/>
      <c r="AA24" s="144"/>
      <c r="AB24" s="144"/>
      <c r="AC24" s="169"/>
      <c r="AD24" s="169"/>
      <c r="AE24" s="169"/>
      <c r="AF24" s="169"/>
      <c r="AG24" s="169"/>
      <c r="AH24" s="169"/>
      <c r="AI24" s="169"/>
      <c r="AJ24" s="169"/>
      <c r="AK24" s="767"/>
      <c r="AL24" s="768"/>
      <c r="AM24" s="768"/>
      <c r="AN24" s="611"/>
      <c r="AO24" s="612"/>
      <c r="AP24" s="2"/>
      <c r="AQ24" s="168">
        <f t="shared" si="5"/>
        <v>1</v>
      </c>
    </row>
    <row r="25" spans="2:43" ht="12" customHeight="1" x14ac:dyDescent="0.15">
      <c r="B25" s="490"/>
      <c r="C25" s="807"/>
      <c r="D25" s="805"/>
      <c r="E25" s="805"/>
      <c r="F25" s="805"/>
      <c r="G25" s="805"/>
      <c r="H25" s="805"/>
      <c r="I25" s="805"/>
      <c r="J25" s="806"/>
      <c r="K25" s="143"/>
      <c r="L25" s="793"/>
      <c r="M25" s="794"/>
      <c r="N25" s="793"/>
      <c r="O25" s="794"/>
      <c r="P25" s="767"/>
      <c r="Q25" s="769"/>
      <c r="R25" s="264"/>
      <c r="S25" s="264"/>
      <c r="T25" s="264"/>
      <c r="U25" s="767"/>
      <c r="V25" s="769"/>
      <c r="W25" s="767"/>
      <c r="X25" s="768"/>
      <c r="Y25" s="144"/>
      <c r="Z25" s="144"/>
      <c r="AA25" s="144"/>
      <c r="AB25" s="144"/>
      <c r="AC25" s="169"/>
      <c r="AD25" s="169"/>
      <c r="AE25" s="169"/>
      <c r="AF25" s="169"/>
      <c r="AG25" s="169"/>
      <c r="AH25" s="169"/>
      <c r="AI25" s="169"/>
      <c r="AJ25" s="169"/>
      <c r="AK25" s="767"/>
      <c r="AL25" s="768"/>
      <c r="AM25" s="768"/>
      <c r="AN25" s="611"/>
      <c r="AO25" s="612"/>
      <c r="AP25" s="2"/>
      <c r="AQ25" s="168">
        <f t="shared" si="5"/>
        <v>1</v>
      </c>
    </row>
    <row r="26" spans="2:43" ht="12" customHeight="1" x14ac:dyDescent="0.15">
      <c r="B26" s="490"/>
      <c r="C26" s="807"/>
      <c r="D26" s="805"/>
      <c r="E26" s="805"/>
      <c r="F26" s="805"/>
      <c r="G26" s="805"/>
      <c r="H26" s="805"/>
      <c r="I26" s="805"/>
      <c r="J26" s="806"/>
      <c r="K26" s="143"/>
      <c r="L26" s="793"/>
      <c r="M26" s="794"/>
      <c r="N26" s="793"/>
      <c r="O26" s="794"/>
      <c r="P26" s="767"/>
      <c r="Q26" s="769"/>
      <c r="R26" s="264"/>
      <c r="S26" s="264"/>
      <c r="T26" s="264"/>
      <c r="U26" s="767"/>
      <c r="V26" s="769"/>
      <c r="W26" s="767"/>
      <c r="X26" s="768"/>
      <c r="Y26" s="144"/>
      <c r="Z26" s="144"/>
      <c r="AA26" s="144"/>
      <c r="AB26" s="144"/>
      <c r="AC26" s="169"/>
      <c r="AD26" s="169"/>
      <c r="AE26" s="169"/>
      <c r="AF26" s="169"/>
      <c r="AG26" s="169"/>
      <c r="AH26" s="169"/>
      <c r="AI26" s="169"/>
      <c r="AJ26" s="169"/>
      <c r="AK26" s="767"/>
      <c r="AL26" s="768"/>
      <c r="AM26" s="768"/>
      <c r="AN26" s="611"/>
      <c r="AO26" s="612"/>
      <c r="AP26" s="2"/>
      <c r="AQ26" s="168">
        <f t="shared" si="5"/>
        <v>1</v>
      </c>
    </row>
    <row r="27" spans="2:43" ht="12" customHeight="1" x14ac:dyDescent="0.15">
      <c r="B27" s="490"/>
      <c r="C27" s="807"/>
      <c r="D27" s="805"/>
      <c r="E27" s="805"/>
      <c r="F27" s="805"/>
      <c r="G27" s="805"/>
      <c r="H27" s="805"/>
      <c r="I27" s="805"/>
      <c r="J27" s="806"/>
      <c r="K27" s="143"/>
      <c r="L27" s="793"/>
      <c r="M27" s="794"/>
      <c r="N27" s="793"/>
      <c r="O27" s="794"/>
      <c r="P27" s="767"/>
      <c r="Q27" s="769"/>
      <c r="R27" s="264"/>
      <c r="S27" s="264"/>
      <c r="T27" s="264"/>
      <c r="U27" s="767"/>
      <c r="V27" s="769"/>
      <c r="W27" s="767"/>
      <c r="X27" s="768"/>
      <c r="Y27" s="144"/>
      <c r="Z27" s="144"/>
      <c r="AA27" s="144"/>
      <c r="AB27" s="144"/>
      <c r="AC27" s="169"/>
      <c r="AD27" s="169"/>
      <c r="AE27" s="169"/>
      <c r="AF27" s="169"/>
      <c r="AG27" s="169"/>
      <c r="AH27" s="169"/>
      <c r="AI27" s="169"/>
      <c r="AJ27" s="169"/>
      <c r="AK27" s="767"/>
      <c r="AL27" s="768"/>
      <c r="AM27" s="768"/>
      <c r="AN27" s="611"/>
      <c r="AO27" s="612"/>
      <c r="AP27" s="2"/>
      <c r="AQ27" s="168">
        <f t="shared" si="5"/>
        <v>1</v>
      </c>
    </row>
    <row r="28" spans="2:43" ht="12" customHeight="1" x14ac:dyDescent="0.15">
      <c r="B28" s="490"/>
      <c r="C28" s="807"/>
      <c r="D28" s="805"/>
      <c r="E28" s="805"/>
      <c r="F28" s="805"/>
      <c r="G28" s="805"/>
      <c r="H28" s="805"/>
      <c r="I28" s="805"/>
      <c r="J28" s="806"/>
      <c r="K28" s="143"/>
      <c r="L28" s="793"/>
      <c r="M28" s="794"/>
      <c r="N28" s="793"/>
      <c r="O28" s="794"/>
      <c r="P28" s="767"/>
      <c r="Q28" s="769"/>
      <c r="R28" s="264"/>
      <c r="S28" s="264"/>
      <c r="T28" s="264"/>
      <c r="U28" s="767"/>
      <c r="V28" s="769"/>
      <c r="W28" s="767"/>
      <c r="X28" s="768"/>
      <c r="Y28" s="144"/>
      <c r="Z28" s="144"/>
      <c r="AA28" s="144"/>
      <c r="AB28" s="144"/>
      <c r="AC28" s="169"/>
      <c r="AD28" s="169"/>
      <c r="AE28" s="169"/>
      <c r="AF28" s="169"/>
      <c r="AG28" s="169"/>
      <c r="AH28" s="169"/>
      <c r="AI28" s="169"/>
      <c r="AJ28" s="169"/>
      <c r="AK28" s="767"/>
      <c r="AL28" s="768"/>
      <c r="AM28" s="768"/>
      <c r="AN28" s="611"/>
      <c r="AO28" s="612"/>
      <c r="AP28" s="2"/>
      <c r="AQ28" s="168">
        <f t="shared" si="5"/>
        <v>1</v>
      </c>
    </row>
    <row r="29" spans="2:43" ht="12" customHeight="1" x14ac:dyDescent="0.15">
      <c r="B29" s="490"/>
      <c r="C29" s="807"/>
      <c r="D29" s="805"/>
      <c r="E29" s="805"/>
      <c r="F29" s="805"/>
      <c r="G29" s="805"/>
      <c r="H29" s="805"/>
      <c r="I29" s="805"/>
      <c r="J29" s="806"/>
      <c r="K29" s="143"/>
      <c r="L29" s="793"/>
      <c r="M29" s="794"/>
      <c r="N29" s="793"/>
      <c r="O29" s="794"/>
      <c r="P29" s="767"/>
      <c r="Q29" s="769"/>
      <c r="R29" s="264"/>
      <c r="S29" s="264"/>
      <c r="T29" s="264"/>
      <c r="U29" s="767"/>
      <c r="V29" s="769"/>
      <c r="W29" s="767"/>
      <c r="X29" s="768"/>
      <c r="Y29" s="144"/>
      <c r="Z29" s="144"/>
      <c r="AA29" s="144"/>
      <c r="AB29" s="144"/>
      <c r="AC29" s="169"/>
      <c r="AD29" s="169"/>
      <c r="AE29" s="169"/>
      <c r="AF29" s="169"/>
      <c r="AG29" s="169"/>
      <c r="AH29" s="169"/>
      <c r="AI29" s="169"/>
      <c r="AJ29" s="169"/>
      <c r="AK29" s="767"/>
      <c r="AL29" s="768"/>
      <c r="AM29" s="768"/>
      <c r="AN29" s="611"/>
      <c r="AO29" s="612"/>
      <c r="AP29" s="2"/>
      <c r="AQ29" s="168">
        <f t="shared" si="5"/>
        <v>1</v>
      </c>
    </row>
    <row r="30" spans="2:43" ht="12" customHeight="1" x14ac:dyDescent="0.15">
      <c r="B30" s="490"/>
      <c r="C30" s="807"/>
      <c r="D30" s="805"/>
      <c r="E30" s="805"/>
      <c r="F30" s="805"/>
      <c r="G30" s="805"/>
      <c r="H30" s="805"/>
      <c r="I30" s="805"/>
      <c r="J30" s="806"/>
      <c r="K30" s="143"/>
      <c r="L30" s="793"/>
      <c r="M30" s="794"/>
      <c r="N30" s="793"/>
      <c r="O30" s="794"/>
      <c r="P30" s="767"/>
      <c r="Q30" s="769"/>
      <c r="R30" s="264"/>
      <c r="S30" s="264"/>
      <c r="T30" s="264"/>
      <c r="U30" s="767"/>
      <c r="V30" s="769"/>
      <c r="W30" s="767"/>
      <c r="X30" s="768"/>
      <c r="Y30" s="144"/>
      <c r="Z30" s="144"/>
      <c r="AA30" s="144"/>
      <c r="AB30" s="144"/>
      <c r="AC30" s="169"/>
      <c r="AD30" s="169"/>
      <c r="AE30" s="169"/>
      <c r="AF30" s="169"/>
      <c r="AG30" s="169"/>
      <c r="AH30" s="169"/>
      <c r="AI30" s="169"/>
      <c r="AJ30" s="169"/>
      <c r="AK30" s="767"/>
      <c r="AL30" s="768"/>
      <c r="AM30" s="768"/>
      <c r="AN30" s="611"/>
      <c r="AO30" s="612"/>
      <c r="AP30" s="2"/>
      <c r="AQ30" s="168">
        <f t="shared" si="5"/>
        <v>1</v>
      </c>
    </row>
    <row r="31" spans="2:43" ht="12" customHeight="1" x14ac:dyDescent="0.15">
      <c r="B31" s="490"/>
      <c r="C31" s="807"/>
      <c r="D31" s="805"/>
      <c r="E31" s="805"/>
      <c r="F31" s="805"/>
      <c r="G31" s="805"/>
      <c r="H31" s="805"/>
      <c r="I31" s="805"/>
      <c r="J31" s="806"/>
      <c r="K31" s="766" t="s">
        <v>216</v>
      </c>
      <c r="L31" s="766" t="s">
        <v>215</v>
      </c>
      <c r="M31" s="766"/>
      <c r="N31" s="766"/>
      <c r="O31" s="766"/>
      <c r="P31" s="766"/>
      <c r="Q31" s="766"/>
      <c r="R31" s="766"/>
      <c r="S31" s="766"/>
      <c r="T31" s="766"/>
      <c r="U31" s="766"/>
      <c r="V31" s="766"/>
      <c r="W31" s="766"/>
      <c r="X31" s="766"/>
      <c r="Y31" s="775" t="s">
        <v>466</v>
      </c>
      <c r="Z31" s="776"/>
      <c r="AA31" s="776"/>
      <c r="AB31" s="777"/>
      <c r="AC31" s="170">
        <f t="shared" ref="AC31:AJ31" si="6">SUM(AC11:AC30)</f>
        <v>0</v>
      </c>
      <c r="AD31" s="170">
        <f t="shared" si="6"/>
        <v>0</v>
      </c>
      <c r="AE31" s="170">
        <f t="shared" si="6"/>
        <v>0</v>
      </c>
      <c r="AF31" s="170">
        <f t="shared" si="6"/>
        <v>0.18</v>
      </c>
      <c r="AG31" s="170">
        <f t="shared" si="6"/>
        <v>0</v>
      </c>
      <c r="AH31" s="170">
        <f t="shared" si="6"/>
        <v>0</v>
      </c>
      <c r="AI31" s="170">
        <f t="shared" si="6"/>
        <v>0</v>
      </c>
      <c r="AJ31" s="170">
        <f t="shared" si="6"/>
        <v>0</v>
      </c>
      <c r="AK31" s="775" t="s">
        <v>214</v>
      </c>
      <c r="AL31" s="776"/>
      <c r="AM31" s="776"/>
      <c r="AN31" s="611"/>
      <c r="AO31" s="612"/>
      <c r="AP31" s="2"/>
    </row>
    <row r="32" spans="2:43" ht="12" customHeight="1" x14ac:dyDescent="0.15">
      <c r="B32" s="490"/>
      <c r="C32" s="807"/>
      <c r="D32" s="805"/>
      <c r="E32" s="805"/>
      <c r="F32" s="805"/>
      <c r="G32" s="805"/>
      <c r="H32" s="805"/>
      <c r="I32" s="805"/>
      <c r="J32" s="806"/>
      <c r="K32" s="766"/>
      <c r="L32" s="766" t="s">
        <v>467</v>
      </c>
      <c r="M32" s="766"/>
      <c r="N32" s="766"/>
      <c r="O32" s="766" t="s">
        <v>213</v>
      </c>
      <c r="P32" s="766"/>
      <c r="Q32" s="766"/>
      <c r="R32" s="766"/>
      <c r="S32" s="766"/>
      <c r="T32" s="766"/>
      <c r="U32" s="766"/>
      <c r="V32" s="766"/>
      <c r="W32" s="766"/>
      <c r="X32" s="766"/>
      <c r="Y32" s="144">
        <f>COUNTIF(Y11:Y30,"○")</f>
        <v>0</v>
      </c>
      <c r="Z32" s="144">
        <f>COUNTIF(Z11:Z30,"○")</f>
        <v>0</v>
      </c>
      <c r="AA32" s="144">
        <f>COUNTIF(AA11:AA30,"○")</f>
        <v>0</v>
      </c>
      <c r="AB32" s="144">
        <f>COUNTIF(AB11:AB30,"○")</f>
        <v>0</v>
      </c>
      <c r="AC32" s="144">
        <f t="shared" ref="AC32:AJ32" si="7">COUNT(AC11:AC30)</f>
        <v>0</v>
      </c>
      <c r="AD32" s="144">
        <f t="shared" si="7"/>
        <v>0</v>
      </c>
      <c r="AE32" s="144">
        <f t="shared" si="7"/>
        <v>0</v>
      </c>
      <c r="AF32" s="144">
        <f t="shared" si="7"/>
        <v>2</v>
      </c>
      <c r="AG32" s="144">
        <f t="shared" si="7"/>
        <v>0</v>
      </c>
      <c r="AH32" s="144">
        <f t="shared" si="7"/>
        <v>0</v>
      </c>
      <c r="AI32" s="144">
        <f t="shared" si="7"/>
        <v>0</v>
      </c>
      <c r="AJ32" s="144">
        <f t="shared" si="7"/>
        <v>0</v>
      </c>
      <c r="AK32" s="784"/>
      <c r="AL32" s="785"/>
      <c r="AM32" s="785"/>
      <c r="AN32" s="785"/>
      <c r="AO32" s="786"/>
      <c r="AP32" s="2"/>
    </row>
    <row r="33" spans="2:86" ht="12" customHeight="1" x14ac:dyDescent="0.15">
      <c r="B33" s="490"/>
      <c r="C33" s="807"/>
      <c r="D33" s="805"/>
      <c r="E33" s="805"/>
      <c r="F33" s="805"/>
      <c r="G33" s="805"/>
      <c r="H33" s="805"/>
      <c r="I33" s="805"/>
      <c r="J33" s="806"/>
      <c r="K33" s="766"/>
      <c r="L33" s="766"/>
      <c r="M33" s="766"/>
      <c r="N33" s="766"/>
      <c r="O33" s="766" t="s">
        <v>468</v>
      </c>
      <c r="P33" s="766"/>
      <c r="Q33" s="766"/>
      <c r="R33" s="766"/>
      <c r="S33" s="766"/>
      <c r="T33" s="766"/>
      <c r="U33" s="766"/>
      <c r="V33" s="766"/>
      <c r="W33" s="766"/>
      <c r="X33" s="766"/>
      <c r="Y33" s="767" t="str">
        <f>IF(Y32&gt;0,"Ⅳ",IF(Z32&gt;0,"Ⅲ",IF(AA32&gt;0,"Ⅱa",IF(AB32&gt;0,"Ⅱb","Ⅰ"))))</f>
        <v>Ⅰ</v>
      </c>
      <c r="Z33" s="768"/>
      <c r="AA33" s="768"/>
      <c r="AB33" s="769"/>
      <c r="AC33" s="767" t="str">
        <f>IF(AC32&gt;0,"Ⅳ",IF(AD32&gt;0,"Ⅲ",IF(AE32&gt;0,"Ⅱa",IF(AF32&gt;0,"Ⅱb","Ⅰ"))))</f>
        <v>Ⅱb</v>
      </c>
      <c r="AD33" s="768"/>
      <c r="AE33" s="768"/>
      <c r="AF33" s="769"/>
      <c r="AG33" s="767" t="str">
        <f>IF(AG32&gt;0,"Ⅳ",IF(AH32&gt;0,"Ⅲ",IF(AI32&gt;0,"Ⅱa",IF(AJ32&gt;0,"Ⅱb","Ⅰ"))))</f>
        <v>Ⅰ</v>
      </c>
      <c r="AH33" s="768"/>
      <c r="AI33" s="768"/>
      <c r="AJ33" s="769"/>
      <c r="AK33" s="787"/>
      <c r="AL33" s="788"/>
      <c r="AM33" s="788"/>
      <c r="AN33" s="788"/>
      <c r="AO33" s="789"/>
      <c r="AP33" s="2"/>
      <c r="AQ33" s="52" t="s">
        <v>313</v>
      </c>
      <c r="AR33" s="52" t="s">
        <v>314</v>
      </c>
      <c r="AS33" s="472" t="s">
        <v>317</v>
      </c>
      <c r="AT33" s="614"/>
    </row>
    <row r="34" spans="2:86" ht="12" customHeight="1" x14ac:dyDescent="0.15">
      <c r="B34" s="490"/>
      <c r="C34" s="807"/>
      <c r="D34" s="805"/>
      <c r="E34" s="805"/>
      <c r="F34" s="805"/>
      <c r="G34" s="805"/>
      <c r="H34" s="805"/>
      <c r="I34" s="805"/>
      <c r="J34" s="806"/>
      <c r="K34" s="766"/>
      <c r="L34" s="766" t="s">
        <v>469</v>
      </c>
      <c r="M34" s="766"/>
      <c r="N34" s="766"/>
      <c r="O34" s="766" t="s">
        <v>212</v>
      </c>
      <c r="P34" s="766"/>
      <c r="Q34" s="766"/>
      <c r="R34" s="766"/>
      <c r="S34" s="766"/>
      <c r="T34" s="766"/>
      <c r="U34" s="766"/>
      <c r="V34" s="766"/>
      <c r="W34" s="766"/>
      <c r="X34" s="766"/>
      <c r="Y34" s="139" t="s">
        <v>32</v>
      </c>
      <c r="Z34" s="139" t="s">
        <v>33</v>
      </c>
      <c r="AA34" s="781" t="s">
        <v>34</v>
      </c>
      <c r="AB34" s="781"/>
      <c r="AC34" s="139" t="s">
        <v>32</v>
      </c>
      <c r="AD34" s="139" t="s">
        <v>33</v>
      </c>
      <c r="AE34" s="781" t="s">
        <v>34</v>
      </c>
      <c r="AF34" s="781"/>
      <c r="AG34" s="139" t="s">
        <v>32</v>
      </c>
      <c r="AH34" s="139" t="s">
        <v>33</v>
      </c>
      <c r="AI34" s="781" t="s">
        <v>34</v>
      </c>
      <c r="AJ34" s="781"/>
      <c r="AK34" s="787"/>
      <c r="AL34" s="788"/>
      <c r="AM34" s="788"/>
      <c r="AN34" s="788"/>
      <c r="AO34" s="789"/>
      <c r="AP34" s="2"/>
      <c r="AQ34" s="782">
        <f>+Y32+Z32</f>
        <v>0</v>
      </c>
      <c r="AR34" s="783"/>
      <c r="AS34" s="782">
        <f>+AA32+AB32</f>
        <v>0</v>
      </c>
      <c r="AT34" s="783"/>
    </row>
    <row r="35" spans="2:86" ht="12" customHeight="1" x14ac:dyDescent="0.15">
      <c r="B35" s="490"/>
      <c r="C35" s="807"/>
      <c r="D35" s="805"/>
      <c r="E35" s="805"/>
      <c r="F35" s="805"/>
      <c r="G35" s="805"/>
      <c r="H35" s="805"/>
      <c r="I35" s="805"/>
      <c r="J35" s="806"/>
      <c r="K35" s="766"/>
      <c r="L35" s="766"/>
      <c r="M35" s="766"/>
      <c r="N35" s="766"/>
      <c r="O35" s="766" t="s">
        <v>470</v>
      </c>
      <c r="P35" s="766"/>
      <c r="Q35" s="766"/>
      <c r="R35" s="766"/>
      <c r="S35" s="766"/>
      <c r="T35" s="766"/>
      <c r="U35" s="766"/>
      <c r="V35" s="766"/>
      <c r="W35" s="766"/>
      <c r="X35" s="766"/>
      <c r="Y35" s="144" t="str">
        <f>IF(Y32=0,"",1)</f>
        <v/>
      </c>
      <c r="Z35" s="144" t="str">
        <f>IF(Z32=0,"",1)</f>
        <v/>
      </c>
      <c r="AA35" s="773" t="str">
        <f>IF(AQ34=1,"",IF(AS34&gt;0,1,""))</f>
        <v/>
      </c>
      <c r="AB35" s="774"/>
      <c r="AC35" s="144">
        <f>+AC32</f>
        <v>0</v>
      </c>
      <c r="AD35" s="144">
        <f>AD32</f>
        <v>0</v>
      </c>
      <c r="AE35" s="773">
        <f>AE32+AF32</f>
        <v>2</v>
      </c>
      <c r="AF35" s="774"/>
      <c r="AG35" s="144">
        <f>AG32</f>
        <v>0</v>
      </c>
      <c r="AH35" s="144">
        <f>AH32</f>
        <v>0</v>
      </c>
      <c r="AI35" s="773">
        <f>AI32+AJ32</f>
        <v>0</v>
      </c>
      <c r="AJ35" s="774"/>
      <c r="AK35" s="787"/>
      <c r="AL35" s="788"/>
      <c r="AM35" s="788"/>
      <c r="AN35" s="788"/>
      <c r="AO35" s="789"/>
      <c r="AP35" s="2"/>
      <c r="AQ35" s="148">
        <f>+Y32+AC35+AG35</f>
        <v>0</v>
      </c>
      <c r="AR35" s="148">
        <f>+Z32+AD35+AH35</f>
        <v>0</v>
      </c>
      <c r="AS35" s="778">
        <f>+AS34+AE35+AI35</f>
        <v>2</v>
      </c>
      <c r="AT35" s="779"/>
    </row>
    <row r="36" spans="2:86" ht="12" customHeight="1" x14ac:dyDescent="0.15">
      <c r="B36" s="490"/>
      <c r="C36" s="807"/>
      <c r="D36" s="805"/>
      <c r="E36" s="805"/>
      <c r="F36" s="805"/>
      <c r="G36" s="805"/>
      <c r="H36" s="805"/>
      <c r="I36" s="805"/>
      <c r="J36" s="806"/>
      <c r="K36" s="766"/>
      <c r="L36" s="766"/>
      <c r="M36" s="766"/>
      <c r="N36" s="766"/>
      <c r="O36" s="766" t="s">
        <v>471</v>
      </c>
      <c r="P36" s="766"/>
      <c r="Q36" s="766"/>
      <c r="R36" s="766"/>
      <c r="S36" s="766"/>
      <c r="T36" s="766"/>
      <c r="U36" s="766"/>
      <c r="V36" s="766"/>
      <c r="W36" s="766"/>
      <c r="X36" s="766"/>
      <c r="Y36" s="767" t="str">
        <f>IF(Y32&gt;0,"Ⅳ",IF(Z32&gt;0,"Ⅲ",IF(AA32&gt;0,"Ⅱ",IF(AB32&gt;0,"Ⅱ","Ⅰ"))))</f>
        <v>Ⅰ</v>
      </c>
      <c r="Z36" s="768"/>
      <c r="AA36" s="768"/>
      <c r="AB36" s="769"/>
      <c r="AC36" s="767" t="str">
        <f>IF(AC32&gt;0,"Ⅳ",IF(AD32&gt;0,"Ⅲ",IF(AE32&gt;0,"Ⅱ",IF(AF32&gt;0,"Ⅱ","Ⅰ"))))</f>
        <v>Ⅱ</v>
      </c>
      <c r="AD36" s="768"/>
      <c r="AE36" s="768"/>
      <c r="AF36" s="769"/>
      <c r="AG36" s="767" t="str">
        <f>IF(AG32&gt;0,"Ⅳ",IF(AH32&gt;0,"Ⅲ",IF(AI32&gt;0,"Ⅱ",IF(AJ32&gt;0,"Ⅱ","Ⅰ"))))</f>
        <v>Ⅰ</v>
      </c>
      <c r="AH36" s="768"/>
      <c r="AI36" s="768"/>
      <c r="AJ36" s="769"/>
      <c r="AK36" s="787"/>
      <c r="AL36" s="788"/>
      <c r="AM36" s="788"/>
      <c r="AN36" s="788"/>
      <c r="AO36" s="789"/>
      <c r="AP36" s="2"/>
      <c r="AQ36" s="780" t="str">
        <f>IF(AQ35&gt;0,"Ⅳ",IF(AR35&gt;0,"Ⅲ",IF(AS35&gt;0,"Ⅱ","Ⅰ")))</f>
        <v>Ⅱ</v>
      </c>
      <c r="AR36" s="780"/>
      <c r="AS36" s="780"/>
      <c r="AT36" s="780"/>
    </row>
    <row r="37" spans="2:86" ht="12" customHeight="1" x14ac:dyDescent="0.15">
      <c r="B37" s="490"/>
      <c r="C37" s="807"/>
      <c r="D37" s="805"/>
      <c r="E37" s="805"/>
      <c r="F37" s="805"/>
      <c r="G37" s="805"/>
      <c r="H37" s="805"/>
      <c r="I37" s="805"/>
      <c r="J37" s="806"/>
      <c r="K37" s="766"/>
      <c r="L37" s="766"/>
      <c r="M37" s="766"/>
      <c r="N37" s="766"/>
      <c r="O37" s="766" t="s">
        <v>472</v>
      </c>
      <c r="P37" s="766"/>
      <c r="Q37" s="766"/>
      <c r="R37" s="766"/>
      <c r="S37" s="766"/>
      <c r="T37" s="766"/>
      <c r="U37" s="766"/>
      <c r="V37" s="766"/>
      <c r="W37" s="766"/>
      <c r="X37" s="766"/>
      <c r="Y37" s="767" t="str">
        <f>IF((Y32+AC32+AG32)&gt;0,"Ⅳ",IF((Z32+AD32+AH32)&gt;0,"Ⅲ",IF((AA32+AE32+AI32)&gt;0,"Ⅱ",IF((AB32+AF32+AJ32)&gt;0,"Ⅱ","Ⅰ"))))</f>
        <v>Ⅱ</v>
      </c>
      <c r="Z37" s="768"/>
      <c r="AA37" s="768"/>
      <c r="AB37" s="768"/>
      <c r="AC37" s="768"/>
      <c r="AD37" s="768"/>
      <c r="AE37" s="768"/>
      <c r="AF37" s="768"/>
      <c r="AG37" s="768"/>
      <c r="AH37" s="768"/>
      <c r="AI37" s="768"/>
      <c r="AJ37" s="769"/>
      <c r="AK37" s="790"/>
      <c r="AL37" s="791"/>
      <c r="AM37" s="791"/>
      <c r="AN37" s="791"/>
      <c r="AO37" s="792"/>
      <c r="AP37" s="2"/>
    </row>
    <row r="38" spans="2:86" ht="14.25" customHeight="1" x14ac:dyDescent="0.15">
      <c r="B38" s="490"/>
      <c r="C38" s="807"/>
      <c r="D38" s="805"/>
      <c r="E38" s="805"/>
      <c r="F38" s="805"/>
      <c r="G38" s="805"/>
      <c r="H38" s="805"/>
      <c r="I38" s="805"/>
      <c r="J38" s="806"/>
      <c r="K38" s="766" t="s">
        <v>168</v>
      </c>
      <c r="L38" s="770"/>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x14ac:dyDescent="0.15">
      <c r="B39" s="490"/>
      <c r="C39" s="807"/>
      <c r="D39" s="805"/>
      <c r="E39" s="805"/>
      <c r="F39" s="805"/>
      <c r="G39" s="805"/>
      <c r="H39" s="805"/>
      <c r="I39" s="805"/>
      <c r="J39" s="806"/>
      <c r="K39" s="76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x14ac:dyDescent="0.15">
      <c r="B40" s="490"/>
      <c r="C40" s="807"/>
      <c r="D40" s="805"/>
      <c r="E40" s="805"/>
      <c r="F40" s="805"/>
      <c r="G40" s="805"/>
      <c r="H40" s="805"/>
      <c r="I40" s="805"/>
      <c r="J40" s="806"/>
      <c r="K40" s="771" t="s">
        <v>473</v>
      </c>
      <c r="L40" s="771"/>
      <c r="M40" s="771"/>
      <c r="N40" s="771"/>
      <c r="O40" s="771"/>
      <c r="P40" s="771"/>
      <c r="Q40" s="771"/>
      <c r="R40" s="771"/>
      <c r="S40" s="771"/>
      <c r="T40" s="771"/>
      <c r="U40" s="771"/>
      <c r="V40" s="771"/>
      <c r="W40" s="771"/>
      <c r="X40" s="771"/>
      <c r="Y40" s="771"/>
      <c r="Z40" s="771"/>
      <c r="AA40" s="771"/>
      <c r="AB40" s="771"/>
      <c r="AC40" s="771"/>
      <c r="AD40" s="771"/>
      <c r="AE40" s="771"/>
      <c r="AF40" s="771"/>
      <c r="AG40" s="771"/>
      <c r="AH40" s="771"/>
      <c r="AI40" s="771"/>
      <c r="AJ40" s="771"/>
      <c r="AK40" s="771"/>
      <c r="AL40" s="771"/>
      <c r="AM40" s="771"/>
      <c r="AN40" s="771"/>
      <c r="AO40" s="771"/>
      <c r="AP40" s="2"/>
    </row>
    <row r="41" spans="2:86" ht="12" customHeight="1" x14ac:dyDescent="0.15">
      <c r="B41" s="490"/>
      <c r="C41" s="807"/>
      <c r="D41" s="805"/>
      <c r="E41" s="805"/>
      <c r="F41" s="805"/>
      <c r="G41" s="805"/>
      <c r="H41" s="805"/>
      <c r="I41" s="805"/>
      <c r="J41" s="806"/>
      <c r="K41" s="772" t="s">
        <v>522</v>
      </c>
      <c r="L41" s="772"/>
      <c r="M41" s="772"/>
      <c r="N41" s="772"/>
      <c r="O41" s="772"/>
      <c r="P41" s="772"/>
      <c r="Q41" s="772"/>
      <c r="R41" s="772"/>
      <c r="S41" s="772"/>
      <c r="T41" s="772"/>
      <c r="U41" s="772"/>
      <c r="V41" s="772"/>
      <c r="W41" s="772"/>
      <c r="X41" s="772"/>
      <c r="Y41" s="772"/>
      <c r="Z41" s="772"/>
      <c r="AA41" s="772"/>
      <c r="AB41" s="772"/>
      <c r="AC41" s="772"/>
      <c r="AD41" s="772"/>
      <c r="AE41" s="772"/>
      <c r="AF41" s="772"/>
      <c r="AG41" s="772"/>
      <c r="AH41" s="772"/>
      <c r="AI41" s="772"/>
      <c r="AJ41" s="772"/>
      <c r="AK41" s="772"/>
      <c r="AL41" s="772"/>
      <c r="AM41" s="772"/>
      <c r="AN41" s="772"/>
      <c r="AO41" s="772"/>
      <c r="AP41" s="2"/>
    </row>
    <row r="42" spans="2:86" ht="12" customHeight="1" x14ac:dyDescent="0.15">
      <c r="B42" s="490"/>
      <c r="C42" s="807"/>
      <c r="D42" s="805"/>
      <c r="E42" s="805"/>
      <c r="F42" s="805"/>
      <c r="G42" s="805"/>
      <c r="H42" s="805"/>
      <c r="I42" s="805"/>
      <c r="J42" s="806"/>
      <c r="K42" s="145" t="s">
        <v>474</v>
      </c>
      <c r="L42" s="146"/>
      <c r="M42" s="146"/>
      <c r="N42" s="146"/>
      <c r="O42" s="146"/>
      <c r="P42" s="146"/>
      <c r="Q42" s="146"/>
      <c r="R42" s="146"/>
      <c r="S42" s="146"/>
      <c r="T42" s="146"/>
      <c r="U42" s="146"/>
      <c r="V42" s="146"/>
      <c r="W42" s="146"/>
      <c r="X42" s="146"/>
      <c r="Y42" s="146"/>
      <c r="Z42" s="146"/>
      <c r="AA42" s="146"/>
      <c r="AB42" s="146"/>
      <c r="AC42" s="146"/>
      <c r="AD42" s="146"/>
      <c r="AE42" s="146"/>
      <c r="AF42" s="146"/>
      <c r="AG42" s="146"/>
      <c r="AH42" s="146"/>
      <c r="AI42" s="146"/>
      <c r="AJ42" s="146"/>
      <c r="AK42" s="146"/>
      <c r="AL42" s="146"/>
      <c r="AM42" s="146"/>
      <c r="AN42" s="146"/>
      <c r="AO42" s="147"/>
      <c r="AP42" s="2"/>
    </row>
    <row r="43" spans="2:86" ht="12" customHeight="1" x14ac:dyDescent="0.15">
      <c r="B43" s="490"/>
      <c r="C43" s="807"/>
      <c r="D43" s="805"/>
      <c r="E43" s="805"/>
      <c r="F43" s="805"/>
      <c r="G43" s="805"/>
      <c r="H43" s="805"/>
      <c r="I43" s="805"/>
      <c r="J43" s="806"/>
      <c r="K43" s="145" t="s">
        <v>475</v>
      </c>
      <c r="L43" s="146"/>
      <c r="M43" s="146"/>
      <c r="N43" s="146"/>
      <c r="O43" s="146"/>
      <c r="P43" s="146"/>
      <c r="Q43" s="146"/>
      <c r="R43" s="146"/>
      <c r="S43" s="146"/>
      <c r="T43" s="146"/>
      <c r="U43" s="146"/>
      <c r="V43" s="146"/>
      <c r="W43" s="146"/>
      <c r="X43" s="146"/>
      <c r="Y43" s="146"/>
      <c r="Z43" s="146"/>
      <c r="AA43" s="146"/>
      <c r="AB43" s="146"/>
      <c r="AC43" s="146"/>
      <c r="AD43" s="146"/>
      <c r="AE43" s="146"/>
      <c r="AF43" s="146"/>
      <c r="AG43" s="146"/>
      <c r="AH43" s="146"/>
      <c r="AI43" s="146"/>
      <c r="AJ43" s="146"/>
      <c r="AK43" s="146"/>
      <c r="AL43" s="146"/>
      <c r="AM43" s="146"/>
      <c r="AN43" s="146"/>
      <c r="AO43" s="147"/>
      <c r="AP43" s="2"/>
    </row>
    <row r="44" spans="2:86" ht="12" customHeight="1" x14ac:dyDescent="0.15">
      <c r="B44" s="490"/>
      <c r="C44" s="807"/>
      <c r="D44" s="805"/>
      <c r="E44" s="805"/>
      <c r="F44" s="805"/>
      <c r="G44" s="805"/>
      <c r="H44" s="805"/>
      <c r="I44" s="805"/>
      <c r="J44" s="806"/>
      <c r="K44" s="760" t="s">
        <v>476</v>
      </c>
      <c r="L44" s="761"/>
      <c r="M44" s="761"/>
      <c r="N44" s="761"/>
      <c r="O44" s="761"/>
      <c r="P44" s="761"/>
      <c r="Q44" s="761"/>
      <c r="R44" s="761"/>
      <c r="S44" s="761"/>
      <c r="T44" s="761"/>
      <c r="U44" s="761"/>
      <c r="V44" s="761"/>
      <c r="W44" s="761"/>
      <c r="X44" s="761"/>
      <c r="Y44" s="761"/>
      <c r="Z44" s="761"/>
      <c r="AA44" s="761"/>
      <c r="AB44" s="761"/>
      <c r="AC44" s="761"/>
      <c r="AD44" s="761"/>
      <c r="AE44" s="761"/>
      <c r="AF44" s="761"/>
      <c r="AG44" s="761"/>
      <c r="AH44" s="761"/>
      <c r="AI44" s="761"/>
      <c r="AJ44" s="761"/>
      <c r="AK44" s="761"/>
      <c r="AL44" s="761"/>
      <c r="AM44" s="761"/>
      <c r="AN44" s="761"/>
      <c r="AO44" s="762"/>
      <c r="AP44" s="2"/>
    </row>
    <row r="45" spans="2:86" ht="12" customHeight="1" x14ac:dyDescent="0.15">
      <c r="B45" s="453"/>
      <c r="C45" s="808"/>
      <c r="D45" s="809"/>
      <c r="E45" s="809"/>
      <c r="F45" s="809"/>
      <c r="G45" s="809"/>
      <c r="H45" s="809"/>
      <c r="I45" s="809"/>
      <c r="J45" s="810"/>
      <c r="K45" s="763"/>
      <c r="L45" s="764"/>
      <c r="M45" s="764"/>
      <c r="N45" s="764"/>
      <c r="O45" s="764"/>
      <c r="P45" s="764"/>
      <c r="Q45" s="764"/>
      <c r="R45" s="764"/>
      <c r="S45" s="764"/>
      <c r="T45" s="764"/>
      <c r="U45" s="764"/>
      <c r="V45" s="764"/>
      <c r="W45" s="764"/>
      <c r="X45" s="764"/>
      <c r="Y45" s="764"/>
      <c r="Z45" s="764"/>
      <c r="AA45" s="764"/>
      <c r="AB45" s="764"/>
      <c r="AC45" s="764"/>
      <c r="AD45" s="764"/>
      <c r="AE45" s="764"/>
      <c r="AF45" s="764"/>
      <c r="AG45" s="764"/>
      <c r="AH45" s="764"/>
      <c r="AI45" s="764"/>
      <c r="AJ45" s="764"/>
      <c r="AK45" s="764"/>
      <c r="AL45" s="764"/>
      <c r="AM45" s="764"/>
      <c r="AN45" s="764"/>
      <c r="AO45" s="765"/>
      <c r="AP45" s="2"/>
    </row>
    <row r="46" spans="2:86" s="6" customFormat="1" ht="12" customHeight="1" x14ac:dyDescent="0.15">
      <c r="B46" s="2" t="s">
        <v>526</v>
      </c>
      <c r="AQ46" s="118"/>
      <c r="AR46" s="118"/>
      <c r="AS46" s="118"/>
      <c r="AT46" s="118"/>
      <c r="AU46" s="118"/>
      <c r="AV46" s="118"/>
      <c r="AW46" s="118"/>
      <c r="AX46" s="118"/>
      <c r="AY46" s="118"/>
      <c r="AZ46" s="118"/>
      <c r="BA46" s="118"/>
      <c r="BB46" s="118"/>
      <c r="BC46" s="118"/>
      <c r="BD46" s="118"/>
      <c r="BE46" s="118"/>
      <c r="BF46" s="118"/>
      <c r="BG46" s="118"/>
      <c r="BH46" s="118"/>
      <c r="BI46" s="118"/>
      <c r="BJ46" s="118"/>
      <c r="BK46" s="118"/>
      <c r="BL46" s="118"/>
      <c r="BM46" s="118"/>
      <c r="BN46" s="118"/>
      <c r="BO46" s="118"/>
      <c r="BP46" s="118"/>
      <c r="BQ46" s="118"/>
      <c r="BR46" s="118"/>
      <c r="BS46" s="118"/>
      <c r="BT46" s="118"/>
      <c r="BU46" s="118"/>
      <c r="BV46" s="118"/>
      <c r="BW46" s="118"/>
      <c r="BX46" s="118"/>
      <c r="BY46" s="118"/>
      <c r="BZ46" s="118"/>
      <c r="CA46" s="118"/>
      <c r="CB46" s="118"/>
      <c r="CC46" s="118"/>
      <c r="CD46" s="118"/>
      <c r="CE46" s="118"/>
      <c r="CF46" s="118"/>
      <c r="CG46" s="118"/>
      <c r="CH46" s="118"/>
    </row>
    <row r="47" spans="2:86" ht="12" customHeight="1" x14ac:dyDescent="0.15">
      <c r="B47" s="2" t="s">
        <v>523</v>
      </c>
    </row>
    <row r="48" spans="2:86" ht="12" customHeight="1" x14ac:dyDescent="0.15">
      <c r="B48" s="2" t="s">
        <v>524</v>
      </c>
    </row>
    <row r="49" spans="2:2" ht="12" customHeight="1" x14ac:dyDescent="0.15">
      <c r="B49" s="2" t="s">
        <v>477</v>
      </c>
    </row>
    <row r="50" spans="2:2" ht="12" customHeight="1" x14ac:dyDescent="0.15">
      <c r="B50" s="2" t="s">
        <v>525</v>
      </c>
    </row>
    <row r="51" spans="2:2" ht="12" customHeight="1" x14ac:dyDescent="0.15">
      <c r="B51" s="2" t="s">
        <v>478</v>
      </c>
    </row>
    <row r="52" spans="2:2" x14ac:dyDescent="0.15">
      <c r="B52" s="2" t="s">
        <v>538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26" priority="3">
      <formula>$AQ11=2</formula>
    </cfRule>
  </conditionalFormatting>
  <conditionalFormatting sqref="Y11:AF30">
    <cfRule type="expression" dxfId="25" priority="2">
      <formula>$AQ11=3</formula>
    </cfRule>
  </conditionalFormatting>
  <conditionalFormatting sqref="AC11:AJ30">
    <cfRule type="expression" dxfId="24" priority="1">
      <formula>$AQ11=1</formula>
    </cfRule>
  </conditionalFormatting>
  <dataValidations count="2">
    <dataValidation type="list" allowBlank="1" showInputMessage="1" showErrorMessage="1" sqref="Y11:AB30" xr:uid="{00000000-0002-0000-1100-000000000000}">
      <formula1>"　,○"</formula1>
    </dataValidation>
    <dataValidation type="list" allowBlank="1" showInputMessage="1" showErrorMessage="1" sqref="N11:O30 R11:T30" xr:uid="{00000000-0002-0000-11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100-000002000000}">
          <x14:formula1>
            <xm:f>'(参考)リスト'!$F$16:$F$21</xm:f>
          </x14:formula1>
          <xm:sqref>W11:X30</xm:sqref>
        </x14:dataValidation>
        <x14:dataValidation type="list" allowBlank="1" showInputMessage="1" showErrorMessage="1" xr:uid="{00000000-0002-0000-1100-000003000000}">
          <x14:formula1>
            <xm:f>'(参考)リスト'!$B$16:$B$20</xm:f>
          </x14:formula1>
          <xm:sqref>L11:M30</xm:sqref>
        </x14:dataValidation>
        <x14:dataValidation type="list" allowBlank="1" showInputMessage="1" showErrorMessage="1" xr:uid="{00000000-0002-0000-1100-000004000000}">
          <x14:formula1>
            <xm:f>'(参考)リスト'!$G$16:$G$20</xm:f>
          </x14:formula1>
          <xm:sqref>U11:V30</xm:sqref>
        </x14:dataValidation>
        <x14:dataValidation type="list" allowBlank="1" showInputMessage="1" showErrorMessage="1" xr:uid="{00000000-0002-0000-1100-000005000000}">
          <x14:formula1>
            <xm:f>'(参考)リスト'!$D$16:$D$18</xm:f>
          </x14:formula1>
          <xm:sqref>P11:Q30</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1" customWidth="1"/>
    <col min="43" max="86" width="4.125" style="118" customWidth="1"/>
    <col min="87" max="99" width="8" style="2" customWidth="1"/>
    <col min="100" max="110" width="9" style="2"/>
    <col min="111" max="111" width="14" style="2" bestFit="1" customWidth="1"/>
    <col min="112" max="16384" width="9" style="2"/>
  </cols>
  <sheetData>
    <row r="1" spans="2:86" x14ac:dyDescent="0.15">
      <c r="AU1" s="833" t="s">
        <v>306</v>
      </c>
      <c r="AV1" s="834" t="s">
        <v>299</v>
      </c>
      <c r="AW1" s="836" t="s">
        <v>300</v>
      </c>
      <c r="AX1" s="838" t="s">
        <v>307</v>
      </c>
      <c r="AY1" s="839"/>
      <c r="AZ1" s="839"/>
      <c r="BA1" s="839"/>
      <c r="BB1" s="839"/>
      <c r="BC1" s="839"/>
      <c r="BD1" s="839"/>
      <c r="BE1" s="839"/>
      <c r="BF1" s="839"/>
      <c r="BG1" s="839"/>
      <c r="BH1" s="839"/>
      <c r="BI1" s="839"/>
      <c r="BJ1" s="839"/>
      <c r="BK1" s="839"/>
      <c r="BL1" s="839"/>
      <c r="BM1" s="839"/>
      <c r="BN1" s="839"/>
      <c r="BO1" s="839"/>
      <c r="BP1" s="839"/>
      <c r="BQ1" s="839"/>
      <c r="BR1" s="840"/>
      <c r="BS1" s="483" t="s">
        <v>301</v>
      </c>
      <c r="BT1" s="841"/>
      <c r="BU1" s="841"/>
      <c r="BV1" s="841"/>
      <c r="BW1" s="853" t="s">
        <v>308</v>
      </c>
      <c r="BX1" s="854"/>
      <c r="BY1" s="854"/>
      <c r="BZ1" s="854"/>
      <c r="CA1" s="854"/>
      <c r="CB1" s="854"/>
      <c r="CC1" s="854"/>
      <c r="CD1" s="854"/>
      <c r="CE1" s="854"/>
      <c r="CF1" s="854"/>
      <c r="CG1" s="854"/>
      <c r="CH1" s="855"/>
    </row>
    <row r="2" spans="2:86" ht="8.25" customHeight="1" x14ac:dyDescent="0.15">
      <c r="AU2" s="833"/>
      <c r="AV2" s="835"/>
      <c r="AW2" s="837"/>
      <c r="AX2" s="801" t="s">
        <v>309</v>
      </c>
      <c r="AY2" s="278"/>
      <c r="AZ2" s="278"/>
      <c r="BA2" s="278"/>
      <c r="BB2" s="278"/>
      <c r="BC2" s="278"/>
      <c r="BD2" s="278"/>
      <c r="BE2" s="278"/>
      <c r="BF2" s="278"/>
      <c r="BG2" s="278"/>
      <c r="BH2" s="278"/>
      <c r="BI2" s="278"/>
      <c r="BJ2" s="278" t="s">
        <v>310</v>
      </c>
      <c r="BK2" s="278"/>
      <c r="BL2" s="278"/>
      <c r="BM2" s="278"/>
      <c r="BN2" s="278"/>
      <c r="BO2" s="278"/>
      <c r="BP2" s="278"/>
      <c r="BQ2" s="278"/>
      <c r="BR2" s="856"/>
      <c r="BS2" s="841"/>
      <c r="BT2" s="841"/>
      <c r="BU2" s="841"/>
      <c r="BV2" s="841"/>
      <c r="BW2" s="857" t="s">
        <v>303</v>
      </c>
      <c r="BX2" s="472"/>
      <c r="BY2" s="472"/>
      <c r="BZ2" s="472"/>
      <c r="CA2" s="278" t="s">
        <v>311</v>
      </c>
      <c r="CB2" s="278"/>
      <c r="CC2" s="278"/>
      <c r="CD2" s="278"/>
      <c r="CE2" s="278"/>
      <c r="CF2" s="278"/>
      <c r="CG2" s="278"/>
      <c r="CH2" s="856"/>
    </row>
    <row r="3" spans="2:86" ht="24.95" customHeight="1" x14ac:dyDescent="0.15">
      <c r="B3" s="574" t="s">
        <v>452</v>
      </c>
      <c r="C3" s="799"/>
      <c r="D3" s="799"/>
      <c r="E3" s="800"/>
      <c r="F3" s="800"/>
      <c r="G3" s="800"/>
      <c r="H3" s="800"/>
      <c r="I3" s="800"/>
      <c r="J3" s="800"/>
      <c r="K3" s="799"/>
      <c r="L3" s="799"/>
      <c r="M3" s="799"/>
      <c r="N3" s="799"/>
      <c r="O3" s="799"/>
      <c r="P3" s="799"/>
      <c r="Q3" s="799"/>
      <c r="R3" s="799"/>
      <c r="S3" s="799"/>
      <c r="T3" s="799"/>
      <c r="U3" s="799"/>
      <c r="V3" s="799"/>
      <c r="W3" s="799"/>
      <c r="X3" s="799"/>
      <c r="Y3" s="799"/>
      <c r="Z3" s="799"/>
      <c r="AA3" s="799"/>
      <c r="AB3" s="799"/>
      <c r="AC3" s="799"/>
      <c r="AD3" s="799"/>
      <c r="AE3" s="799"/>
      <c r="AF3" s="799"/>
      <c r="AG3" s="799"/>
      <c r="AH3" s="799"/>
      <c r="AI3" s="799"/>
      <c r="AJ3" s="799"/>
      <c r="AK3" s="799"/>
      <c r="AL3" s="799"/>
      <c r="AM3" s="799"/>
      <c r="AN3" s="799"/>
      <c r="AO3" s="799"/>
      <c r="AU3" s="833"/>
      <c r="AV3" s="835"/>
      <c r="AW3" s="837"/>
      <c r="AX3" s="801" t="s">
        <v>26</v>
      </c>
      <c r="AY3" s="278"/>
      <c r="AZ3" s="278"/>
      <c r="BA3" s="278"/>
      <c r="BB3" s="278" t="s">
        <v>22</v>
      </c>
      <c r="BC3" s="278"/>
      <c r="BD3" s="278"/>
      <c r="BE3" s="278"/>
      <c r="BF3" s="278" t="s">
        <v>24</v>
      </c>
      <c r="BG3" s="278"/>
      <c r="BH3" s="278"/>
      <c r="BI3" s="278"/>
      <c r="BJ3" s="472" t="s">
        <v>26</v>
      </c>
      <c r="BK3" s="472"/>
      <c r="BL3" s="472"/>
      <c r="BM3" s="472" t="s">
        <v>22</v>
      </c>
      <c r="BN3" s="472"/>
      <c r="BO3" s="472"/>
      <c r="BP3" s="472" t="s">
        <v>24</v>
      </c>
      <c r="BQ3" s="472"/>
      <c r="BR3" s="852"/>
      <c r="BS3" s="483" t="s">
        <v>26</v>
      </c>
      <c r="BT3" s="483" t="s">
        <v>22</v>
      </c>
      <c r="BU3" s="483" t="s">
        <v>24</v>
      </c>
      <c r="BV3" s="483" t="s">
        <v>304</v>
      </c>
      <c r="BW3" s="801" t="s">
        <v>312</v>
      </c>
      <c r="BX3" s="278"/>
      <c r="BY3" s="278"/>
      <c r="BZ3" s="278"/>
      <c r="CA3" s="278" t="s">
        <v>22</v>
      </c>
      <c r="CB3" s="278"/>
      <c r="CC3" s="278"/>
      <c r="CD3" s="278"/>
      <c r="CE3" s="278" t="s">
        <v>24</v>
      </c>
      <c r="CF3" s="278"/>
      <c r="CG3" s="278"/>
      <c r="CH3" s="856"/>
    </row>
    <row r="4" spans="2:86" ht="18" customHeight="1" x14ac:dyDescent="0.15">
      <c r="B4" s="440" t="s">
        <v>27</v>
      </c>
      <c r="C4" s="440"/>
      <c r="D4" s="739"/>
      <c r="E4" s="846" t="str">
        <f>'様式A-1'!D3</f>
        <v>ユダトンネル</v>
      </c>
      <c r="F4" s="847"/>
      <c r="G4" s="847"/>
      <c r="H4" s="847"/>
      <c r="I4" s="847"/>
      <c r="J4" s="848"/>
      <c r="K4" s="301" t="s">
        <v>28</v>
      </c>
      <c r="L4" s="472"/>
      <c r="M4" s="472"/>
      <c r="N4" s="845" t="str">
        <f>'様式A-1'!J3</f>
        <v>主要県道　橘東和線</v>
      </c>
      <c r="O4" s="845"/>
      <c r="P4" s="845"/>
      <c r="Q4" s="845"/>
      <c r="R4" s="845"/>
      <c r="S4" s="845"/>
      <c r="T4" s="278" t="s">
        <v>258</v>
      </c>
      <c r="U4" s="278"/>
      <c r="V4" s="278"/>
      <c r="W4" s="278"/>
      <c r="X4" s="278"/>
      <c r="Y4" s="845" t="str">
        <f>'様式B(トンネル様式1P002)'!K5</f>
        <v>基礎地盤コンサルタンツ株式会社</v>
      </c>
      <c r="Z4" s="845"/>
      <c r="AA4" s="845"/>
      <c r="AB4" s="845"/>
      <c r="AC4" s="845"/>
      <c r="AD4" s="845"/>
      <c r="AE4" s="845"/>
      <c r="AF4" s="845"/>
      <c r="AG4" s="250" t="s">
        <v>220</v>
      </c>
      <c r="AH4" s="251"/>
      <c r="AI4" s="251"/>
      <c r="AJ4" s="252"/>
      <c r="AK4" s="849">
        <f>'様式B(トンネル様式1P002)'!Q5</f>
        <v>45281</v>
      </c>
      <c r="AL4" s="850"/>
      <c r="AM4" s="850"/>
      <c r="AN4" s="850"/>
      <c r="AO4" s="851"/>
      <c r="AU4" s="833"/>
      <c r="AV4" s="835"/>
      <c r="AW4" s="837"/>
      <c r="AX4" s="112" t="s">
        <v>313</v>
      </c>
      <c r="AY4" s="113" t="s">
        <v>314</v>
      </c>
      <c r="AZ4" s="113" t="s">
        <v>315</v>
      </c>
      <c r="BA4" s="114" t="s">
        <v>316</v>
      </c>
      <c r="BB4" s="115" t="s">
        <v>313</v>
      </c>
      <c r="BC4" s="113" t="s">
        <v>314</v>
      </c>
      <c r="BD4" s="113" t="s">
        <v>315</v>
      </c>
      <c r="BE4" s="114" t="s">
        <v>316</v>
      </c>
      <c r="BF4" s="115" t="s">
        <v>313</v>
      </c>
      <c r="BG4" s="113" t="s">
        <v>314</v>
      </c>
      <c r="BH4" s="113" t="s">
        <v>315</v>
      </c>
      <c r="BI4" s="114" t="s">
        <v>316</v>
      </c>
      <c r="BJ4" s="115" t="s">
        <v>313</v>
      </c>
      <c r="BK4" s="113" t="s">
        <v>314</v>
      </c>
      <c r="BL4" s="114" t="s">
        <v>317</v>
      </c>
      <c r="BM4" s="115" t="s">
        <v>313</v>
      </c>
      <c r="BN4" s="113" t="s">
        <v>314</v>
      </c>
      <c r="BO4" s="114" t="s">
        <v>317</v>
      </c>
      <c r="BP4" s="115" t="s">
        <v>313</v>
      </c>
      <c r="BQ4" s="113" t="s">
        <v>314</v>
      </c>
      <c r="BR4" s="116" t="s">
        <v>317</v>
      </c>
      <c r="BS4" s="841"/>
      <c r="BT4" s="841"/>
      <c r="BU4" s="841"/>
      <c r="BV4" s="841"/>
      <c r="BW4" s="112" t="s">
        <v>313</v>
      </c>
      <c r="BX4" s="113" t="s">
        <v>314</v>
      </c>
      <c r="BY4" s="113" t="s">
        <v>315</v>
      </c>
      <c r="BZ4" s="114" t="s">
        <v>316</v>
      </c>
      <c r="CA4" s="115" t="s">
        <v>313</v>
      </c>
      <c r="CB4" s="113" t="s">
        <v>314</v>
      </c>
      <c r="CC4" s="113" t="s">
        <v>315</v>
      </c>
      <c r="CD4" s="114" t="s">
        <v>316</v>
      </c>
      <c r="CE4" s="115" t="s">
        <v>313</v>
      </c>
      <c r="CF4" s="113" t="s">
        <v>314</v>
      </c>
      <c r="CG4" s="113" t="s">
        <v>315</v>
      </c>
      <c r="CH4" s="116" t="s">
        <v>316</v>
      </c>
    </row>
    <row r="5" spans="2:86" ht="18" customHeight="1" x14ac:dyDescent="0.15">
      <c r="B5" s="448" t="s">
        <v>0</v>
      </c>
      <c r="C5" s="448"/>
      <c r="D5" s="755"/>
      <c r="E5" s="842" t="str">
        <f>'様式A-1'!D4</f>
        <v>油田トンネル</v>
      </c>
      <c r="F5" s="843"/>
      <c r="G5" s="843"/>
      <c r="H5" s="843"/>
      <c r="I5" s="843"/>
      <c r="J5" s="844"/>
      <c r="K5" s="580" t="s">
        <v>1</v>
      </c>
      <c r="L5" s="483"/>
      <c r="M5" s="483"/>
      <c r="N5" s="845" t="str">
        <f>'様式A-1'!R3</f>
        <v>柳井土木建築事務所
（大島分室）</v>
      </c>
      <c r="O5" s="845"/>
      <c r="P5" s="845"/>
      <c r="Q5" s="845"/>
      <c r="R5" s="845"/>
      <c r="S5" s="845"/>
      <c r="T5" s="278" t="s">
        <v>259</v>
      </c>
      <c r="U5" s="278"/>
      <c r="V5" s="278"/>
      <c r="W5" s="278"/>
      <c r="X5" s="278"/>
      <c r="Y5" s="845" t="str">
        <f>'様式B(トンネル様式1P002)'!K6</f>
        <v>安田　啓吾</v>
      </c>
      <c r="Z5" s="845"/>
      <c r="AA5" s="845"/>
      <c r="AB5" s="845"/>
      <c r="AC5" s="845"/>
      <c r="AD5" s="845"/>
      <c r="AE5" s="845"/>
      <c r="AF5" s="845"/>
      <c r="AG5" s="544"/>
      <c r="AH5" s="610"/>
      <c r="AI5" s="610"/>
      <c r="AJ5" s="604"/>
      <c r="AK5" s="585"/>
      <c r="AL5" s="586"/>
      <c r="AM5" s="586"/>
      <c r="AN5" s="586"/>
      <c r="AO5" s="587"/>
      <c r="AU5" s="833"/>
      <c r="AV5" s="140" t="str">
        <f>N7</f>
        <v>S02</v>
      </c>
      <c r="AW5" s="119">
        <f>R7</f>
        <v>9</v>
      </c>
      <c r="AX5" s="148">
        <f>+Y32</f>
        <v>0</v>
      </c>
      <c r="AY5" s="148">
        <f>+Z32</f>
        <v>0</v>
      </c>
      <c r="AZ5" s="148">
        <f>+AA32</f>
        <v>0</v>
      </c>
      <c r="BA5" s="148">
        <f t="shared" ref="BA5" si="0">+AB32</f>
        <v>0</v>
      </c>
      <c r="BB5" s="148">
        <f>+AC32</f>
        <v>0</v>
      </c>
      <c r="BC5" s="148">
        <f t="shared" ref="BC5:BI5" si="1">+AD32</f>
        <v>0</v>
      </c>
      <c r="BD5" s="148">
        <f t="shared" si="1"/>
        <v>0</v>
      </c>
      <c r="BE5" s="148">
        <f t="shared" si="1"/>
        <v>3</v>
      </c>
      <c r="BF5" s="148">
        <f t="shared" si="1"/>
        <v>0</v>
      </c>
      <c r="BG5" s="148">
        <f t="shared" si="1"/>
        <v>0</v>
      </c>
      <c r="BH5" s="148">
        <f t="shared" si="1"/>
        <v>0</v>
      </c>
      <c r="BI5" s="148">
        <f t="shared" si="1"/>
        <v>0</v>
      </c>
      <c r="BJ5" s="148" t="str">
        <f>+Y35</f>
        <v/>
      </c>
      <c r="BK5" s="148" t="str">
        <f t="shared" ref="BK5" si="2">+Z35</f>
        <v/>
      </c>
      <c r="BL5" s="148" t="str">
        <f>+AA35</f>
        <v/>
      </c>
      <c r="BM5" s="148">
        <f>+AC35</f>
        <v>0</v>
      </c>
      <c r="BN5" s="148">
        <f t="shared" ref="BN5:BO5" si="3">+AD35</f>
        <v>0</v>
      </c>
      <c r="BO5" s="148">
        <f t="shared" si="3"/>
        <v>3</v>
      </c>
      <c r="BP5" s="148">
        <f>+AG35</f>
        <v>0</v>
      </c>
      <c r="BQ5" s="148">
        <f>+AH35</f>
        <v>0</v>
      </c>
      <c r="BR5" s="148">
        <f>+AI35</f>
        <v>0</v>
      </c>
      <c r="BS5" s="213" t="str">
        <f>+Y36</f>
        <v>Ⅰ</v>
      </c>
      <c r="BT5" s="213" t="str">
        <f>+AC36</f>
        <v>Ⅱ</v>
      </c>
      <c r="BU5" s="213" t="str">
        <f>+AG36</f>
        <v>Ⅰ</v>
      </c>
      <c r="BV5" s="213" t="str">
        <f>+Y37</f>
        <v>Ⅱ</v>
      </c>
      <c r="BW5" s="120" t="str">
        <f>IF(Y32&gt;0,$R$7,"")</f>
        <v/>
      </c>
      <c r="BX5" s="121" t="str">
        <f>IF(Z32&gt;0,"",IF(AA32&gt;0,$R$7,""))</f>
        <v/>
      </c>
      <c r="BY5" s="121" t="str">
        <f>IF(Y32+Z32&gt;0,"",IF(AA32&gt;0,$R$7,""))</f>
        <v/>
      </c>
      <c r="BZ5" s="121" t="str">
        <f>IF(Y32+Z32+AA32&gt;0,"",IF(AB32&gt;0,$R$7,""))</f>
        <v/>
      </c>
      <c r="CA5" s="122">
        <f t="shared" ref="CA5:CH5" si="4">+AC31</f>
        <v>0</v>
      </c>
      <c r="CB5" s="122">
        <f t="shared" si="4"/>
        <v>0</v>
      </c>
      <c r="CC5" s="122">
        <f t="shared" si="4"/>
        <v>0</v>
      </c>
      <c r="CD5" s="122">
        <f t="shared" si="4"/>
        <v>0.38</v>
      </c>
      <c r="CE5" s="122">
        <f t="shared" si="4"/>
        <v>0</v>
      </c>
      <c r="CF5" s="122">
        <f t="shared" si="4"/>
        <v>0</v>
      </c>
      <c r="CG5" s="122">
        <f t="shared" si="4"/>
        <v>0</v>
      </c>
      <c r="CH5" s="122">
        <f t="shared" si="4"/>
        <v>0</v>
      </c>
    </row>
    <row r="6" spans="2:86" ht="12" customHeight="1" x14ac:dyDescent="0.15">
      <c r="B6" s="802" t="s">
        <v>219</v>
      </c>
      <c r="C6" s="803"/>
      <c r="D6" s="804"/>
      <c r="E6" s="805"/>
      <c r="F6" s="805"/>
      <c r="G6" s="805"/>
      <c r="H6" s="805"/>
      <c r="I6" s="805"/>
      <c r="J6" s="806"/>
      <c r="K6" s="811" t="s">
        <v>453</v>
      </c>
      <c r="L6" s="812"/>
      <c r="M6" s="812"/>
      <c r="N6" s="812"/>
      <c r="O6" s="812"/>
      <c r="P6" s="812"/>
      <c r="Q6" s="812"/>
      <c r="R6" s="812"/>
      <c r="S6" s="812"/>
      <c r="T6" s="812"/>
      <c r="U6" s="812"/>
      <c r="V6" s="812"/>
      <c r="W6" s="812"/>
      <c r="X6" s="812"/>
      <c r="Y6" s="812"/>
      <c r="Z6" s="812"/>
      <c r="AA6" s="812"/>
      <c r="AB6" s="812"/>
      <c r="AC6" s="812"/>
      <c r="AD6" s="812"/>
      <c r="AE6" s="812"/>
      <c r="AF6" s="812"/>
      <c r="AG6" s="812"/>
      <c r="AH6" s="812"/>
      <c r="AI6" s="812"/>
      <c r="AJ6" s="812"/>
      <c r="AK6" s="812"/>
      <c r="AL6" s="812"/>
      <c r="AM6" s="812"/>
      <c r="AN6" s="812"/>
      <c r="AO6" s="813"/>
      <c r="AP6" s="2"/>
    </row>
    <row r="7" spans="2:86" ht="12" customHeight="1" x14ac:dyDescent="0.15">
      <c r="B7" s="490"/>
      <c r="C7" s="807"/>
      <c r="D7" s="805"/>
      <c r="E7" s="805"/>
      <c r="F7" s="805"/>
      <c r="G7" s="805"/>
      <c r="H7" s="805"/>
      <c r="I7" s="805"/>
      <c r="J7" s="806"/>
      <c r="K7" s="775" t="s">
        <v>218</v>
      </c>
      <c r="L7" s="776"/>
      <c r="M7" s="777"/>
      <c r="N7" s="767" t="s">
        <v>579</v>
      </c>
      <c r="O7" s="768"/>
      <c r="P7" s="775" t="s">
        <v>454</v>
      </c>
      <c r="Q7" s="777"/>
      <c r="R7" s="814">
        <v>9</v>
      </c>
      <c r="S7" s="815"/>
      <c r="T7" s="816"/>
      <c r="U7" s="817" t="s">
        <v>455</v>
      </c>
      <c r="V7" s="818"/>
      <c r="W7" s="817" t="s">
        <v>456</v>
      </c>
      <c r="X7" s="818"/>
      <c r="Y7" s="777" t="s">
        <v>217</v>
      </c>
      <c r="Z7" s="766"/>
      <c r="AA7" s="766"/>
      <c r="AB7" s="766"/>
      <c r="AC7" s="817" t="s">
        <v>457</v>
      </c>
      <c r="AD7" s="823"/>
      <c r="AE7" s="823"/>
      <c r="AF7" s="823"/>
      <c r="AG7" s="823"/>
      <c r="AH7" s="823"/>
      <c r="AI7" s="823"/>
      <c r="AJ7" s="818"/>
      <c r="AK7" s="817" t="s">
        <v>458</v>
      </c>
      <c r="AL7" s="823"/>
      <c r="AM7" s="823"/>
      <c r="AN7" s="825"/>
      <c r="AO7" s="826"/>
      <c r="AP7" s="2"/>
      <c r="AW7" s="167"/>
    </row>
    <row r="8" spans="2:86" ht="12" customHeight="1" x14ac:dyDescent="0.15">
      <c r="B8" s="490"/>
      <c r="C8" s="807"/>
      <c r="D8" s="805"/>
      <c r="E8" s="805"/>
      <c r="F8" s="805"/>
      <c r="G8" s="805"/>
      <c r="H8" s="805"/>
      <c r="I8" s="805"/>
      <c r="J8" s="806"/>
      <c r="K8" s="766" t="s">
        <v>459</v>
      </c>
      <c r="L8" s="766" t="s">
        <v>198</v>
      </c>
      <c r="M8" s="766"/>
      <c r="N8" s="766" t="s">
        <v>197</v>
      </c>
      <c r="O8" s="766"/>
      <c r="P8" s="766" t="s">
        <v>460</v>
      </c>
      <c r="Q8" s="766"/>
      <c r="R8" s="766" t="s">
        <v>6</v>
      </c>
      <c r="S8" s="766"/>
      <c r="T8" s="766"/>
      <c r="U8" s="819"/>
      <c r="V8" s="820"/>
      <c r="W8" s="819"/>
      <c r="X8" s="820"/>
      <c r="Y8" s="777"/>
      <c r="Z8" s="766"/>
      <c r="AA8" s="766"/>
      <c r="AB8" s="766"/>
      <c r="AC8" s="821"/>
      <c r="AD8" s="824"/>
      <c r="AE8" s="824"/>
      <c r="AF8" s="824"/>
      <c r="AG8" s="824"/>
      <c r="AH8" s="824"/>
      <c r="AI8" s="824"/>
      <c r="AJ8" s="822"/>
      <c r="AK8" s="819"/>
      <c r="AL8" s="827"/>
      <c r="AM8" s="827"/>
      <c r="AN8" s="828"/>
      <c r="AO8" s="829"/>
      <c r="AP8" s="2"/>
    </row>
    <row r="9" spans="2:86" ht="12" customHeight="1" x14ac:dyDescent="0.15">
      <c r="B9" s="490"/>
      <c r="C9" s="807"/>
      <c r="D9" s="805"/>
      <c r="E9" s="805"/>
      <c r="F9" s="805"/>
      <c r="G9" s="805"/>
      <c r="H9" s="805"/>
      <c r="I9" s="805"/>
      <c r="J9" s="806"/>
      <c r="K9" s="766"/>
      <c r="L9" s="766"/>
      <c r="M9" s="766"/>
      <c r="N9" s="766"/>
      <c r="O9" s="766"/>
      <c r="P9" s="766"/>
      <c r="Q9" s="766"/>
      <c r="R9" s="766"/>
      <c r="S9" s="766"/>
      <c r="T9" s="766"/>
      <c r="U9" s="819"/>
      <c r="V9" s="820"/>
      <c r="W9" s="819"/>
      <c r="X9" s="820"/>
      <c r="Y9" s="777" t="s">
        <v>461</v>
      </c>
      <c r="Z9" s="766"/>
      <c r="AA9" s="766"/>
      <c r="AB9" s="766"/>
      <c r="AC9" s="766" t="s">
        <v>462</v>
      </c>
      <c r="AD9" s="766"/>
      <c r="AE9" s="766"/>
      <c r="AF9" s="766"/>
      <c r="AG9" s="766" t="s">
        <v>463</v>
      </c>
      <c r="AH9" s="766"/>
      <c r="AI9" s="766"/>
      <c r="AJ9" s="766"/>
      <c r="AK9" s="819"/>
      <c r="AL9" s="827"/>
      <c r="AM9" s="827"/>
      <c r="AN9" s="828"/>
      <c r="AO9" s="829"/>
      <c r="AP9" s="2"/>
    </row>
    <row r="10" spans="2:86" ht="12" customHeight="1" x14ac:dyDescent="0.15">
      <c r="B10" s="490"/>
      <c r="C10" s="807"/>
      <c r="D10" s="805"/>
      <c r="E10" s="805"/>
      <c r="F10" s="805"/>
      <c r="G10" s="805"/>
      <c r="H10" s="805"/>
      <c r="I10" s="805"/>
      <c r="J10" s="806"/>
      <c r="K10" s="766"/>
      <c r="L10" s="766"/>
      <c r="M10" s="766"/>
      <c r="N10" s="766"/>
      <c r="O10" s="766"/>
      <c r="P10" s="766"/>
      <c r="Q10" s="766"/>
      <c r="R10" s="766"/>
      <c r="S10" s="766"/>
      <c r="T10" s="766"/>
      <c r="U10" s="821"/>
      <c r="V10" s="822"/>
      <c r="W10" s="821"/>
      <c r="X10" s="822"/>
      <c r="Y10" s="142" t="s">
        <v>32</v>
      </c>
      <c r="Z10" s="139" t="s">
        <v>33</v>
      </c>
      <c r="AA10" s="139" t="s">
        <v>464</v>
      </c>
      <c r="AB10" s="139" t="s">
        <v>465</v>
      </c>
      <c r="AC10" s="139" t="s">
        <v>32</v>
      </c>
      <c r="AD10" s="139" t="s">
        <v>33</v>
      </c>
      <c r="AE10" s="139" t="s">
        <v>464</v>
      </c>
      <c r="AF10" s="139" t="s">
        <v>465</v>
      </c>
      <c r="AG10" s="139" t="s">
        <v>32</v>
      </c>
      <c r="AH10" s="139" t="s">
        <v>33</v>
      </c>
      <c r="AI10" s="139" t="s">
        <v>464</v>
      </c>
      <c r="AJ10" s="139" t="s">
        <v>465</v>
      </c>
      <c r="AK10" s="821"/>
      <c r="AL10" s="824"/>
      <c r="AM10" s="824"/>
      <c r="AN10" s="830"/>
      <c r="AO10" s="831"/>
      <c r="AP10" s="2"/>
    </row>
    <row r="11" spans="2:86" ht="12" customHeight="1" x14ac:dyDescent="0.15">
      <c r="B11" s="490"/>
      <c r="C11" s="807"/>
      <c r="D11" s="805"/>
      <c r="E11" s="805"/>
      <c r="F11" s="805"/>
      <c r="G11" s="805"/>
      <c r="H11" s="805"/>
      <c r="I11" s="805"/>
      <c r="J11" s="806"/>
      <c r="K11" s="143">
        <v>1</v>
      </c>
      <c r="L11" s="793" t="s">
        <v>533</v>
      </c>
      <c r="M11" s="794"/>
      <c r="N11" s="793" t="s">
        <v>483</v>
      </c>
      <c r="O11" s="794"/>
      <c r="P11" s="767" t="s">
        <v>333</v>
      </c>
      <c r="Q11" s="769"/>
      <c r="R11" s="264" t="s">
        <v>531</v>
      </c>
      <c r="S11" s="264"/>
      <c r="T11" s="264"/>
      <c r="U11" s="767" t="s">
        <v>553</v>
      </c>
      <c r="V11" s="769"/>
      <c r="W11" s="767" t="s">
        <v>629</v>
      </c>
      <c r="X11" s="768"/>
      <c r="Y11" s="144"/>
      <c r="Z11" s="144"/>
      <c r="AA11" s="144"/>
      <c r="AB11" s="144"/>
      <c r="AC11" s="169"/>
      <c r="AD11" s="169"/>
      <c r="AE11" s="169"/>
      <c r="AF11" s="169">
        <v>0.18</v>
      </c>
      <c r="AG11" s="169"/>
      <c r="AH11" s="169"/>
      <c r="AI11" s="169"/>
      <c r="AJ11" s="169"/>
      <c r="AK11" s="793"/>
      <c r="AL11" s="832"/>
      <c r="AM11" s="832"/>
      <c r="AN11" s="615"/>
      <c r="AO11" s="616"/>
      <c r="AP11" s="2"/>
      <c r="AQ11" s="168">
        <f>IF(P11="材質劣化",2,IF(P11="漏水",3,1))</f>
        <v>2</v>
      </c>
    </row>
    <row r="12" spans="2:86" ht="12" customHeight="1" x14ac:dyDescent="0.15">
      <c r="B12" s="490"/>
      <c r="C12" s="807"/>
      <c r="D12" s="805"/>
      <c r="E12" s="805"/>
      <c r="F12" s="805"/>
      <c r="G12" s="805"/>
      <c r="H12" s="805"/>
      <c r="I12" s="805"/>
      <c r="J12" s="806"/>
      <c r="K12" s="143">
        <v>2</v>
      </c>
      <c r="L12" s="793" t="s">
        <v>533</v>
      </c>
      <c r="M12" s="794"/>
      <c r="N12" s="793" t="s">
        <v>483</v>
      </c>
      <c r="O12" s="794"/>
      <c r="P12" s="767" t="s">
        <v>333</v>
      </c>
      <c r="Q12" s="769"/>
      <c r="R12" s="264" t="s">
        <v>531</v>
      </c>
      <c r="S12" s="264"/>
      <c r="T12" s="264"/>
      <c r="U12" s="767" t="s">
        <v>553</v>
      </c>
      <c r="V12" s="769"/>
      <c r="W12" s="767" t="s">
        <v>629</v>
      </c>
      <c r="X12" s="768"/>
      <c r="Y12" s="144"/>
      <c r="Z12" s="144"/>
      <c r="AA12" s="144"/>
      <c r="AB12" s="144"/>
      <c r="AC12" s="169"/>
      <c r="AD12" s="169"/>
      <c r="AE12" s="169"/>
      <c r="AF12" s="169">
        <v>0.1</v>
      </c>
      <c r="AG12" s="169"/>
      <c r="AH12" s="169"/>
      <c r="AI12" s="169"/>
      <c r="AJ12" s="169"/>
      <c r="AK12" s="795"/>
      <c r="AL12" s="796"/>
      <c r="AM12" s="796"/>
      <c r="AN12" s="797"/>
      <c r="AO12" s="798"/>
      <c r="AP12" s="2"/>
      <c r="AQ12" s="168">
        <f t="shared" ref="AQ12:AQ30" si="5">IF(P12="材質劣化",2,IF(P12="漏水",3,1))</f>
        <v>2</v>
      </c>
    </row>
    <row r="13" spans="2:86" ht="12" customHeight="1" x14ac:dyDescent="0.15">
      <c r="B13" s="490"/>
      <c r="C13" s="807"/>
      <c r="D13" s="805"/>
      <c r="E13" s="805"/>
      <c r="F13" s="805"/>
      <c r="G13" s="805"/>
      <c r="H13" s="805"/>
      <c r="I13" s="805"/>
      <c r="J13" s="806"/>
      <c r="K13" s="143">
        <v>3</v>
      </c>
      <c r="L13" s="793" t="s">
        <v>533</v>
      </c>
      <c r="M13" s="794"/>
      <c r="N13" s="793" t="s">
        <v>482</v>
      </c>
      <c r="O13" s="794"/>
      <c r="P13" s="767" t="s">
        <v>333</v>
      </c>
      <c r="Q13" s="769"/>
      <c r="R13" s="264" t="s">
        <v>531</v>
      </c>
      <c r="S13" s="264"/>
      <c r="T13" s="264"/>
      <c r="U13" s="767" t="s">
        <v>629</v>
      </c>
      <c r="V13" s="769"/>
      <c r="W13" s="767" t="s">
        <v>629</v>
      </c>
      <c r="X13" s="768"/>
      <c r="Y13" s="144"/>
      <c r="Z13" s="144"/>
      <c r="AA13" s="144"/>
      <c r="AB13" s="144"/>
      <c r="AC13" s="169"/>
      <c r="AD13" s="169"/>
      <c r="AE13" s="169"/>
      <c r="AF13" s="169">
        <v>0.1</v>
      </c>
      <c r="AG13" s="169"/>
      <c r="AH13" s="169"/>
      <c r="AI13" s="169"/>
      <c r="AJ13" s="169"/>
      <c r="AK13" s="795"/>
      <c r="AL13" s="796"/>
      <c r="AM13" s="796"/>
      <c r="AN13" s="797"/>
      <c r="AO13" s="798"/>
      <c r="AP13" s="2"/>
      <c r="AQ13" s="168">
        <f t="shared" si="5"/>
        <v>2</v>
      </c>
    </row>
    <row r="14" spans="2:86" ht="12" customHeight="1" x14ac:dyDescent="0.15">
      <c r="B14" s="490"/>
      <c r="C14" s="807"/>
      <c r="D14" s="805"/>
      <c r="E14" s="805"/>
      <c r="F14" s="805"/>
      <c r="G14" s="805"/>
      <c r="H14" s="805"/>
      <c r="I14" s="805"/>
      <c r="J14" s="806"/>
      <c r="K14" s="143"/>
      <c r="L14" s="793"/>
      <c r="M14" s="794"/>
      <c r="N14" s="793"/>
      <c r="O14" s="794"/>
      <c r="P14" s="767"/>
      <c r="Q14" s="769"/>
      <c r="R14" s="264"/>
      <c r="S14" s="264"/>
      <c r="T14" s="264"/>
      <c r="U14" s="767"/>
      <c r="V14" s="769"/>
      <c r="W14" s="767"/>
      <c r="X14" s="768"/>
      <c r="Y14" s="144"/>
      <c r="Z14" s="144"/>
      <c r="AA14" s="144"/>
      <c r="AB14" s="144"/>
      <c r="AC14" s="169"/>
      <c r="AD14" s="169"/>
      <c r="AE14" s="169"/>
      <c r="AF14" s="169"/>
      <c r="AG14" s="169"/>
      <c r="AH14" s="169"/>
      <c r="AI14" s="169"/>
      <c r="AJ14" s="169"/>
      <c r="AK14" s="795"/>
      <c r="AL14" s="796"/>
      <c r="AM14" s="796"/>
      <c r="AN14" s="797"/>
      <c r="AO14" s="798"/>
      <c r="AP14" s="2"/>
      <c r="AQ14" s="168">
        <f t="shared" si="5"/>
        <v>1</v>
      </c>
    </row>
    <row r="15" spans="2:86" ht="12" customHeight="1" x14ac:dyDescent="0.15">
      <c r="B15" s="490"/>
      <c r="C15" s="807"/>
      <c r="D15" s="805"/>
      <c r="E15" s="805"/>
      <c r="F15" s="805"/>
      <c r="G15" s="805"/>
      <c r="H15" s="805"/>
      <c r="I15" s="805"/>
      <c r="J15" s="806"/>
      <c r="K15" s="143"/>
      <c r="L15" s="793"/>
      <c r="M15" s="794"/>
      <c r="N15" s="793"/>
      <c r="O15" s="794"/>
      <c r="P15" s="767"/>
      <c r="Q15" s="769"/>
      <c r="R15" s="264"/>
      <c r="S15" s="264"/>
      <c r="T15" s="264"/>
      <c r="U15" s="767"/>
      <c r="V15" s="769"/>
      <c r="W15" s="767"/>
      <c r="X15" s="768"/>
      <c r="Y15" s="144"/>
      <c r="Z15" s="144"/>
      <c r="AA15" s="144"/>
      <c r="AB15" s="144"/>
      <c r="AC15" s="169"/>
      <c r="AD15" s="169"/>
      <c r="AE15" s="169"/>
      <c r="AF15" s="169"/>
      <c r="AG15" s="169"/>
      <c r="AH15" s="169"/>
      <c r="AI15" s="169"/>
      <c r="AJ15" s="169"/>
      <c r="AK15" s="795"/>
      <c r="AL15" s="796"/>
      <c r="AM15" s="796"/>
      <c r="AN15" s="797"/>
      <c r="AO15" s="798"/>
      <c r="AP15" s="2"/>
      <c r="AQ15" s="168">
        <f t="shared" si="5"/>
        <v>1</v>
      </c>
    </row>
    <row r="16" spans="2:86" ht="12" customHeight="1" x14ac:dyDescent="0.15">
      <c r="B16" s="490"/>
      <c r="C16" s="807"/>
      <c r="D16" s="805"/>
      <c r="E16" s="805"/>
      <c r="F16" s="805"/>
      <c r="G16" s="805"/>
      <c r="H16" s="805"/>
      <c r="I16" s="805"/>
      <c r="J16" s="806"/>
      <c r="K16" s="143"/>
      <c r="L16" s="793"/>
      <c r="M16" s="794"/>
      <c r="N16" s="793"/>
      <c r="O16" s="794"/>
      <c r="P16" s="767"/>
      <c r="Q16" s="769"/>
      <c r="R16" s="264"/>
      <c r="S16" s="264"/>
      <c r="T16" s="264"/>
      <c r="U16" s="767"/>
      <c r="V16" s="769"/>
      <c r="W16" s="767"/>
      <c r="X16" s="768"/>
      <c r="Y16" s="144"/>
      <c r="Z16" s="144"/>
      <c r="AA16" s="144"/>
      <c r="AB16" s="144"/>
      <c r="AC16" s="169"/>
      <c r="AD16" s="169"/>
      <c r="AE16" s="169"/>
      <c r="AF16" s="169"/>
      <c r="AG16" s="169"/>
      <c r="AH16" s="169"/>
      <c r="AI16" s="169"/>
      <c r="AJ16" s="169"/>
      <c r="AK16" s="795"/>
      <c r="AL16" s="796"/>
      <c r="AM16" s="796"/>
      <c r="AN16" s="797"/>
      <c r="AO16" s="798"/>
      <c r="AP16" s="2"/>
      <c r="AQ16" s="168">
        <f t="shared" si="5"/>
        <v>1</v>
      </c>
    </row>
    <row r="17" spans="2:43" ht="12" customHeight="1" x14ac:dyDescent="0.15">
      <c r="B17" s="490"/>
      <c r="C17" s="807"/>
      <c r="D17" s="805"/>
      <c r="E17" s="805"/>
      <c r="F17" s="805"/>
      <c r="G17" s="805"/>
      <c r="H17" s="805"/>
      <c r="I17" s="805"/>
      <c r="J17" s="806"/>
      <c r="K17" s="143"/>
      <c r="L17" s="793"/>
      <c r="M17" s="794"/>
      <c r="N17" s="793"/>
      <c r="O17" s="794"/>
      <c r="P17" s="767"/>
      <c r="Q17" s="769"/>
      <c r="R17" s="264"/>
      <c r="S17" s="264"/>
      <c r="T17" s="264"/>
      <c r="U17" s="767"/>
      <c r="V17" s="769"/>
      <c r="W17" s="767"/>
      <c r="X17" s="768"/>
      <c r="Y17" s="144"/>
      <c r="Z17" s="144"/>
      <c r="AA17" s="144"/>
      <c r="AB17" s="144"/>
      <c r="AC17" s="169"/>
      <c r="AD17" s="169"/>
      <c r="AE17" s="169"/>
      <c r="AF17" s="169"/>
      <c r="AG17" s="169"/>
      <c r="AH17" s="169"/>
      <c r="AI17" s="169"/>
      <c r="AJ17" s="169"/>
      <c r="AK17" s="767"/>
      <c r="AL17" s="768"/>
      <c r="AM17" s="768"/>
      <c r="AN17" s="611"/>
      <c r="AO17" s="612"/>
      <c r="AP17" s="2"/>
      <c r="AQ17" s="168">
        <f t="shared" si="5"/>
        <v>1</v>
      </c>
    </row>
    <row r="18" spans="2:43" ht="12" customHeight="1" x14ac:dyDescent="0.15">
      <c r="B18" s="490"/>
      <c r="C18" s="807"/>
      <c r="D18" s="805"/>
      <c r="E18" s="805"/>
      <c r="F18" s="805"/>
      <c r="G18" s="805"/>
      <c r="H18" s="805"/>
      <c r="I18" s="805"/>
      <c r="J18" s="806"/>
      <c r="K18" s="143"/>
      <c r="L18" s="793"/>
      <c r="M18" s="794"/>
      <c r="N18" s="793"/>
      <c r="O18" s="794"/>
      <c r="P18" s="767"/>
      <c r="Q18" s="769"/>
      <c r="R18" s="264"/>
      <c r="S18" s="264"/>
      <c r="T18" s="264"/>
      <c r="U18" s="767"/>
      <c r="V18" s="769"/>
      <c r="W18" s="767"/>
      <c r="X18" s="768"/>
      <c r="Y18" s="144"/>
      <c r="Z18" s="144"/>
      <c r="AA18" s="144"/>
      <c r="AB18" s="144"/>
      <c r="AC18" s="169"/>
      <c r="AD18" s="169"/>
      <c r="AE18" s="169"/>
      <c r="AF18" s="169"/>
      <c r="AG18" s="169"/>
      <c r="AH18" s="169"/>
      <c r="AI18" s="169"/>
      <c r="AJ18" s="169"/>
      <c r="AK18" s="767"/>
      <c r="AL18" s="768"/>
      <c r="AM18" s="768"/>
      <c r="AN18" s="611"/>
      <c r="AO18" s="612"/>
      <c r="AP18" s="2"/>
      <c r="AQ18" s="168">
        <f t="shared" si="5"/>
        <v>1</v>
      </c>
    </row>
    <row r="19" spans="2:43" ht="12" customHeight="1" x14ac:dyDescent="0.15">
      <c r="B19" s="490"/>
      <c r="C19" s="807"/>
      <c r="D19" s="805"/>
      <c r="E19" s="805"/>
      <c r="F19" s="805"/>
      <c r="G19" s="805"/>
      <c r="H19" s="805"/>
      <c r="I19" s="805"/>
      <c r="J19" s="806"/>
      <c r="K19" s="143"/>
      <c r="L19" s="793"/>
      <c r="M19" s="794"/>
      <c r="N19" s="793"/>
      <c r="O19" s="794"/>
      <c r="P19" s="767"/>
      <c r="Q19" s="769"/>
      <c r="R19" s="264"/>
      <c r="S19" s="264"/>
      <c r="T19" s="264"/>
      <c r="U19" s="767"/>
      <c r="V19" s="769"/>
      <c r="W19" s="767"/>
      <c r="X19" s="768"/>
      <c r="Y19" s="144"/>
      <c r="Z19" s="144"/>
      <c r="AA19" s="144"/>
      <c r="AB19" s="144"/>
      <c r="AC19" s="169"/>
      <c r="AD19" s="169"/>
      <c r="AE19" s="169"/>
      <c r="AF19" s="169"/>
      <c r="AG19" s="169"/>
      <c r="AH19" s="169"/>
      <c r="AI19" s="169"/>
      <c r="AJ19" s="169"/>
      <c r="AK19" s="767"/>
      <c r="AL19" s="768"/>
      <c r="AM19" s="768"/>
      <c r="AN19" s="611"/>
      <c r="AO19" s="612"/>
      <c r="AP19" s="2"/>
      <c r="AQ19" s="168">
        <f t="shared" si="5"/>
        <v>1</v>
      </c>
    </row>
    <row r="20" spans="2:43" ht="12" customHeight="1" x14ac:dyDescent="0.15">
      <c r="B20" s="490"/>
      <c r="C20" s="807"/>
      <c r="D20" s="805"/>
      <c r="E20" s="805"/>
      <c r="F20" s="805"/>
      <c r="G20" s="805"/>
      <c r="H20" s="805"/>
      <c r="I20" s="805"/>
      <c r="J20" s="806"/>
      <c r="K20" s="143"/>
      <c r="L20" s="793"/>
      <c r="M20" s="794"/>
      <c r="N20" s="793"/>
      <c r="O20" s="794"/>
      <c r="P20" s="767"/>
      <c r="Q20" s="769"/>
      <c r="R20" s="264"/>
      <c r="S20" s="264"/>
      <c r="T20" s="264"/>
      <c r="U20" s="767"/>
      <c r="V20" s="769"/>
      <c r="W20" s="767"/>
      <c r="X20" s="768"/>
      <c r="Y20" s="144"/>
      <c r="Z20" s="144"/>
      <c r="AA20" s="144"/>
      <c r="AB20" s="144"/>
      <c r="AC20" s="169"/>
      <c r="AD20" s="169"/>
      <c r="AE20" s="169"/>
      <c r="AF20" s="169"/>
      <c r="AG20" s="169"/>
      <c r="AH20" s="169"/>
      <c r="AI20" s="169"/>
      <c r="AJ20" s="169"/>
      <c r="AK20" s="767"/>
      <c r="AL20" s="768"/>
      <c r="AM20" s="768"/>
      <c r="AN20" s="611"/>
      <c r="AO20" s="612"/>
      <c r="AP20" s="2"/>
      <c r="AQ20" s="168">
        <f t="shared" si="5"/>
        <v>1</v>
      </c>
    </row>
    <row r="21" spans="2:43" ht="12" customHeight="1" x14ac:dyDescent="0.15">
      <c r="B21" s="490"/>
      <c r="C21" s="807"/>
      <c r="D21" s="805"/>
      <c r="E21" s="805"/>
      <c r="F21" s="805"/>
      <c r="G21" s="805"/>
      <c r="H21" s="805"/>
      <c r="I21" s="805"/>
      <c r="J21" s="806"/>
      <c r="K21" s="143"/>
      <c r="L21" s="793"/>
      <c r="M21" s="794"/>
      <c r="N21" s="793"/>
      <c r="O21" s="794"/>
      <c r="P21" s="767"/>
      <c r="Q21" s="769"/>
      <c r="R21" s="264"/>
      <c r="S21" s="264"/>
      <c r="T21" s="264"/>
      <c r="U21" s="767"/>
      <c r="V21" s="769"/>
      <c r="W21" s="767"/>
      <c r="X21" s="768"/>
      <c r="Y21" s="144"/>
      <c r="Z21" s="144"/>
      <c r="AA21" s="144"/>
      <c r="AB21" s="144"/>
      <c r="AC21" s="169"/>
      <c r="AD21" s="169"/>
      <c r="AE21" s="169"/>
      <c r="AF21" s="169"/>
      <c r="AG21" s="169"/>
      <c r="AH21" s="169"/>
      <c r="AI21" s="169"/>
      <c r="AJ21" s="169"/>
      <c r="AK21" s="767"/>
      <c r="AL21" s="768"/>
      <c r="AM21" s="768"/>
      <c r="AN21" s="611"/>
      <c r="AO21" s="612"/>
      <c r="AP21" s="2"/>
      <c r="AQ21" s="168">
        <f t="shared" si="5"/>
        <v>1</v>
      </c>
    </row>
    <row r="22" spans="2:43" ht="12" customHeight="1" x14ac:dyDescent="0.15">
      <c r="B22" s="490"/>
      <c r="C22" s="807"/>
      <c r="D22" s="805"/>
      <c r="E22" s="805"/>
      <c r="F22" s="805"/>
      <c r="G22" s="805"/>
      <c r="H22" s="805"/>
      <c r="I22" s="805"/>
      <c r="J22" s="806"/>
      <c r="K22" s="143"/>
      <c r="L22" s="793"/>
      <c r="M22" s="794"/>
      <c r="N22" s="793"/>
      <c r="O22" s="794"/>
      <c r="P22" s="767"/>
      <c r="Q22" s="769"/>
      <c r="R22" s="264"/>
      <c r="S22" s="264"/>
      <c r="T22" s="264"/>
      <c r="U22" s="767"/>
      <c r="V22" s="769"/>
      <c r="W22" s="767"/>
      <c r="X22" s="768"/>
      <c r="Y22" s="144"/>
      <c r="Z22" s="144"/>
      <c r="AA22" s="144"/>
      <c r="AB22" s="144"/>
      <c r="AC22" s="169"/>
      <c r="AD22" s="169"/>
      <c r="AE22" s="169"/>
      <c r="AF22" s="169"/>
      <c r="AG22" s="169"/>
      <c r="AH22" s="169"/>
      <c r="AI22" s="169"/>
      <c r="AJ22" s="169"/>
      <c r="AK22" s="767"/>
      <c r="AL22" s="768"/>
      <c r="AM22" s="768"/>
      <c r="AN22" s="611"/>
      <c r="AO22" s="612"/>
      <c r="AP22" s="2"/>
      <c r="AQ22" s="168">
        <f t="shared" si="5"/>
        <v>1</v>
      </c>
    </row>
    <row r="23" spans="2:43" ht="12" customHeight="1" x14ac:dyDescent="0.15">
      <c r="B23" s="490"/>
      <c r="C23" s="807"/>
      <c r="D23" s="805"/>
      <c r="E23" s="805"/>
      <c r="F23" s="805"/>
      <c r="G23" s="805"/>
      <c r="H23" s="805"/>
      <c r="I23" s="805"/>
      <c r="J23" s="806"/>
      <c r="K23" s="143"/>
      <c r="L23" s="793"/>
      <c r="M23" s="794"/>
      <c r="N23" s="793"/>
      <c r="O23" s="794"/>
      <c r="P23" s="767"/>
      <c r="Q23" s="769"/>
      <c r="R23" s="264"/>
      <c r="S23" s="264"/>
      <c r="T23" s="264"/>
      <c r="U23" s="767"/>
      <c r="V23" s="769"/>
      <c r="W23" s="767"/>
      <c r="X23" s="768"/>
      <c r="Y23" s="144"/>
      <c r="Z23" s="144"/>
      <c r="AA23" s="144"/>
      <c r="AB23" s="144"/>
      <c r="AC23" s="169"/>
      <c r="AD23" s="169"/>
      <c r="AE23" s="169"/>
      <c r="AF23" s="169"/>
      <c r="AG23" s="169"/>
      <c r="AH23" s="169"/>
      <c r="AI23" s="169"/>
      <c r="AJ23" s="169"/>
      <c r="AK23" s="767"/>
      <c r="AL23" s="768"/>
      <c r="AM23" s="768"/>
      <c r="AN23" s="611"/>
      <c r="AO23" s="612"/>
      <c r="AP23" s="2"/>
      <c r="AQ23" s="168">
        <f t="shared" si="5"/>
        <v>1</v>
      </c>
    </row>
    <row r="24" spans="2:43" ht="12" customHeight="1" x14ac:dyDescent="0.15">
      <c r="B24" s="490"/>
      <c r="C24" s="807"/>
      <c r="D24" s="805"/>
      <c r="E24" s="805"/>
      <c r="F24" s="805"/>
      <c r="G24" s="805"/>
      <c r="H24" s="805"/>
      <c r="I24" s="805"/>
      <c r="J24" s="806"/>
      <c r="K24" s="143"/>
      <c r="L24" s="793"/>
      <c r="M24" s="794"/>
      <c r="N24" s="793"/>
      <c r="O24" s="794"/>
      <c r="P24" s="767"/>
      <c r="Q24" s="769"/>
      <c r="R24" s="264"/>
      <c r="S24" s="264"/>
      <c r="T24" s="264"/>
      <c r="U24" s="767"/>
      <c r="V24" s="769"/>
      <c r="W24" s="767"/>
      <c r="X24" s="768"/>
      <c r="Y24" s="144"/>
      <c r="Z24" s="144"/>
      <c r="AA24" s="144"/>
      <c r="AB24" s="144"/>
      <c r="AC24" s="169"/>
      <c r="AD24" s="169"/>
      <c r="AE24" s="169"/>
      <c r="AF24" s="169"/>
      <c r="AG24" s="169"/>
      <c r="AH24" s="169"/>
      <c r="AI24" s="169"/>
      <c r="AJ24" s="169"/>
      <c r="AK24" s="767"/>
      <c r="AL24" s="768"/>
      <c r="AM24" s="768"/>
      <c r="AN24" s="611"/>
      <c r="AO24" s="612"/>
      <c r="AP24" s="2"/>
      <c r="AQ24" s="168">
        <f t="shared" si="5"/>
        <v>1</v>
      </c>
    </row>
    <row r="25" spans="2:43" ht="12" customHeight="1" x14ac:dyDescent="0.15">
      <c r="B25" s="490"/>
      <c r="C25" s="807"/>
      <c r="D25" s="805"/>
      <c r="E25" s="805"/>
      <c r="F25" s="805"/>
      <c r="G25" s="805"/>
      <c r="H25" s="805"/>
      <c r="I25" s="805"/>
      <c r="J25" s="806"/>
      <c r="K25" s="143"/>
      <c r="L25" s="793"/>
      <c r="M25" s="794"/>
      <c r="N25" s="793"/>
      <c r="O25" s="794"/>
      <c r="P25" s="767"/>
      <c r="Q25" s="769"/>
      <c r="R25" s="264"/>
      <c r="S25" s="264"/>
      <c r="T25" s="264"/>
      <c r="U25" s="767"/>
      <c r="V25" s="769"/>
      <c r="W25" s="767"/>
      <c r="X25" s="768"/>
      <c r="Y25" s="144"/>
      <c r="Z25" s="144"/>
      <c r="AA25" s="144"/>
      <c r="AB25" s="144"/>
      <c r="AC25" s="169"/>
      <c r="AD25" s="169"/>
      <c r="AE25" s="169"/>
      <c r="AF25" s="169"/>
      <c r="AG25" s="169"/>
      <c r="AH25" s="169"/>
      <c r="AI25" s="169"/>
      <c r="AJ25" s="169"/>
      <c r="AK25" s="767"/>
      <c r="AL25" s="768"/>
      <c r="AM25" s="768"/>
      <c r="AN25" s="611"/>
      <c r="AO25" s="612"/>
      <c r="AP25" s="2"/>
      <c r="AQ25" s="168">
        <f t="shared" si="5"/>
        <v>1</v>
      </c>
    </row>
    <row r="26" spans="2:43" ht="12" customHeight="1" x14ac:dyDescent="0.15">
      <c r="B26" s="490"/>
      <c r="C26" s="807"/>
      <c r="D26" s="805"/>
      <c r="E26" s="805"/>
      <c r="F26" s="805"/>
      <c r="G26" s="805"/>
      <c r="H26" s="805"/>
      <c r="I26" s="805"/>
      <c r="J26" s="806"/>
      <c r="K26" s="143"/>
      <c r="L26" s="793"/>
      <c r="M26" s="794"/>
      <c r="N26" s="793"/>
      <c r="O26" s="794"/>
      <c r="P26" s="767"/>
      <c r="Q26" s="769"/>
      <c r="R26" s="264"/>
      <c r="S26" s="264"/>
      <c r="T26" s="264"/>
      <c r="U26" s="767"/>
      <c r="V26" s="769"/>
      <c r="W26" s="767"/>
      <c r="X26" s="768"/>
      <c r="Y26" s="144"/>
      <c r="Z26" s="144"/>
      <c r="AA26" s="144"/>
      <c r="AB26" s="144"/>
      <c r="AC26" s="169"/>
      <c r="AD26" s="169"/>
      <c r="AE26" s="169"/>
      <c r="AF26" s="169"/>
      <c r="AG26" s="169"/>
      <c r="AH26" s="169"/>
      <c r="AI26" s="169"/>
      <c r="AJ26" s="169"/>
      <c r="AK26" s="767"/>
      <c r="AL26" s="768"/>
      <c r="AM26" s="768"/>
      <c r="AN26" s="611"/>
      <c r="AO26" s="612"/>
      <c r="AP26" s="2"/>
      <c r="AQ26" s="168">
        <f t="shared" si="5"/>
        <v>1</v>
      </c>
    </row>
    <row r="27" spans="2:43" ht="12" customHeight="1" x14ac:dyDescent="0.15">
      <c r="B27" s="490"/>
      <c r="C27" s="807"/>
      <c r="D27" s="805"/>
      <c r="E27" s="805"/>
      <c r="F27" s="805"/>
      <c r="G27" s="805"/>
      <c r="H27" s="805"/>
      <c r="I27" s="805"/>
      <c r="J27" s="806"/>
      <c r="K27" s="143"/>
      <c r="L27" s="793"/>
      <c r="M27" s="794"/>
      <c r="N27" s="793"/>
      <c r="O27" s="794"/>
      <c r="P27" s="767"/>
      <c r="Q27" s="769"/>
      <c r="R27" s="264"/>
      <c r="S27" s="264"/>
      <c r="T27" s="264"/>
      <c r="U27" s="767"/>
      <c r="V27" s="769"/>
      <c r="W27" s="767"/>
      <c r="X27" s="768"/>
      <c r="Y27" s="144"/>
      <c r="Z27" s="144"/>
      <c r="AA27" s="144"/>
      <c r="AB27" s="144"/>
      <c r="AC27" s="169"/>
      <c r="AD27" s="169"/>
      <c r="AE27" s="169"/>
      <c r="AF27" s="169"/>
      <c r="AG27" s="169"/>
      <c r="AH27" s="169"/>
      <c r="AI27" s="169"/>
      <c r="AJ27" s="169"/>
      <c r="AK27" s="767"/>
      <c r="AL27" s="768"/>
      <c r="AM27" s="768"/>
      <c r="AN27" s="611"/>
      <c r="AO27" s="612"/>
      <c r="AP27" s="2"/>
      <c r="AQ27" s="168">
        <f t="shared" si="5"/>
        <v>1</v>
      </c>
    </row>
    <row r="28" spans="2:43" ht="12" customHeight="1" x14ac:dyDescent="0.15">
      <c r="B28" s="490"/>
      <c r="C28" s="807"/>
      <c r="D28" s="805"/>
      <c r="E28" s="805"/>
      <c r="F28" s="805"/>
      <c r="G28" s="805"/>
      <c r="H28" s="805"/>
      <c r="I28" s="805"/>
      <c r="J28" s="806"/>
      <c r="K28" s="143"/>
      <c r="L28" s="793"/>
      <c r="M28" s="794"/>
      <c r="N28" s="793"/>
      <c r="O28" s="794"/>
      <c r="P28" s="767"/>
      <c r="Q28" s="769"/>
      <c r="R28" s="264"/>
      <c r="S28" s="264"/>
      <c r="T28" s="264"/>
      <c r="U28" s="767"/>
      <c r="V28" s="769"/>
      <c r="W28" s="767"/>
      <c r="X28" s="768"/>
      <c r="Y28" s="144"/>
      <c r="Z28" s="144"/>
      <c r="AA28" s="144"/>
      <c r="AB28" s="144"/>
      <c r="AC28" s="169"/>
      <c r="AD28" s="169"/>
      <c r="AE28" s="169"/>
      <c r="AF28" s="169"/>
      <c r="AG28" s="169"/>
      <c r="AH28" s="169"/>
      <c r="AI28" s="169"/>
      <c r="AJ28" s="169"/>
      <c r="AK28" s="767"/>
      <c r="AL28" s="768"/>
      <c r="AM28" s="768"/>
      <c r="AN28" s="611"/>
      <c r="AO28" s="612"/>
      <c r="AP28" s="2"/>
      <c r="AQ28" s="168">
        <f t="shared" si="5"/>
        <v>1</v>
      </c>
    </row>
    <row r="29" spans="2:43" ht="12" customHeight="1" x14ac:dyDescent="0.15">
      <c r="B29" s="490"/>
      <c r="C29" s="807"/>
      <c r="D29" s="805"/>
      <c r="E29" s="805"/>
      <c r="F29" s="805"/>
      <c r="G29" s="805"/>
      <c r="H29" s="805"/>
      <c r="I29" s="805"/>
      <c r="J29" s="806"/>
      <c r="K29" s="143"/>
      <c r="L29" s="793"/>
      <c r="M29" s="794"/>
      <c r="N29" s="793"/>
      <c r="O29" s="794"/>
      <c r="P29" s="767"/>
      <c r="Q29" s="769"/>
      <c r="R29" s="264"/>
      <c r="S29" s="264"/>
      <c r="T29" s="264"/>
      <c r="U29" s="767"/>
      <c r="V29" s="769"/>
      <c r="W29" s="767"/>
      <c r="X29" s="768"/>
      <c r="Y29" s="144"/>
      <c r="Z29" s="144"/>
      <c r="AA29" s="144"/>
      <c r="AB29" s="144"/>
      <c r="AC29" s="169"/>
      <c r="AD29" s="169"/>
      <c r="AE29" s="169"/>
      <c r="AF29" s="169"/>
      <c r="AG29" s="169"/>
      <c r="AH29" s="169"/>
      <c r="AI29" s="169"/>
      <c r="AJ29" s="169"/>
      <c r="AK29" s="767"/>
      <c r="AL29" s="768"/>
      <c r="AM29" s="768"/>
      <c r="AN29" s="611"/>
      <c r="AO29" s="612"/>
      <c r="AP29" s="2"/>
      <c r="AQ29" s="168">
        <f t="shared" si="5"/>
        <v>1</v>
      </c>
    </row>
    <row r="30" spans="2:43" ht="12" customHeight="1" x14ac:dyDescent="0.15">
      <c r="B30" s="490"/>
      <c r="C30" s="807"/>
      <c r="D30" s="805"/>
      <c r="E30" s="805"/>
      <c r="F30" s="805"/>
      <c r="G30" s="805"/>
      <c r="H30" s="805"/>
      <c r="I30" s="805"/>
      <c r="J30" s="806"/>
      <c r="K30" s="143"/>
      <c r="L30" s="793"/>
      <c r="M30" s="794"/>
      <c r="N30" s="793"/>
      <c r="O30" s="794"/>
      <c r="P30" s="767"/>
      <c r="Q30" s="769"/>
      <c r="R30" s="264"/>
      <c r="S30" s="264"/>
      <c r="T30" s="264"/>
      <c r="U30" s="767"/>
      <c r="V30" s="769"/>
      <c r="W30" s="767"/>
      <c r="X30" s="768"/>
      <c r="Y30" s="144"/>
      <c r="Z30" s="144"/>
      <c r="AA30" s="144"/>
      <c r="AB30" s="144"/>
      <c r="AC30" s="169"/>
      <c r="AD30" s="169"/>
      <c r="AE30" s="169"/>
      <c r="AF30" s="169"/>
      <c r="AG30" s="169"/>
      <c r="AH30" s="169"/>
      <c r="AI30" s="169"/>
      <c r="AJ30" s="169"/>
      <c r="AK30" s="767"/>
      <c r="AL30" s="768"/>
      <c r="AM30" s="768"/>
      <c r="AN30" s="611"/>
      <c r="AO30" s="612"/>
      <c r="AP30" s="2"/>
      <c r="AQ30" s="168">
        <f t="shared" si="5"/>
        <v>1</v>
      </c>
    </row>
    <row r="31" spans="2:43" ht="12" customHeight="1" x14ac:dyDescent="0.15">
      <c r="B31" s="490"/>
      <c r="C31" s="807"/>
      <c r="D31" s="805"/>
      <c r="E31" s="805"/>
      <c r="F31" s="805"/>
      <c r="G31" s="805"/>
      <c r="H31" s="805"/>
      <c r="I31" s="805"/>
      <c r="J31" s="806"/>
      <c r="K31" s="766" t="s">
        <v>216</v>
      </c>
      <c r="L31" s="766" t="s">
        <v>215</v>
      </c>
      <c r="M31" s="766"/>
      <c r="N31" s="766"/>
      <c r="O31" s="766"/>
      <c r="P31" s="766"/>
      <c r="Q31" s="766"/>
      <c r="R31" s="766"/>
      <c r="S31" s="766"/>
      <c r="T31" s="766"/>
      <c r="U31" s="766"/>
      <c r="V31" s="766"/>
      <c r="W31" s="766"/>
      <c r="X31" s="766"/>
      <c r="Y31" s="775" t="s">
        <v>466</v>
      </c>
      <c r="Z31" s="776"/>
      <c r="AA31" s="776"/>
      <c r="AB31" s="777"/>
      <c r="AC31" s="170">
        <f t="shared" ref="AC31:AJ31" si="6">SUM(AC11:AC30)</f>
        <v>0</v>
      </c>
      <c r="AD31" s="170">
        <f t="shared" si="6"/>
        <v>0</v>
      </c>
      <c r="AE31" s="170">
        <f t="shared" si="6"/>
        <v>0</v>
      </c>
      <c r="AF31" s="170">
        <f t="shared" si="6"/>
        <v>0.38</v>
      </c>
      <c r="AG31" s="170">
        <f t="shared" si="6"/>
        <v>0</v>
      </c>
      <c r="AH31" s="170">
        <f t="shared" si="6"/>
        <v>0</v>
      </c>
      <c r="AI31" s="170">
        <f t="shared" si="6"/>
        <v>0</v>
      </c>
      <c r="AJ31" s="170">
        <f t="shared" si="6"/>
        <v>0</v>
      </c>
      <c r="AK31" s="775" t="s">
        <v>214</v>
      </c>
      <c r="AL31" s="776"/>
      <c r="AM31" s="776"/>
      <c r="AN31" s="611"/>
      <c r="AO31" s="612"/>
      <c r="AP31" s="2"/>
    </row>
    <row r="32" spans="2:43" ht="12" customHeight="1" x14ac:dyDescent="0.15">
      <c r="B32" s="490"/>
      <c r="C32" s="807"/>
      <c r="D32" s="805"/>
      <c r="E32" s="805"/>
      <c r="F32" s="805"/>
      <c r="G32" s="805"/>
      <c r="H32" s="805"/>
      <c r="I32" s="805"/>
      <c r="J32" s="806"/>
      <c r="K32" s="766"/>
      <c r="L32" s="766" t="s">
        <v>467</v>
      </c>
      <c r="M32" s="766"/>
      <c r="N32" s="766"/>
      <c r="O32" s="766" t="s">
        <v>213</v>
      </c>
      <c r="P32" s="766"/>
      <c r="Q32" s="766"/>
      <c r="R32" s="766"/>
      <c r="S32" s="766"/>
      <c r="T32" s="766"/>
      <c r="U32" s="766"/>
      <c r="V32" s="766"/>
      <c r="W32" s="766"/>
      <c r="X32" s="766"/>
      <c r="Y32" s="144">
        <f>COUNTIF(Y11:Y30,"○")</f>
        <v>0</v>
      </c>
      <c r="Z32" s="144">
        <f>COUNTIF(Z11:Z30,"○")</f>
        <v>0</v>
      </c>
      <c r="AA32" s="144">
        <f>COUNTIF(AA11:AA30,"○")</f>
        <v>0</v>
      </c>
      <c r="AB32" s="144">
        <f>COUNTIF(AB11:AB30,"○")</f>
        <v>0</v>
      </c>
      <c r="AC32" s="144">
        <f t="shared" ref="AC32:AJ32" si="7">COUNT(AC11:AC30)</f>
        <v>0</v>
      </c>
      <c r="AD32" s="144">
        <f t="shared" si="7"/>
        <v>0</v>
      </c>
      <c r="AE32" s="144">
        <f t="shared" si="7"/>
        <v>0</v>
      </c>
      <c r="AF32" s="144">
        <f t="shared" si="7"/>
        <v>3</v>
      </c>
      <c r="AG32" s="144">
        <f t="shared" si="7"/>
        <v>0</v>
      </c>
      <c r="AH32" s="144">
        <f t="shared" si="7"/>
        <v>0</v>
      </c>
      <c r="AI32" s="144">
        <f t="shared" si="7"/>
        <v>0</v>
      </c>
      <c r="AJ32" s="144">
        <f t="shared" si="7"/>
        <v>0</v>
      </c>
      <c r="AK32" s="784"/>
      <c r="AL32" s="785"/>
      <c r="AM32" s="785"/>
      <c r="AN32" s="785"/>
      <c r="AO32" s="786"/>
      <c r="AP32" s="2"/>
    </row>
    <row r="33" spans="2:86" ht="12" customHeight="1" x14ac:dyDescent="0.15">
      <c r="B33" s="490"/>
      <c r="C33" s="807"/>
      <c r="D33" s="805"/>
      <c r="E33" s="805"/>
      <c r="F33" s="805"/>
      <c r="G33" s="805"/>
      <c r="H33" s="805"/>
      <c r="I33" s="805"/>
      <c r="J33" s="806"/>
      <c r="K33" s="766"/>
      <c r="L33" s="766"/>
      <c r="M33" s="766"/>
      <c r="N33" s="766"/>
      <c r="O33" s="766" t="s">
        <v>468</v>
      </c>
      <c r="P33" s="766"/>
      <c r="Q33" s="766"/>
      <c r="R33" s="766"/>
      <c r="S33" s="766"/>
      <c r="T33" s="766"/>
      <c r="U33" s="766"/>
      <c r="V33" s="766"/>
      <c r="W33" s="766"/>
      <c r="X33" s="766"/>
      <c r="Y33" s="767" t="str">
        <f>IF(Y32&gt;0,"Ⅳ",IF(Z32&gt;0,"Ⅲ",IF(AA32&gt;0,"Ⅱa",IF(AB32&gt;0,"Ⅱb","Ⅰ"))))</f>
        <v>Ⅰ</v>
      </c>
      <c r="Z33" s="768"/>
      <c r="AA33" s="768"/>
      <c r="AB33" s="769"/>
      <c r="AC33" s="767" t="str">
        <f>IF(AC32&gt;0,"Ⅳ",IF(AD32&gt;0,"Ⅲ",IF(AE32&gt;0,"Ⅱa",IF(AF32&gt;0,"Ⅱb","Ⅰ"))))</f>
        <v>Ⅱb</v>
      </c>
      <c r="AD33" s="768"/>
      <c r="AE33" s="768"/>
      <c r="AF33" s="769"/>
      <c r="AG33" s="767" t="str">
        <f>IF(AG32&gt;0,"Ⅳ",IF(AH32&gt;0,"Ⅲ",IF(AI32&gt;0,"Ⅱa",IF(AJ32&gt;0,"Ⅱb","Ⅰ"))))</f>
        <v>Ⅰ</v>
      </c>
      <c r="AH33" s="768"/>
      <c r="AI33" s="768"/>
      <c r="AJ33" s="769"/>
      <c r="AK33" s="787"/>
      <c r="AL33" s="788"/>
      <c r="AM33" s="788"/>
      <c r="AN33" s="788"/>
      <c r="AO33" s="789"/>
      <c r="AP33" s="2"/>
      <c r="AQ33" s="52" t="s">
        <v>313</v>
      </c>
      <c r="AR33" s="52" t="s">
        <v>314</v>
      </c>
      <c r="AS33" s="472" t="s">
        <v>317</v>
      </c>
      <c r="AT33" s="614"/>
    </row>
    <row r="34" spans="2:86" ht="12" customHeight="1" x14ac:dyDescent="0.15">
      <c r="B34" s="490"/>
      <c r="C34" s="807"/>
      <c r="D34" s="805"/>
      <c r="E34" s="805"/>
      <c r="F34" s="805"/>
      <c r="G34" s="805"/>
      <c r="H34" s="805"/>
      <c r="I34" s="805"/>
      <c r="J34" s="806"/>
      <c r="K34" s="766"/>
      <c r="L34" s="766" t="s">
        <v>469</v>
      </c>
      <c r="M34" s="766"/>
      <c r="N34" s="766"/>
      <c r="O34" s="766" t="s">
        <v>212</v>
      </c>
      <c r="P34" s="766"/>
      <c r="Q34" s="766"/>
      <c r="R34" s="766"/>
      <c r="S34" s="766"/>
      <c r="T34" s="766"/>
      <c r="U34" s="766"/>
      <c r="V34" s="766"/>
      <c r="W34" s="766"/>
      <c r="X34" s="766"/>
      <c r="Y34" s="139" t="s">
        <v>32</v>
      </c>
      <c r="Z34" s="139" t="s">
        <v>33</v>
      </c>
      <c r="AA34" s="781" t="s">
        <v>34</v>
      </c>
      <c r="AB34" s="781"/>
      <c r="AC34" s="139" t="s">
        <v>32</v>
      </c>
      <c r="AD34" s="139" t="s">
        <v>33</v>
      </c>
      <c r="AE34" s="781" t="s">
        <v>34</v>
      </c>
      <c r="AF34" s="781"/>
      <c r="AG34" s="139" t="s">
        <v>32</v>
      </c>
      <c r="AH34" s="139" t="s">
        <v>33</v>
      </c>
      <c r="AI34" s="781" t="s">
        <v>34</v>
      </c>
      <c r="AJ34" s="781"/>
      <c r="AK34" s="787"/>
      <c r="AL34" s="788"/>
      <c r="AM34" s="788"/>
      <c r="AN34" s="788"/>
      <c r="AO34" s="789"/>
      <c r="AP34" s="2"/>
      <c r="AQ34" s="782">
        <f>+Y32+Z32</f>
        <v>0</v>
      </c>
      <c r="AR34" s="783"/>
      <c r="AS34" s="782">
        <f>+AA32+AB32</f>
        <v>0</v>
      </c>
      <c r="AT34" s="783"/>
    </row>
    <row r="35" spans="2:86" ht="12" customHeight="1" x14ac:dyDescent="0.15">
      <c r="B35" s="490"/>
      <c r="C35" s="807"/>
      <c r="D35" s="805"/>
      <c r="E35" s="805"/>
      <c r="F35" s="805"/>
      <c r="G35" s="805"/>
      <c r="H35" s="805"/>
      <c r="I35" s="805"/>
      <c r="J35" s="806"/>
      <c r="K35" s="766"/>
      <c r="L35" s="766"/>
      <c r="M35" s="766"/>
      <c r="N35" s="766"/>
      <c r="O35" s="766" t="s">
        <v>470</v>
      </c>
      <c r="P35" s="766"/>
      <c r="Q35" s="766"/>
      <c r="R35" s="766"/>
      <c r="S35" s="766"/>
      <c r="T35" s="766"/>
      <c r="U35" s="766"/>
      <c r="V35" s="766"/>
      <c r="W35" s="766"/>
      <c r="X35" s="766"/>
      <c r="Y35" s="144" t="str">
        <f>IF(Y32=0,"",1)</f>
        <v/>
      </c>
      <c r="Z35" s="144" t="str">
        <f>IF(Z32=0,"",1)</f>
        <v/>
      </c>
      <c r="AA35" s="773" t="str">
        <f>IF(AQ34=1,"",IF(AS34&gt;0,1,""))</f>
        <v/>
      </c>
      <c r="AB35" s="774"/>
      <c r="AC35" s="144">
        <f>+AC32</f>
        <v>0</v>
      </c>
      <c r="AD35" s="144">
        <f>AD32</f>
        <v>0</v>
      </c>
      <c r="AE35" s="773">
        <f>AE32+AF32</f>
        <v>3</v>
      </c>
      <c r="AF35" s="774"/>
      <c r="AG35" s="144">
        <f>AG32</f>
        <v>0</v>
      </c>
      <c r="AH35" s="144">
        <f>AH32</f>
        <v>0</v>
      </c>
      <c r="AI35" s="773">
        <f>AI32+AJ32</f>
        <v>0</v>
      </c>
      <c r="AJ35" s="774"/>
      <c r="AK35" s="787"/>
      <c r="AL35" s="788"/>
      <c r="AM35" s="788"/>
      <c r="AN35" s="788"/>
      <c r="AO35" s="789"/>
      <c r="AP35" s="2"/>
      <c r="AQ35" s="148">
        <f>+Y32+AC35+AG35</f>
        <v>0</v>
      </c>
      <c r="AR35" s="148">
        <f>+Z32+AD35+AH35</f>
        <v>0</v>
      </c>
      <c r="AS35" s="778">
        <f>+AS34+AE35+AI35</f>
        <v>3</v>
      </c>
      <c r="AT35" s="779"/>
    </row>
    <row r="36" spans="2:86" ht="12" customHeight="1" x14ac:dyDescent="0.15">
      <c r="B36" s="490"/>
      <c r="C36" s="807"/>
      <c r="D36" s="805"/>
      <c r="E36" s="805"/>
      <c r="F36" s="805"/>
      <c r="G36" s="805"/>
      <c r="H36" s="805"/>
      <c r="I36" s="805"/>
      <c r="J36" s="806"/>
      <c r="K36" s="766"/>
      <c r="L36" s="766"/>
      <c r="M36" s="766"/>
      <c r="N36" s="766"/>
      <c r="O36" s="766" t="s">
        <v>471</v>
      </c>
      <c r="P36" s="766"/>
      <c r="Q36" s="766"/>
      <c r="R36" s="766"/>
      <c r="S36" s="766"/>
      <c r="T36" s="766"/>
      <c r="U36" s="766"/>
      <c r="V36" s="766"/>
      <c r="W36" s="766"/>
      <c r="X36" s="766"/>
      <c r="Y36" s="767" t="str">
        <f>IF(Y32&gt;0,"Ⅳ",IF(Z32&gt;0,"Ⅲ",IF(AA32&gt;0,"Ⅱ",IF(AB32&gt;0,"Ⅱ","Ⅰ"))))</f>
        <v>Ⅰ</v>
      </c>
      <c r="Z36" s="768"/>
      <c r="AA36" s="768"/>
      <c r="AB36" s="769"/>
      <c r="AC36" s="767" t="str">
        <f>IF(AC32&gt;0,"Ⅳ",IF(AD32&gt;0,"Ⅲ",IF(AE32&gt;0,"Ⅱ",IF(AF32&gt;0,"Ⅱ","Ⅰ"))))</f>
        <v>Ⅱ</v>
      </c>
      <c r="AD36" s="768"/>
      <c r="AE36" s="768"/>
      <c r="AF36" s="769"/>
      <c r="AG36" s="767" t="str">
        <f>IF(AG32&gt;0,"Ⅳ",IF(AH32&gt;0,"Ⅲ",IF(AI32&gt;0,"Ⅱ",IF(AJ32&gt;0,"Ⅱ","Ⅰ"))))</f>
        <v>Ⅰ</v>
      </c>
      <c r="AH36" s="768"/>
      <c r="AI36" s="768"/>
      <c r="AJ36" s="769"/>
      <c r="AK36" s="787"/>
      <c r="AL36" s="788"/>
      <c r="AM36" s="788"/>
      <c r="AN36" s="788"/>
      <c r="AO36" s="789"/>
      <c r="AP36" s="2"/>
      <c r="AQ36" s="780" t="str">
        <f>IF(AQ35&gt;0,"Ⅳ",IF(AR35&gt;0,"Ⅲ",IF(AS35&gt;0,"Ⅱ","Ⅰ")))</f>
        <v>Ⅱ</v>
      </c>
      <c r="AR36" s="780"/>
      <c r="AS36" s="780"/>
      <c r="AT36" s="780"/>
    </row>
    <row r="37" spans="2:86" ht="12" customHeight="1" x14ac:dyDescent="0.15">
      <c r="B37" s="490"/>
      <c r="C37" s="807"/>
      <c r="D37" s="805"/>
      <c r="E37" s="805"/>
      <c r="F37" s="805"/>
      <c r="G37" s="805"/>
      <c r="H37" s="805"/>
      <c r="I37" s="805"/>
      <c r="J37" s="806"/>
      <c r="K37" s="766"/>
      <c r="L37" s="766"/>
      <c r="M37" s="766"/>
      <c r="N37" s="766"/>
      <c r="O37" s="766" t="s">
        <v>472</v>
      </c>
      <c r="P37" s="766"/>
      <c r="Q37" s="766"/>
      <c r="R37" s="766"/>
      <c r="S37" s="766"/>
      <c r="T37" s="766"/>
      <c r="U37" s="766"/>
      <c r="V37" s="766"/>
      <c r="W37" s="766"/>
      <c r="X37" s="766"/>
      <c r="Y37" s="767" t="str">
        <f>IF((Y32+AC32+AG32)&gt;0,"Ⅳ",IF((Z32+AD32+AH32)&gt;0,"Ⅲ",IF((AA32+AE32+AI32)&gt;0,"Ⅱ",IF((AB32+AF32+AJ32)&gt;0,"Ⅱ","Ⅰ"))))</f>
        <v>Ⅱ</v>
      </c>
      <c r="Z37" s="768"/>
      <c r="AA37" s="768"/>
      <c r="AB37" s="768"/>
      <c r="AC37" s="768"/>
      <c r="AD37" s="768"/>
      <c r="AE37" s="768"/>
      <c r="AF37" s="768"/>
      <c r="AG37" s="768"/>
      <c r="AH37" s="768"/>
      <c r="AI37" s="768"/>
      <c r="AJ37" s="769"/>
      <c r="AK37" s="790"/>
      <c r="AL37" s="791"/>
      <c r="AM37" s="791"/>
      <c r="AN37" s="791"/>
      <c r="AO37" s="792"/>
      <c r="AP37" s="2"/>
    </row>
    <row r="38" spans="2:86" ht="14.25" customHeight="1" x14ac:dyDescent="0.15">
      <c r="B38" s="490"/>
      <c r="C38" s="807"/>
      <c r="D38" s="805"/>
      <c r="E38" s="805"/>
      <c r="F38" s="805"/>
      <c r="G38" s="805"/>
      <c r="H38" s="805"/>
      <c r="I38" s="805"/>
      <c r="J38" s="806"/>
      <c r="K38" s="766" t="s">
        <v>168</v>
      </c>
      <c r="L38" s="770"/>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x14ac:dyDescent="0.15">
      <c r="B39" s="490"/>
      <c r="C39" s="807"/>
      <c r="D39" s="805"/>
      <c r="E39" s="805"/>
      <c r="F39" s="805"/>
      <c r="G39" s="805"/>
      <c r="H39" s="805"/>
      <c r="I39" s="805"/>
      <c r="J39" s="806"/>
      <c r="K39" s="76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x14ac:dyDescent="0.15">
      <c r="B40" s="490"/>
      <c r="C40" s="807"/>
      <c r="D40" s="805"/>
      <c r="E40" s="805"/>
      <c r="F40" s="805"/>
      <c r="G40" s="805"/>
      <c r="H40" s="805"/>
      <c r="I40" s="805"/>
      <c r="J40" s="806"/>
      <c r="K40" s="771" t="s">
        <v>473</v>
      </c>
      <c r="L40" s="771"/>
      <c r="M40" s="771"/>
      <c r="N40" s="771"/>
      <c r="O40" s="771"/>
      <c r="P40" s="771"/>
      <c r="Q40" s="771"/>
      <c r="R40" s="771"/>
      <c r="S40" s="771"/>
      <c r="T40" s="771"/>
      <c r="U40" s="771"/>
      <c r="V40" s="771"/>
      <c r="W40" s="771"/>
      <c r="X40" s="771"/>
      <c r="Y40" s="771"/>
      <c r="Z40" s="771"/>
      <c r="AA40" s="771"/>
      <c r="AB40" s="771"/>
      <c r="AC40" s="771"/>
      <c r="AD40" s="771"/>
      <c r="AE40" s="771"/>
      <c r="AF40" s="771"/>
      <c r="AG40" s="771"/>
      <c r="AH40" s="771"/>
      <c r="AI40" s="771"/>
      <c r="AJ40" s="771"/>
      <c r="AK40" s="771"/>
      <c r="AL40" s="771"/>
      <c r="AM40" s="771"/>
      <c r="AN40" s="771"/>
      <c r="AO40" s="771"/>
      <c r="AP40" s="2"/>
    </row>
    <row r="41" spans="2:86" ht="12" customHeight="1" x14ac:dyDescent="0.15">
      <c r="B41" s="490"/>
      <c r="C41" s="807"/>
      <c r="D41" s="805"/>
      <c r="E41" s="805"/>
      <c r="F41" s="805"/>
      <c r="G41" s="805"/>
      <c r="H41" s="805"/>
      <c r="I41" s="805"/>
      <c r="J41" s="806"/>
      <c r="K41" s="772" t="s">
        <v>522</v>
      </c>
      <c r="L41" s="772"/>
      <c r="M41" s="772"/>
      <c r="N41" s="772"/>
      <c r="O41" s="772"/>
      <c r="P41" s="772"/>
      <c r="Q41" s="772"/>
      <c r="R41" s="772"/>
      <c r="S41" s="772"/>
      <c r="T41" s="772"/>
      <c r="U41" s="772"/>
      <c r="V41" s="772"/>
      <c r="W41" s="772"/>
      <c r="X41" s="772"/>
      <c r="Y41" s="772"/>
      <c r="Z41" s="772"/>
      <c r="AA41" s="772"/>
      <c r="AB41" s="772"/>
      <c r="AC41" s="772"/>
      <c r="AD41" s="772"/>
      <c r="AE41" s="772"/>
      <c r="AF41" s="772"/>
      <c r="AG41" s="772"/>
      <c r="AH41" s="772"/>
      <c r="AI41" s="772"/>
      <c r="AJ41" s="772"/>
      <c r="AK41" s="772"/>
      <c r="AL41" s="772"/>
      <c r="AM41" s="772"/>
      <c r="AN41" s="772"/>
      <c r="AO41" s="772"/>
      <c r="AP41" s="2"/>
    </row>
    <row r="42" spans="2:86" ht="12" customHeight="1" x14ac:dyDescent="0.15">
      <c r="B42" s="490"/>
      <c r="C42" s="807"/>
      <c r="D42" s="805"/>
      <c r="E42" s="805"/>
      <c r="F42" s="805"/>
      <c r="G42" s="805"/>
      <c r="H42" s="805"/>
      <c r="I42" s="805"/>
      <c r="J42" s="806"/>
      <c r="K42" s="145" t="s">
        <v>474</v>
      </c>
      <c r="L42" s="146"/>
      <c r="M42" s="146"/>
      <c r="N42" s="146"/>
      <c r="O42" s="146"/>
      <c r="P42" s="146"/>
      <c r="Q42" s="146"/>
      <c r="R42" s="146"/>
      <c r="S42" s="146"/>
      <c r="T42" s="146"/>
      <c r="U42" s="146"/>
      <c r="V42" s="146"/>
      <c r="W42" s="146"/>
      <c r="X42" s="146"/>
      <c r="Y42" s="146"/>
      <c r="Z42" s="146"/>
      <c r="AA42" s="146"/>
      <c r="AB42" s="146"/>
      <c r="AC42" s="146"/>
      <c r="AD42" s="146"/>
      <c r="AE42" s="146"/>
      <c r="AF42" s="146"/>
      <c r="AG42" s="146"/>
      <c r="AH42" s="146"/>
      <c r="AI42" s="146"/>
      <c r="AJ42" s="146"/>
      <c r="AK42" s="146"/>
      <c r="AL42" s="146"/>
      <c r="AM42" s="146"/>
      <c r="AN42" s="146"/>
      <c r="AO42" s="147"/>
      <c r="AP42" s="2"/>
    </row>
    <row r="43" spans="2:86" ht="12" customHeight="1" x14ac:dyDescent="0.15">
      <c r="B43" s="490"/>
      <c r="C43" s="807"/>
      <c r="D43" s="805"/>
      <c r="E43" s="805"/>
      <c r="F43" s="805"/>
      <c r="G43" s="805"/>
      <c r="H43" s="805"/>
      <c r="I43" s="805"/>
      <c r="J43" s="806"/>
      <c r="K43" s="145" t="s">
        <v>475</v>
      </c>
      <c r="L43" s="146"/>
      <c r="M43" s="146"/>
      <c r="N43" s="146"/>
      <c r="O43" s="146"/>
      <c r="P43" s="146"/>
      <c r="Q43" s="146"/>
      <c r="R43" s="146"/>
      <c r="S43" s="146"/>
      <c r="T43" s="146"/>
      <c r="U43" s="146"/>
      <c r="V43" s="146"/>
      <c r="W43" s="146"/>
      <c r="X43" s="146"/>
      <c r="Y43" s="146"/>
      <c r="Z43" s="146"/>
      <c r="AA43" s="146"/>
      <c r="AB43" s="146"/>
      <c r="AC43" s="146"/>
      <c r="AD43" s="146"/>
      <c r="AE43" s="146"/>
      <c r="AF43" s="146"/>
      <c r="AG43" s="146"/>
      <c r="AH43" s="146"/>
      <c r="AI43" s="146"/>
      <c r="AJ43" s="146"/>
      <c r="AK43" s="146"/>
      <c r="AL43" s="146"/>
      <c r="AM43" s="146"/>
      <c r="AN43" s="146"/>
      <c r="AO43" s="147"/>
      <c r="AP43" s="2"/>
    </row>
    <row r="44" spans="2:86" ht="12" customHeight="1" x14ac:dyDescent="0.15">
      <c r="B44" s="490"/>
      <c r="C44" s="807"/>
      <c r="D44" s="805"/>
      <c r="E44" s="805"/>
      <c r="F44" s="805"/>
      <c r="G44" s="805"/>
      <c r="H44" s="805"/>
      <c r="I44" s="805"/>
      <c r="J44" s="806"/>
      <c r="K44" s="760" t="s">
        <v>476</v>
      </c>
      <c r="L44" s="761"/>
      <c r="M44" s="761"/>
      <c r="N44" s="761"/>
      <c r="O44" s="761"/>
      <c r="P44" s="761"/>
      <c r="Q44" s="761"/>
      <c r="R44" s="761"/>
      <c r="S44" s="761"/>
      <c r="T44" s="761"/>
      <c r="U44" s="761"/>
      <c r="V44" s="761"/>
      <c r="W44" s="761"/>
      <c r="X44" s="761"/>
      <c r="Y44" s="761"/>
      <c r="Z44" s="761"/>
      <c r="AA44" s="761"/>
      <c r="AB44" s="761"/>
      <c r="AC44" s="761"/>
      <c r="AD44" s="761"/>
      <c r="AE44" s="761"/>
      <c r="AF44" s="761"/>
      <c r="AG44" s="761"/>
      <c r="AH44" s="761"/>
      <c r="AI44" s="761"/>
      <c r="AJ44" s="761"/>
      <c r="AK44" s="761"/>
      <c r="AL44" s="761"/>
      <c r="AM44" s="761"/>
      <c r="AN44" s="761"/>
      <c r="AO44" s="762"/>
      <c r="AP44" s="2"/>
    </row>
    <row r="45" spans="2:86" ht="12" customHeight="1" x14ac:dyDescent="0.15">
      <c r="B45" s="453"/>
      <c r="C45" s="808"/>
      <c r="D45" s="809"/>
      <c r="E45" s="809"/>
      <c r="F45" s="809"/>
      <c r="G45" s="809"/>
      <c r="H45" s="809"/>
      <c r="I45" s="809"/>
      <c r="J45" s="810"/>
      <c r="K45" s="763"/>
      <c r="L45" s="764"/>
      <c r="M45" s="764"/>
      <c r="N45" s="764"/>
      <c r="O45" s="764"/>
      <c r="P45" s="764"/>
      <c r="Q45" s="764"/>
      <c r="R45" s="764"/>
      <c r="S45" s="764"/>
      <c r="T45" s="764"/>
      <c r="U45" s="764"/>
      <c r="V45" s="764"/>
      <c r="W45" s="764"/>
      <c r="X45" s="764"/>
      <c r="Y45" s="764"/>
      <c r="Z45" s="764"/>
      <c r="AA45" s="764"/>
      <c r="AB45" s="764"/>
      <c r="AC45" s="764"/>
      <c r="AD45" s="764"/>
      <c r="AE45" s="764"/>
      <c r="AF45" s="764"/>
      <c r="AG45" s="764"/>
      <c r="AH45" s="764"/>
      <c r="AI45" s="764"/>
      <c r="AJ45" s="764"/>
      <c r="AK45" s="764"/>
      <c r="AL45" s="764"/>
      <c r="AM45" s="764"/>
      <c r="AN45" s="764"/>
      <c r="AO45" s="765"/>
      <c r="AP45" s="2"/>
    </row>
    <row r="46" spans="2:86" s="6" customFormat="1" ht="12" customHeight="1" x14ac:dyDescent="0.15">
      <c r="B46" s="2" t="s">
        <v>526</v>
      </c>
      <c r="AQ46" s="118"/>
      <c r="AR46" s="118"/>
      <c r="AS46" s="118"/>
      <c r="AT46" s="118"/>
      <c r="AU46" s="118"/>
      <c r="AV46" s="118"/>
      <c r="AW46" s="118"/>
      <c r="AX46" s="118"/>
      <c r="AY46" s="118"/>
      <c r="AZ46" s="118"/>
      <c r="BA46" s="118"/>
      <c r="BB46" s="118"/>
      <c r="BC46" s="118"/>
      <c r="BD46" s="118"/>
      <c r="BE46" s="118"/>
      <c r="BF46" s="118"/>
      <c r="BG46" s="118"/>
      <c r="BH46" s="118"/>
      <c r="BI46" s="118"/>
      <c r="BJ46" s="118"/>
      <c r="BK46" s="118"/>
      <c r="BL46" s="118"/>
      <c r="BM46" s="118"/>
      <c r="BN46" s="118"/>
      <c r="BO46" s="118"/>
      <c r="BP46" s="118"/>
      <c r="BQ46" s="118"/>
      <c r="BR46" s="118"/>
      <c r="BS46" s="118"/>
      <c r="BT46" s="118"/>
      <c r="BU46" s="118"/>
      <c r="BV46" s="118"/>
      <c r="BW46" s="118"/>
      <c r="BX46" s="118"/>
      <c r="BY46" s="118"/>
      <c r="BZ46" s="118"/>
      <c r="CA46" s="118"/>
      <c r="CB46" s="118"/>
      <c r="CC46" s="118"/>
      <c r="CD46" s="118"/>
      <c r="CE46" s="118"/>
      <c r="CF46" s="118"/>
      <c r="CG46" s="118"/>
      <c r="CH46" s="118"/>
    </row>
    <row r="47" spans="2:86" ht="12" customHeight="1" x14ac:dyDescent="0.15">
      <c r="B47" s="2" t="s">
        <v>523</v>
      </c>
    </row>
    <row r="48" spans="2:86" ht="12" customHeight="1" x14ac:dyDescent="0.15">
      <c r="B48" s="2" t="s">
        <v>524</v>
      </c>
    </row>
    <row r="49" spans="2:2" ht="12" customHeight="1" x14ac:dyDescent="0.15">
      <c r="B49" s="2" t="s">
        <v>477</v>
      </c>
    </row>
    <row r="50" spans="2:2" ht="12" customHeight="1" x14ac:dyDescent="0.15">
      <c r="B50" s="2" t="s">
        <v>525</v>
      </c>
    </row>
    <row r="51" spans="2:2" ht="12" customHeight="1" x14ac:dyDescent="0.15">
      <c r="B51" s="2" t="s">
        <v>478</v>
      </c>
    </row>
    <row r="52" spans="2:2" x14ac:dyDescent="0.15">
      <c r="B52" s="2" t="s">
        <v>538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23" priority="3">
      <formula>$AQ11=2</formula>
    </cfRule>
  </conditionalFormatting>
  <conditionalFormatting sqref="Y11:AF30">
    <cfRule type="expression" dxfId="22" priority="2">
      <formula>$AQ11=3</formula>
    </cfRule>
  </conditionalFormatting>
  <conditionalFormatting sqref="AC11:AJ30">
    <cfRule type="expression" dxfId="21" priority="1">
      <formula>$AQ11=1</formula>
    </cfRule>
  </conditionalFormatting>
  <dataValidations count="2">
    <dataValidation type="list" allowBlank="1" showInputMessage="1" showErrorMessage="1" sqref="N11:O30 R11:T30" xr:uid="{00000000-0002-0000-1200-000000000000}">
      <formula1>INDIRECT(L11)</formula1>
    </dataValidation>
    <dataValidation type="list" allowBlank="1" showInputMessage="1" showErrorMessage="1" sqref="Y11:AB30" xr:uid="{00000000-0002-0000-12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200-000002000000}">
          <x14:formula1>
            <xm:f>'(参考)リスト'!$D$16:$D$18</xm:f>
          </x14:formula1>
          <xm:sqref>P11:Q30</xm:sqref>
        </x14:dataValidation>
        <x14:dataValidation type="list" allowBlank="1" showInputMessage="1" showErrorMessage="1" xr:uid="{00000000-0002-0000-1200-000003000000}">
          <x14:formula1>
            <xm:f>'(参考)リスト'!$G$16:$G$20</xm:f>
          </x14:formula1>
          <xm:sqref>U11:V30</xm:sqref>
        </x14:dataValidation>
        <x14:dataValidation type="list" allowBlank="1" showInputMessage="1" showErrorMessage="1" xr:uid="{00000000-0002-0000-1200-000004000000}">
          <x14:formula1>
            <xm:f>'(参考)リスト'!$B$16:$B$20</xm:f>
          </x14:formula1>
          <xm:sqref>L11:M30</xm:sqref>
        </x14:dataValidation>
        <x14:dataValidation type="list" allowBlank="1" showInputMessage="1" showErrorMessage="1" xr:uid="{00000000-0002-0000-1200-000005000000}">
          <x14:formula1>
            <xm:f>'(参考)リスト'!$F$16:$F$21</xm:f>
          </x14:formula1>
          <xm:sqref>W11:X30</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1" customWidth="1"/>
    <col min="43" max="86" width="4.125" style="118" customWidth="1"/>
    <col min="87" max="99" width="8" style="2" customWidth="1"/>
    <col min="100" max="110" width="9" style="2"/>
    <col min="111" max="111" width="14" style="2" bestFit="1" customWidth="1"/>
    <col min="112" max="16384" width="9" style="2"/>
  </cols>
  <sheetData>
    <row r="1" spans="2:86" x14ac:dyDescent="0.15">
      <c r="AU1" s="833" t="s">
        <v>306</v>
      </c>
      <c r="AV1" s="834" t="s">
        <v>299</v>
      </c>
      <c r="AW1" s="836" t="s">
        <v>300</v>
      </c>
      <c r="AX1" s="838" t="s">
        <v>307</v>
      </c>
      <c r="AY1" s="839"/>
      <c r="AZ1" s="839"/>
      <c r="BA1" s="839"/>
      <c r="BB1" s="839"/>
      <c r="BC1" s="839"/>
      <c r="BD1" s="839"/>
      <c r="BE1" s="839"/>
      <c r="BF1" s="839"/>
      <c r="BG1" s="839"/>
      <c r="BH1" s="839"/>
      <c r="BI1" s="839"/>
      <c r="BJ1" s="839"/>
      <c r="BK1" s="839"/>
      <c r="BL1" s="839"/>
      <c r="BM1" s="839"/>
      <c r="BN1" s="839"/>
      <c r="BO1" s="839"/>
      <c r="BP1" s="839"/>
      <c r="BQ1" s="839"/>
      <c r="BR1" s="840"/>
      <c r="BS1" s="483" t="s">
        <v>301</v>
      </c>
      <c r="BT1" s="841"/>
      <c r="BU1" s="841"/>
      <c r="BV1" s="841"/>
      <c r="BW1" s="853" t="s">
        <v>308</v>
      </c>
      <c r="BX1" s="854"/>
      <c r="BY1" s="854"/>
      <c r="BZ1" s="854"/>
      <c r="CA1" s="854"/>
      <c r="CB1" s="854"/>
      <c r="CC1" s="854"/>
      <c r="CD1" s="854"/>
      <c r="CE1" s="854"/>
      <c r="CF1" s="854"/>
      <c r="CG1" s="854"/>
      <c r="CH1" s="855"/>
    </row>
    <row r="2" spans="2:86" ht="8.25" customHeight="1" x14ac:dyDescent="0.15">
      <c r="AU2" s="833"/>
      <c r="AV2" s="835"/>
      <c r="AW2" s="837"/>
      <c r="AX2" s="801" t="s">
        <v>309</v>
      </c>
      <c r="AY2" s="278"/>
      <c r="AZ2" s="278"/>
      <c r="BA2" s="278"/>
      <c r="BB2" s="278"/>
      <c r="BC2" s="278"/>
      <c r="BD2" s="278"/>
      <c r="BE2" s="278"/>
      <c r="BF2" s="278"/>
      <c r="BG2" s="278"/>
      <c r="BH2" s="278"/>
      <c r="BI2" s="278"/>
      <c r="BJ2" s="278" t="s">
        <v>310</v>
      </c>
      <c r="BK2" s="278"/>
      <c r="BL2" s="278"/>
      <c r="BM2" s="278"/>
      <c r="BN2" s="278"/>
      <c r="BO2" s="278"/>
      <c r="BP2" s="278"/>
      <c r="BQ2" s="278"/>
      <c r="BR2" s="856"/>
      <c r="BS2" s="841"/>
      <c r="BT2" s="841"/>
      <c r="BU2" s="841"/>
      <c r="BV2" s="841"/>
      <c r="BW2" s="857" t="s">
        <v>303</v>
      </c>
      <c r="BX2" s="472"/>
      <c r="BY2" s="472"/>
      <c r="BZ2" s="472"/>
      <c r="CA2" s="278" t="s">
        <v>311</v>
      </c>
      <c r="CB2" s="278"/>
      <c r="CC2" s="278"/>
      <c r="CD2" s="278"/>
      <c r="CE2" s="278"/>
      <c r="CF2" s="278"/>
      <c r="CG2" s="278"/>
      <c r="CH2" s="856"/>
    </row>
    <row r="3" spans="2:86" ht="24.95" customHeight="1" x14ac:dyDescent="0.15">
      <c r="B3" s="574" t="s">
        <v>452</v>
      </c>
      <c r="C3" s="799"/>
      <c r="D3" s="799"/>
      <c r="E3" s="800"/>
      <c r="F3" s="800"/>
      <c r="G3" s="800"/>
      <c r="H3" s="800"/>
      <c r="I3" s="800"/>
      <c r="J3" s="800"/>
      <c r="K3" s="799"/>
      <c r="L3" s="799"/>
      <c r="M3" s="799"/>
      <c r="N3" s="799"/>
      <c r="O3" s="799"/>
      <c r="P3" s="799"/>
      <c r="Q3" s="799"/>
      <c r="R3" s="799"/>
      <c r="S3" s="799"/>
      <c r="T3" s="799"/>
      <c r="U3" s="799"/>
      <c r="V3" s="799"/>
      <c r="W3" s="799"/>
      <c r="X3" s="799"/>
      <c r="Y3" s="799"/>
      <c r="Z3" s="799"/>
      <c r="AA3" s="799"/>
      <c r="AB3" s="799"/>
      <c r="AC3" s="799"/>
      <c r="AD3" s="799"/>
      <c r="AE3" s="799"/>
      <c r="AF3" s="799"/>
      <c r="AG3" s="799"/>
      <c r="AH3" s="799"/>
      <c r="AI3" s="799"/>
      <c r="AJ3" s="799"/>
      <c r="AK3" s="799"/>
      <c r="AL3" s="799"/>
      <c r="AM3" s="799"/>
      <c r="AN3" s="799"/>
      <c r="AO3" s="799"/>
      <c r="AU3" s="833"/>
      <c r="AV3" s="835"/>
      <c r="AW3" s="837"/>
      <c r="AX3" s="801" t="s">
        <v>26</v>
      </c>
      <c r="AY3" s="278"/>
      <c r="AZ3" s="278"/>
      <c r="BA3" s="278"/>
      <c r="BB3" s="278" t="s">
        <v>22</v>
      </c>
      <c r="BC3" s="278"/>
      <c r="BD3" s="278"/>
      <c r="BE3" s="278"/>
      <c r="BF3" s="278" t="s">
        <v>24</v>
      </c>
      <c r="BG3" s="278"/>
      <c r="BH3" s="278"/>
      <c r="BI3" s="278"/>
      <c r="BJ3" s="472" t="s">
        <v>26</v>
      </c>
      <c r="BK3" s="472"/>
      <c r="BL3" s="472"/>
      <c r="BM3" s="472" t="s">
        <v>22</v>
      </c>
      <c r="BN3" s="472"/>
      <c r="BO3" s="472"/>
      <c r="BP3" s="472" t="s">
        <v>24</v>
      </c>
      <c r="BQ3" s="472"/>
      <c r="BR3" s="852"/>
      <c r="BS3" s="483" t="s">
        <v>26</v>
      </c>
      <c r="BT3" s="483" t="s">
        <v>22</v>
      </c>
      <c r="BU3" s="483" t="s">
        <v>24</v>
      </c>
      <c r="BV3" s="483" t="s">
        <v>304</v>
      </c>
      <c r="BW3" s="801" t="s">
        <v>312</v>
      </c>
      <c r="BX3" s="278"/>
      <c r="BY3" s="278"/>
      <c r="BZ3" s="278"/>
      <c r="CA3" s="278" t="s">
        <v>22</v>
      </c>
      <c r="CB3" s="278"/>
      <c r="CC3" s="278"/>
      <c r="CD3" s="278"/>
      <c r="CE3" s="278" t="s">
        <v>24</v>
      </c>
      <c r="CF3" s="278"/>
      <c r="CG3" s="278"/>
      <c r="CH3" s="856"/>
    </row>
    <row r="4" spans="2:86" ht="18" customHeight="1" x14ac:dyDescent="0.15">
      <c r="B4" s="440" t="s">
        <v>27</v>
      </c>
      <c r="C4" s="440"/>
      <c r="D4" s="739"/>
      <c r="E4" s="846" t="str">
        <f>'様式A-1'!D3</f>
        <v>ユダトンネル</v>
      </c>
      <c r="F4" s="847"/>
      <c r="G4" s="847"/>
      <c r="H4" s="847"/>
      <c r="I4" s="847"/>
      <c r="J4" s="848"/>
      <c r="K4" s="301" t="s">
        <v>28</v>
      </c>
      <c r="L4" s="472"/>
      <c r="M4" s="472"/>
      <c r="N4" s="845" t="str">
        <f>'様式A-1'!J3</f>
        <v>主要県道　橘東和線</v>
      </c>
      <c r="O4" s="845"/>
      <c r="P4" s="845"/>
      <c r="Q4" s="845"/>
      <c r="R4" s="845"/>
      <c r="S4" s="845"/>
      <c r="T4" s="278" t="s">
        <v>258</v>
      </c>
      <c r="U4" s="278"/>
      <c r="V4" s="278"/>
      <c r="W4" s="278"/>
      <c r="X4" s="278"/>
      <c r="Y4" s="845" t="str">
        <f>'様式B(トンネル様式1P002)'!K5</f>
        <v>基礎地盤コンサルタンツ株式会社</v>
      </c>
      <c r="Z4" s="845"/>
      <c r="AA4" s="845"/>
      <c r="AB4" s="845"/>
      <c r="AC4" s="845"/>
      <c r="AD4" s="845"/>
      <c r="AE4" s="845"/>
      <c r="AF4" s="845"/>
      <c r="AG4" s="250" t="s">
        <v>220</v>
      </c>
      <c r="AH4" s="251"/>
      <c r="AI4" s="251"/>
      <c r="AJ4" s="252"/>
      <c r="AK4" s="849">
        <f>'様式B(トンネル様式1P002)'!Q5</f>
        <v>45281</v>
      </c>
      <c r="AL4" s="850"/>
      <c r="AM4" s="850"/>
      <c r="AN4" s="850"/>
      <c r="AO4" s="851"/>
      <c r="AU4" s="833"/>
      <c r="AV4" s="835"/>
      <c r="AW4" s="837"/>
      <c r="AX4" s="112" t="s">
        <v>313</v>
      </c>
      <c r="AY4" s="113" t="s">
        <v>314</v>
      </c>
      <c r="AZ4" s="113" t="s">
        <v>315</v>
      </c>
      <c r="BA4" s="114" t="s">
        <v>316</v>
      </c>
      <c r="BB4" s="115" t="s">
        <v>313</v>
      </c>
      <c r="BC4" s="113" t="s">
        <v>314</v>
      </c>
      <c r="BD4" s="113" t="s">
        <v>315</v>
      </c>
      <c r="BE4" s="114" t="s">
        <v>316</v>
      </c>
      <c r="BF4" s="115" t="s">
        <v>313</v>
      </c>
      <c r="BG4" s="113" t="s">
        <v>314</v>
      </c>
      <c r="BH4" s="113" t="s">
        <v>315</v>
      </c>
      <c r="BI4" s="114" t="s">
        <v>316</v>
      </c>
      <c r="BJ4" s="115" t="s">
        <v>313</v>
      </c>
      <c r="BK4" s="113" t="s">
        <v>314</v>
      </c>
      <c r="BL4" s="114" t="s">
        <v>317</v>
      </c>
      <c r="BM4" s="115" t="s">
        <v>313</v>
      </c>
      <c r="BN4" s="113" t="s">
        <v>314</v>
      </c>
      <c r="BO4" s="114" t="s">
        <v>317</v>
      </c>
      <c r="BP4" s="115" t="s">
        <v>313</v>
      </c>
      <c r="BQ4" s="113" t="s">
        <v>314</v>
      </c>
      <c r="BR4" s="116" t="s">
        <v>317</v>
      </c>
      <c r="BS4" s="841"/>
      <c r="BT4" s="841"/>
      <c r="BU4" s="841"/>
      <c r="BV4" s="841"/>
      <c r="BW4" s="112" t="s">
        <v>313</v>
      </c>
      <c r="BX4" s="113" t="s">
        <v>314</v>
      </c>
      <c r="BY4" s="113" t="s">
        <v>315</v>
      </c>
      <c r="BZ4" s="114" t="s">
        <v>316</v>
      </c>
      <c r="CA4" s="115" t="s">
        <v>313</v>
      </c>
      <c r="CB4" s="113" t="s">
        <v>314</v>
      </c>
      <c r="CC4" s="113" t="s">
        <v>315</v>
      </c>
      <c r="CD4" s="114" t="s">
        <v>316</v>
      </c>
      <c r="CE4" s="115" t="s">
        <v>313</v>
      </c>
      <c r="CF4" s="113" t="s">
        <v>314</v>
      </c>
      <c r="CG4" s="113" t="s">
        <v>315</v>
      </c>
      <c r="CH4" s="116" t="s">
        <v>316</v>
      </c>
    </row>
    <row r="5" spans="2:86" ht="18" customHeight="1" x14ac:dyDescent="0.15">
      <c r="B5" s="448" t="s">
        <v>0</v>
      </c>
      <c r="C5" s="448"/>
      <c r="D5" s="755"/>
      <c r="E5" s="842" t="str">
        <f>'様式A-1'!D4</f>
        <v>油田トンネル</v>
      </c>
      <c r="F5" s="843"/>
      <c r="G5" s="843"/>
      <c r="H5" s="843"/>
      <c r="I5" s="843"/>
      <c r="J5" s="844"/>
      <c r="K5" s="580" t="s">
        <v>1</v>
      </c>
      <c r="L5" s="483"/>
      <c r="M5" s="483"/>
      <c r="N5" s="845" t="str">
        <f>'様式A-1'!R3</f>
        <v>柳井土木建築事務所
（大島分室）</v>
      </c>
      <c r="O5" s="845"/>
      <c r="P5" s="845"/>
      <c r="Q5" s="845"/>
      <c r="R5" s="845"/>
      <c r="S5" s="845"/>
      <c r="T5" s="278" t="s">
        <v>259</v>
      </c>
      <c r="U5" s="278"/>
      <c r="V5" s="278"/>
      <c r="W5" s="278"/>
      <c r="X5" s="278"/>
      <c r="Y5" s="845" t="str">
        <f>'様式B(トンネル様式1P002)'!K6</f>
        <v>安田　啓吾</v>
      </c>
      <c r="Z5" s="845"/>
      <c r="AA5" s="845"/>
      <c r="AB5" s="845"/>
      <c r="AC5" s="845"/>
      <c r="AD5" s="845"/>
      <c r="AE5" s="845"/>
      <c r="AF5" s="845"/>
      <c r="AG5" s="544"/>
      <c r="AH5" s="610"/>
      <c r="AI5" s="610"/>
      <c r="AJ5" s="604"/>
      <c r="AK5" s="585"/>
      <c r="AL5" s="586"/>
      <c r="AM5" s="586"/>
      <c r="AN5" s="586"/>
      <c r="AO5" s="587"/>
      <c r="AU5" s="833"/>
      <c r="AV5" s="140" t="str">
        <f>N7</f>
        <v>S03</v>
      </c>
      <c r="AW5" s="119">
        <f>R7</f>
        <v>9</v>
      </c>
      <c r="AX5" s="148">
        <f>+Y32</f>
        <v>0</v>
      </c>
      <c r="AY5" s="148">
        <f>+Z32</f>
        <v>0</v>
      </c>
      <c r="AZ5" s="148">
        <f>+AA32</f>
        <v>0</v>
      </c>
      <c r="BA5" s="148">
        <f t="shared" ref="BA5" si="0">+AB32</f>
        <v>0</v>
      </c>
      <c r="BB5" s="148">
        <f>+AC32</f>
        <v>0</v>
      </c>
      <c r="BC5" s="148">
        <f t="shared" ref="BC5:BI5" si="1">+AD32</f>
        <v>0</v>
      </c>
      <c r="BD5" s="148">
        <f t="shared" si="1"/>
        <v>0</v>
      </c>
      <c r="BE5" s="148">
        <f t="shared" si="1"/>
        <v>1</v>
      </c>
      <c r="BF5" s="148">
        <f t="shared" si="1"/>
        <v>0</v>
      </c>
      <c r="BG5" s="148">
        <f t="shared" si="1"/>
        <v>0</v>
      </c>
      <c r="BH5" s="148">
        <f t="shared" si="1"/>
        <v>0</v>
      </c>
      <c r="BI5" s="148">
        <f t="shared" si="1"/>
        <v>0</v>
      </c>
      <c r="BJ5" s="148" t="str">
        <f>+Y35</f>
        <v/>
      </c>
      <c r="BK5" s="148" t="str">
        <f t="shared" ref="BK5" si="2">+Z35</f>
        <v/>
      </c>
      <c r="BL5" s="148" t="str">
        <f>+AA35</f>
        <v/>
      </c>
      <c r="BM5" s="148">
        <f>+AC35</f>
        <v>0</v>
      </c>
      <c r="BN5" s="148">
        <f t="shared" ref="BN5:BO5" si="3">+AD35</f>
        <v>0</v>
      </c>
      <c r="BO5" s="148">
        <f t="shared" si="3"/>
        <v>1</v>
      </c>
      <c r="BP5" s="148">
        <f>+AG35</f>
        <v>0</v>
      </c>
      <c r="BQ5" s="148">
        <f>+AH35</f>
        <v>0</v>
      </c>
      <c r="BR5" s="148">
        <f>+AI35</f>
        <v>0</v>
      </c>
      <c r="BS5" s="213" t="str">
        <f>+Y36</f>
        <v>Ⅰ</v>
      </c>
      <c r="BT5" s="213" t="str">
        <f>+AC36</f>
        <v>Ⅱ</v>
      </c>
      <c r="BU5" s="213" t="str">
        <f>+AG36</f>
        <v>Ⅰ</v>
      </c>
      <c r="BV5" s="213" t="str">
        <f>+Y37</f>
        <v>Ⅱ</v>
      </c>
      <c r="BW5" s="120" t="str">
        <f>IF(Y32&gt;0,$R$7,"")</f>
        <v/>
      </c>
      <c r="BX5" s="121" t="str">
        <f>IF(Z32&gt;0,"",IF(AA32&gt;0,$R$7,""))</f>
        <v/>
      </c>
      <c r="BY5" s="121" t="str">
        <f>IF(Y32+Z32&gt;0,"",IF(AA32&gt;0,$R$7,""))</f>
        <v/>
      </c>
      <c r="BZ5" s="121" t="str">
        <f>IF(Y32+Z32+AA32&gt;0,"",IF(AB32&gt;0,$R$7,""))</f>
        <v/>
      </c>
      <c r="CA5" s="122">
        <f t="shared" ref="CA5:CH5" si="4">+AC31</f>
        <v>0</v>
      </c>
      <c r="CB5" s="122">
        <f t="shared" si="4"/>
        <v>0</v>
      </c>
      <c r="CC5" s="122">
        <f t="shared" si="4"/>
        <v>0</v>
      </c>
      <c r="CD5" s="122">
        <f t="shared" si="4"/>
        <v>0.12</v>
      </c>
      <c r="CE5" s="122">
        <f t="shared" si="4"/>
        <v>0</v>
      </c>
      <c r="CF5" s="122">
        <f t="shared" si="4"/>
        <v>0</v>
      </c>
      <c r="CG5" s="122">
        <f t="shared" si="4"/>
        <v>0</v>
      </c>
      <c r="CH5" s="122">
        <f t="shared" si="4"/>
        <v>0</v>
      </c>
    </row>
    <row r="6" spans="2:86" ht="12" customHeight="1" x14ac:dyDescent="0.15">
      <c r="B6" s="802" t="s">
        <v>219</v>
      </c>
      <c r="C6" s="803"/>
      <c r="D6" s="804"/>
      <c r="E6" s="805"/>
      <c r="F6" s="805"/>
      <c r="G6" s="805"/>
      <c r="H6" s="805"/>
      <c r="I6" s="805"/>
      <c r="J6" s="806"/>
      <c r="K6" s="811" t="s">
        <v>453</v>
      </c>
      <c r="L6" s="812"/>
      <c r="M6" s="812"/>
      <c r="N6" s="812"/>
      <c r="O6" s="812"/>
      <c r="P6" s="812"/>
      <c r="Q6" s="812"/>
      <c r="R6" s="812"/>
      <c r="S6" s="812"/>
      <c r="T6" s="812"/>
      <c r="U6" s="812"/>
      <c r="V6" s="812"/>
      <c r="W6" s="812"/>
      <c r="X6" s="812"/>
      <c r="Y6" s="812"/>
      <c r="Z6" s="812"/>
      <c r="AA6" s="812"/>
      <c r="AB6" s="812"/>
      <c r="AC6" s="812"/>
      <c r="AD6" s="812"/>
      <c r="AE6" s="812"/>
      <c r="AF6" s="812"/>
      <c r="AG6" s="812"/>
      <c r="AH6" s="812"/>
      <c r="AI6" s="812"/>
      <c r="AJ6" s="812"/>
      <c r="AK6" s="812"/>
      <c r="AL6" s="812"/>
      <c r="AM6" s="812"/>
      <c r="AN6" s="812"/>
      <c r="AO6" s="813"/>
      <c r="AP6" s="2"/>
    </row>
    <row r="7" spans="2:86" ht="12" customHeight="1" x14ac:dyDescent="0.15">
      <c r="B7" s="490"/>
      <c r="C7" s="807"/>
      <c r="D7" s="805"/>
      <c r="E7" s="805"/>
      <c r="F7" s="805"/>
      <c r="G7" s="805"/>
      <c r="H7" s="805"/>
      <c r="I7" s="805"/>
      <c r="J7" s="806"/>
      <c r="K7" s="775" t="s">
        <v>218</v>
      </c>
      <c r="L7" s="776"/>
      <c r="M7" s="777"/>
      <c r="N7" s="767" t="s">
        <v>580</v>
      </c>
      <c r="O7" s="768"/>
      <c r="P7" s="775" t="s">
        <v>454</v>
      </c>
      <c r="Q7" s="777"/>
      <c r="R7" s="814">
        <v>9</v>
      </c>
      <c r="S7" s="815"/>
      <c r="T7" s="816"/>
      <c r="U7" s="817" t="s">
        <v>455</v>
      </c>
      <c r="V7" s="818"/>
      <c r="W7" s="817" t="s">
        <v>456</v>
      </c>
      <c r="X7" s="818"/>
      <c r="Y7" s="777" t="s">
        <v>217</v>
      </c>
      <c r="Z7" s="766"/>
      <c r="AA7" s="766"/>
      <c r="AB7" s="766"/>
      <c r="AC7" s="817" t="s">
        <v>457</v>
      </c>
      <c r="AD7" s="823"/>
      <c r="AE7" s="823"/>
      <c r="AF7" s="823"/>
      <c r="AG7" s="823"/>
      <c r="AH7" s="823"/>
      <c r="AI7" s="823"/>
      <c r="AJ7" s="818"/>
      <c r="AK7" s="817" t="s">
        <v>458</v>
      </c>
      <c r="AL7" s="823"/>
      <c r="AM7" s="823"/>
      <c r="AN7" s="825"/>
      <c r="AO7" s="826"/>
      <c r="AP7" s="2"/>
      <c r="AW7" s="167"/>
    </row>
    <row r="8" spans="2:86" ht="12" customHeight="1" x14ac:dyDescent="0.15">
      <c r="B8" s="490"/>
      <c r="C8" s="807"/>
      <c r="D8" s="805"/>
      <c r="E8" s="805"/>
      <c r="F8" s="805"/>
      <c r="G8" s="805"/>
      <c r="H8" s="805"/>
      <c r="I8" s="805"/>
      <c r="J8" s="806"/>
      <c r="K8" s="766" t="s">
        <v>459</v>
      </c>
      <c r="L8" s="766" t="s">
        <v>198</v>
      </c>
      <c r="M8" s="766"/>
      <c r="N8" s="766" t="s">
        <v>197</v>
      </c>
      <c r="O8" s="766"/>
      <c r="P8" s="766" t="s">
        <v>460</v>
      </c>
      <c r="Q8" s="766"/>
      <c r="R8" s="766" t="s">
        <v>6</v>
      </c>
      <c r="S8" s="766"/>
      <c r="T8" s="766"/>
      <c r="U8" s="819"/>
      <c r="V8" s="820"/>
      <c r="W8" s="819"/>
      <c r="X8" s="820"/>
      <c r="Y8" s="777"/>
      <c r="Z8" s="766"/>
      <c r="AA8" s="766"/>
      <c r="AB8" s="766"/>
      <c r="AC8" s="821"/>
      <c r="AD8" s="824"/>
      <c r="AE8" s="824"/>
      <c r="AF8" s="824"/>
      <c r="AG8" s="824"/>
      <c r="AH8" s="824"/>
      <c r="AI8" s="824"/>
      <c r="AJ8" s="822"/>
      <c r="AK8" s="819"/>
      <c r="AL8" s="827"/>
      <c r="AM8" s="827"/>
      <c r="AN8" s="828"/>
      <c r="AO8" s="829"/>
      <c r="AP8" s="2"/>
    </row>
    <row r="9" spans="2:86" ht="12" customHeight="1" x14ac:dyDescent="0.15">
      <c r="B9" s="490"/>
      <c r="C9" s="807"/>
      <c r="D9" s="805"/>
      <c r="E9" s="805"/>
      <c r="F9" s="805"/>
      <c r="G9" s="805"/>
      <c r="H9" s="805"/>
      <c r="I9" s="805"/>
      <c r="J9" s="806"/>
      <c r="K9" s="766"/>
      <c r="L9" s="766"/>
      <c r="M9" s="766"/>
      <c r="N9" s="766"/>
      <c r="O9" s="766"/>
      <c r="P9" s="766"/>
      <c r="Q9" s="766"/>
      <c r="R9" s="766"/>
      <c r="S9" s="766"/>
      <c r="T9" s="766"/>
      <c r="U9" s="819"/>
      <c r="V9" s="820"/>
      <c r="W9" s="819"/>
      <c r="X9" s="820"/>
      <c r="Y9" s="777" t="s">
        <v>461</v>
      </c>
      <c r="Z9" s="766"/>
      <c r="AA9" s="766"/>
      <c r="AB9" s="766"/>
      <c r="AC9" s="766" t="s">
        <v>462</v>
      </c>
      <c r="AD9" s="766"/>
      <c r="AE9" s="766"/>
      <c r="AF9" s="766"/>
      <c r="AG9" s="766" t="s">
        <v>463</v>
      </c>
      <c r="AH9" s="766"/>
      <c r="AI9" s="766"/>
      <c r="AJ9" s="766"/>
      <c r="AK9" s="819"/>
      <c r="AL9" s="827"/>
      <c r="AM9" s="827"/>
      <c r="AN9" s="828"/>
      <c r="AO9" s="829"/>
      <c r="AP9" s="2"/>
    </row>
    <row r="10" spans="2:86" ht="12" customHeight="1" x14ac:dyDescent="0.15">
      <c r="B10" s="490"/>
      <c r="C10" s="807"/>
      <c r="D10" s="805"/>
      <c r="E10" s="805"/>
      <c r="F10" s="805"/>
      <c r="G10" s="805"/>
      <c r="H10" s="805"/>
      <c r="I10" s="805"/>
      <c r="J10" s="806"/>
      <c r="K10" s="766"/>
      <c r="L10" s="766"/>
      <c r="M10" s="766"/>
      <c r="N10" s="766"/>
      <c r="O10" s="766"/>
      <c r="P10" s="766"/>
      <c r="Q10" s="766"/>
      <c r="R10" s="766"/>
      <c r="S10" s="766"/>
      <c r="T10" s="766"/>
      <c r="U10" s="821"/>
      <c r="V10" s="822"/>
      <c r="W10" s="821"/>
      <c r="X10" s="822"/>
      <c r="Y10" s="142" t="s">
        <v>32</v>
      </c>
      <c r="Z10" s="139" t="s">
        <v>33</v>
      </c>
      <c r="AA10" s="139" t="s">
        <v>464</v>
      </c>
      <c r="AB10" s="139" t="s">
        <v>465</v>
      </c>
      <c r="AC10" s="139" t="s">
        <v>32</v>
      </c>
      <c r="AD10" s="139" t="s">
        <v>33</v>
      </c>
      <c r="AE10" s="139" t="s">
        <v>464</v>
      </c>
      <c r="AF10" s="139" t="s">
        <v>465</v>
      </c>
      <c r="AG10" s="139" t="s">
        <v>32</v>
      </c>
      <c r="AH10" s="139" t="s">
        <v>33</v>
      </c>
      <c r="AI10" s="139" t="s">
        <v>464</v>
      </c>
      <c r="AJ10" s="139" t="s">
        <v>465</v>
      </c>
      <c r="AK10" s="821"/>
      <c r="AL10" s="824"/>
      <c r="AM10" s="824"/>
      <c r="AN10" s="830"/>
      <c r="AO10" s="831"/>
      <c r="AP10" s="2"/>
    </row>
    <row r="11" spans="2:86" ht="12" customHeight="1" x14ac:dyDescent="0.15">
      <c r="B11" s="490"/>
      <c r="C11" s="807"/>
      <c r="D11" s="805"/>
      <c r="E11" s="805"/>
      <c r="F11" s="805"/>
      <c r="G11" s="805"/>
      <c r="H11" s="805"/>
      <c r="I11" s="805"/>
      <c r="J11" s="806"/>
      <c r="K11" s="143">
        <v>1</v>
      </c>
      <c r="L11" s="793" t="s">
        <v>533</v>
      </c>
      <c r="M11" s="794"/>
      <c r="N11" s="793" t="s">
        <v>483</v>
      </c>
      <c r="O11" s="794"/>
      <c r="P11" s="767" t="s">
        <v>333</v>
      </c>
      <c r="Q11" s="769"/>
      <c r="R11" s="264" t="s">
        <v>531</v>
      </c>
      <c r="S11" s="264"/>
      <c r="T11" s="264"/>
      <c r="U11" s="767" t="s">
        <v>629</v>
      </c>
      <c r="V11" s="769"/>
      <c r="W11" s="767" t="s">
        <v>629</v>
      </c>
      <c r="X11" s="768"/>
      <c r="Y11" s="144"/>
      <c r="Z11" s="144"/>
      <c r="AA11" s="144"/>
      <c r="AB11" s="144"/>
      <c r="AC11" s="169"/>
      <c r="AD11" s="169"/>
      <c r="AE11" s="169"/>
      <c r="AF11" s="169">
        <v>0.12</v>
      </c>
      <c r="AG11" s="169"/>
      <c r="AH11" s="169"/>
      <c r="AI11" s="169"/>
      <c r="AJ11" s="169"/>
      <c r="AK11" s="793"/>
      <c r="AL11" s="832"/>
      <c r="AM11" s="832"/>
      <c r="AN11" s="615"/>
      <c r="AO11" s="616"/>
      <c r="AP11" s="2"/>
      <c r="AQ11" s="168">
        <f>IF(P11="材質劣化",2,IF(P11="漏水",3,1))</f>
        <v>2</v>
      </c>
    </row>
    <row r="12" spans="2:86" ht="12" customHeight="1" x14ac:dyDescent="0.15">
      <c r="B12" s="490"/>
      <c r="C12" s="807"/>
      <c r="D12" s="805"/>
      <c r="E12" s="805"/>
      <c r="F12" s="805"/>
      <c r="G12" s="805"/>
      <c r="H12" s="805"/>
      <c r="I12" s="805"/>
      <c r="J12" s="806"/>
      <c r="K12" s="143"/>
      <c r="L12" s="793"/>
      <c r="M12" s="794"/>
      <c r="N12" s="793"/>
      <c r="O12" s="794"/>
      <c r="P12" s="767"/>
      <c r="Q12" s="769"/>
      <c r="R12" s="264"/>
      <c r="S12" s="264"/>
      <c r="T12" s="264"/>
      <c r="U12" s="767"/>
      <c r="V12" s="769"/>
      <c r="W12" s="767"/>
      <c r="X12" s="768"/>
      <c r="Y12" s="144"/>
      <c r="Z12" s="144"/>
      <c r="AA12" s="144"/>
      <c r="AB12" s="144"/>
      <c r="AC12" s="169"/>
      <c r="AD12" s="169"/>
      <c r="AE12" s="169"/>
      <c r="AF12" s="169"/>
      <c r="AG12" s="169"/>
      <c r="AH12" s="169"/>
      <c r="AI12" s="169"/>
      <c r="AJ12" s="169"/>
      <c r="AK12" s="795"/>
      <c r="AL12" s="796"/>
      <c r="AM12" s="796"/>
      <c r="AN12" s="797"/>
      <c r="AO12" s="798"/>
      <c r="AP12" s="2"/>
      <c r="AQ12" s="168">
        <f t="shared" ref="AQ12:AQ30" si="5">IF(P12="材質劣化",2,IF(P12="漏水",3,1))</f>
        <v>1</v>
      </c>
    </row>
    <row r="13" spans="2:86" ht="12" customHeight="1" x14ac:dyDescent="0.15">
      <c r="B13" s="490"/>
      <c r="C13" s="807"/>
      <c r="D13" s="805"/>
      <c r="E13" s="805"/>
      <c r="F13" s="805"/>
      <c r="G13" s="805"/>
      <c r="H13" s="805"/>
      <c r="I13" s="805"/>
      <c r="J13" s="806"/>
      <c r="K13" s="143"/>
      <c r="L13" s="793"/>
      <c r="M13" s="794"/>
      <c r="N13" s="793"/>
      <c r="O13" s="794"/>
      <c r="P13" s="767"/>
      <c r="Q13" s="769"/>
      <c r="R13" s="264"/>
      <c r="S13" s="264"/>
      <c r="T13" s="264"/>
      <c r="U13" s="767"/>
      <c r="V13" s="769"/>
      <c r="W13" s="767"/>
      <c r="X13" s="768"/>
      <c r="Y13" s="144"/>
      <c r="Z13" s="144"/>
      <c r="AA13" s="144"/>
      <c r="AB13" s="144"/>
      <c r="AC13" s="169"/>
      <c r="AD13" s="169"/>
      <c r="AE13" s="169"/>
      <c r="AF13" s="169"/>
      <c r="AG13" s="169"/>
      <c r="AH13" s="169"/>
      <c r="AI13" s="169"/>
      <c r="AJ13" s="169"/>
      <c r="AK13" s="795"/>
      <c r="AL13" s="796"/>
      <c r="AM13" s="796"/>
      <c r="AN13" s="797"/>
      <c r="AO13" s="798"/>
      <c r="AP13" s="2"/>
      <c r="AQ13" s="168">
        <f t="shared" si="5"/>
        <v>1</v>
      </c>
    </row>
    <row r="14" spans="2:86" ht="12" customHeight="1" x14ac:dyDescent="0.15">
      <c r="B14" s="490"/>
      <c r="C14" s="807"/>
      <c r="D14" s="805"/>
      <c r="E14" s="805"/>
      <c r="F14" s="805"/>
      <c r="G14" s="805"/>
      <c r="H14" s="805"/>
      <c r="I14" s="805"/>
      <c r="J14" s="806"/>
      <c r="K14" s="143"/>
      <c r="L14" s="793"/>
      <c r="M14" s="794"/>
      <c r="N14" s="793"/>
      <c r="O14" s="794"/>
      <c r="P14" s="767"/>
      <c r="Q14" s="769"/>
      <c r="R14" s="264"/>
      <c r="S14" s="264"/>
      <c r="T14" s="264"/>
      <c r="U14" s="767"/>
      <c r="V14" s="769"/>
      <c r="W14" s="767"/>
      <c r="X14" s="768"/>
      <c r="Y14" s="144"/>
      <c r="Z14" s="144"/>
      <c r="AA14" s="144"/>
      <c r="AB14" s="144"/>
      <c r="AC14" s="169"/>
      <c r="AD14" s="169"/>
      <c r="AE14" s="169"/>
      <c r="AF14" s="169"/>
      <c r="AG14" s="169"/>
      <c r="AH14" s="169"/>
      <c r="AI14" s="169"/>
      <c r="AJ14" s="169"/>
      <c r="AK14" s="795"/>
      <c r="AL14" s="796"/>
      <c r="AM14" s="796"/>
      <c r="AN14" s="797"/>
      <c r="AO14" s="798"/>
      <c r="AP14" s="2"/>
      <c r="AQ14" s="168">
        <f t="shared" si="5"/>
        <v>1</v>
      </c>
    </row>
    <row r="15" spans="2:86" ht="12" customHeight="1" x14ac:dyDescent="0.15">
      <c r="B15" s="490"/>
      <c r="C15" s="807"/>
      <c r="D15" s="805"/>
      <c r="E15" s="805"/>
      <c r="F15" s="805"/>
      <c r="G15" s="805"/>
      <c r="H15" s="805"/>
      <c r="I15" s="805"/>
      <c r="J15" s="806"/>
      <c r="K15" s="143"/>
      <c r="L15" s="793"/>
      <c r="M15" s="794"/>
      <c r="N15" s="793"/>
      <c r="O15" s="794"/>
      <c r="P15" s="767"/>
      <c r="Q15" s="769"/>
      <c r="R15" s="264"/>
      <c r="S15" s="264"/>
      <c r="T15" s="264"/>
      <c r="U15" s="767"/>
      <c r="V15" s="769"/>
      <c r="W15" s="767"/>
      <c r="X15" s="768"/>
      <c r="Y15" s="144"/>
      <c r="Z15" s="144"/>
      <c r="AA15" s="144"/>
      <c r="AB15" s="144"/>
      <c r="AC15" s="169"/>
      <c r="AD15" s="169"/>
      <c r="AE15" s="169"/>
      <c r="AF15" s="169"/>
      <c r="AG15" s="169"/>
      <c r="AH15" s="169"/>
      <c r="AI15" s="169"/>
      <c r="AJ15" s="169"/>
      <c r="AK15" s="795"/>
      <c r="AL15" s="796"/>
      <c r="AM15" s="796"/>
      <c r="AN15" s="797"/>
      <c r="AO15" s="798"/>
      <c r="AP15" s="2"/>
      <c r="AQ15" s="168">
        <f t="shared" si="5"/>
        <v>1</v>
      </c>
    </row>
    <row r="16" spans="2:86" ht="12" customHeight="1" x14ac:dyDescent="0.15">
      <c r="B16" s="490"/>
      <c r="C16" s="807"/>
      <c r="D16" s="805"/>
      <c r="E16" s="805"/>
      <c r="F16" s="805"/>
      <c r="G16" s="805"/>
      <c r="H16" s="805"/>
      <c r="I16" s="805"/>
      <c r="J16" s="806"/>
      <c r="K16" s="143"/>
      <c r="L16" s="793"/>
      <c r="M16" s="794"/>
      <c r="N16" s="793"/>
      <c r="O16" s="794"/>
      <c r="P16" s="767"/>
      <c r="Q16" s="769"/>
      <c r="R16" s="264"/>
      <c r="S16" s="264"/>
      <c r="T16" s="264"/>
      <c r="U16" s="767"/>
      <c r="V16" s="769"/>
      <c r="W16" s="767"/>
      <c r="X16" s="768"/>
      <c r="Y16" s="144"/>
      <c r="Z16" s="144"/>
      <c r="AA16" s="144"/>
      <c r="AB16" s="144"/>
      <c r="AC16" s="169"/>
      <c r="AD16" s="169"/>
      <c r="AE16" s="169"/>
      <c r="AF16" s="169"/>
      <c r="AG16" s="169"/>
      <c r="AH16" s="169"/>
      <c r="AI16" s="169"/>
      <c r="AJ16" s="169"/>
      <c r="AK16" s="795"/>
      <c r="AL16" s="796"/>
      <c r="AM16" s="796"/>
      <c r="AN16" s="797"/>
      <c r="AO16" s="798"/>
      <c r="AP16" s="2"/>
      <c r="AQ16" s="168">
        <f t="shared" si="5"/>
        <v>1</v>
      </c>
    </row>
    <row r="17" spans="2:43" ht="12" customHeight="1" x14ac:dyDescent="0.15">
      <c r="B17" s="490"/>
      <c r="C17" s="807"/>
      <c r="D17" s="805"/>
      <c r="E17" s="805"/>
      <c r="F17" s="805"/>
      <c r="G17" s="805"/>
      <c r="H17" s="805"/>
      <c r="I17" s="805"/>
      <c r="J17" s="806"/>
      <c r="K17" s="143"/>
      <c r="L17" s="793"/>
      <c r="M17" s="794"/>
      <c r="N17" s="793"/>
      <c r="O17" s="794"/>
      <c r="P17" s="767"/>
      <c r="Q17" s="769"/>
      <c r="R17" s="264"/>
      <c r="S17" s="264"/>
      <c r="T17" s="264"/>
      <c r="U17" s="767"/>
      <c r="V17" s="769"/>
      <c r="W17" s="767"/>
      <c r="X17" s="768"/>
      <c r="Y17" s="144"/>
      <c r="Z17" s="144"/>
      <c r="AA17" s="144"/>
      <c r="AB17" s="144"/>
      <c r="AC17" s="169"/>
      <c r="AD17" s="169"/>
      <c r="AE17" s="169"/>
      <c r="AF17" s="169"/>
      <c r="AG17" s="169"/>
      <c r="AH17" s="169"/>
      <c r="AI17" s="169"/>
      <c r="AJ17" s="169"/>
      <c r="AK17" s="767"/>
      <c r="AL17" s="768"/>
      <c r="AM17" s="768"/>
      <c r="AN17" s="611"/>
      <c r="AO17" s="612"/>
      <c r="AP17" s="2"/>
      <c r="AQ17" s="168">
        <f t="shared" si="5"/>
        <v>1</v>
      </c>
    </row>
    <row r="18" spans="2:43" ht="12" customHeight="1" x14ac:dyDescent="0.15">
      <c r="B18" s="490"/>
      <c r="C18" s="807"/>
      <c r="D18" s="805"/>
      <c r="E18" s="805"/>
      <c r="F18" s="805"/>
      <c r="G18" s="805"/>
      <c r="H18" s="805"/>
      <c r="I18" s="805"/>
      <c r="J18" s="806"/>
      <c r="K18" s="143"/>
      <c r="L18" s="793"/>
      <c r="M18" s="794"/>
      <c r="N18" s="793"/>
      <c r="O18" s="794"/>
      <c r="P18" s="767"/>
      <c r="Q18" s="769"/>
      <c r="R18" s="264"/>
      <c r="S18" s="264"/>
      <c r="T18" s="264"/>
      <c r="U18" s="767"/>
      <c r="V18" s="769"/>
      <c r="W18" s="767"/>
      <c r="X18" s="768"/>
      <c r="Y18" s="144"/>
      <c r="Z18" s="144"/>
      <c r="AA18" s="144"/>
      <c r="AB18" s="144"/>
      <c r="AC18" s="169"/>
      <c r="AD18" s="169"/>
      <c r="AE18" s="169"/>
      <c r="AF18" s="169"/>
      <c r="AG18" s="169"/>
      <c r="AH18" s="169"/>
      <c r="AI18" s="169"/>
      <c r="AJ18" s="169"/>
      <c r="AK18" s="767"/>
      <c r="AL18" s="768"/>
      <c r="AM18" s="768"/>
      <c r="AN18" s="611"/>
      <c r="AO18" s="612"/>
      <c r="AP18" s="2"/>
      <c r="AQ18" s="168">
        <f t="shared" si="5"/>
        <v>1</v>
      </c>
    </row>
    <row r="19" spans="2:43" ht="12" customHeight="1" x14ac:dyDescent="0.15">
      <c r="B19" s="490"/>
      <c r="C19" s="807"/>
      <c r="D19" s="805"/>
      <c r="E19" s="805"/>
      <c r="F19" s="805"/>
      <c r="G19" s="805"/>
      <c r="H19" s="805"/>
      <c r="I19" s="805"/>
      <c r="J19" s="806"/>
      <c r="K19" s="143"/>
      <c r="L19" s="793"/>
      <c r="M19" s="794"/>
      <c r="N19" s="793"/>
      <c r="O19" s="794"/>
      <c r="P19" s="767"/>
      <c r="Q19" s="769"/>
      <c r="R19" s="264"/>
      <c r="S19" s="264"/>
      <c r="T19" s="264"/>
      <c r="U19" s="767"/>
      <c r="V19" s="769"/>
      <c r="W19" s="767"/>
      <c r="X19" s="768"/>
      <c r="Y19" s="144"/>
      <c r="Z19" s="144"/>
      <c r="AA19" s="144"/>
      <c r="AB19" s="144"/>
      <c r="AC19" s="169"/>
      <c r="AD19" s="169"/>
      <c r="AE19" s="169"/>
      <c r="AF19" s="169"/>
      <c r="AG19" s="169"/>
      <c r="AH19" s="169"/>
      <c r="AI19" s="169"/>
      <c r="AJ19" s="169"/>
      <c r="AK19" s="767"/>
      <c r="AL19" s="768"/>
      <c r="AM19" s="768"/>
      <c r="AN19" s="611"/>
      <c r="AO19" s="612"/>
      <c r="AP19" s="2"/>
      <c r="AQ19" s="168">
        <f t="shared" si="5"/>
        <v>1</v>
      </c>
    </row>
    <row r="20" spans="2:43" ht="12" customHeight="1" x14ac:dyDescent="0.15">
      <c r="B20" s="490"/>
      <c r="C20" s="807"/>
      <c r="D20" s="805"/>
      <c r="E20" s="805"/>
      <c r="F20" s="805"/>
      <c r="G20" s="805"/>
      <c r="H20" s="805"/>
      <c r="I20" s="805"/>
      <c r="J20" s="806"/>
      <c r="K20" s="143"/>
      <c r="L20" s="793"/>
      <c r="M20" s="794"/>
      <c r="N20" s="793"/>
      <c r="O20" s="794"/>
      <c r="P20" s="767"/>
      <c r="Q20" s="769"/>
      <c r="R20" s="264"/>
      <c r="S20" s="264"/>
      <c r="T20" s="264"/>
      <c r="U20" s="767"/>
      <c r="V20" s="769"/>
      <c r="W20" s="767"/>
      <c r="X20" s="768"/>
      <c r="Y20" s="144"/>
      <c r="Z20" s="144"/>
      <c r="AA20" s="144"/>
      <c r="AB20" s="144"/>
      <c r="AC20" s="169"/>
      <c r="AD20" s="169"/>
      <c r="AE20" s="169"/>
      <c r="AF20" s="169"/>
      <c r="AG20" s="169"/>
      <c r="AH20" s="169"/>
      <c r="AI20" s="169"/>
      <c r="AJ20" s="169"/>
      <c r="AK20" s="767"/>
      <c r="AL20" s="768"/>
      <c r="AM20" s="768"/>
      <c r="AN20" s="611"/>
      <c r="AO20" s="612"/>
      <c r="AP20" s="2"/>
      <c r="AQ20" s="168">
        <f t="shared" si="5"/>
        <v>1</v>
      </c>
    </row>
    <row r="21" spans="2:43" ht="12" customHeight="1" x14ac:dyDescent="0.15">
      <c r="B21" s="490"/>
      <c r="C21" s="807"/>
      <c r="D21" s="805"/>
      <c r="E21" s="805"/>
      <c r="F21" s="805"/>
      <c r="G21" s="805"/>
      <c r="H21" s="805"/>
      <c r="I21" s="805"/>
      <c r="J21" s="806"/>
      <c r="K21" s="143"/>
      <c r="L21" s="793"/>
      <c r="M21" s="794"/>
      <c r="N21" s="793"/>
      <c r="O21" s="794"/>
      <c r="P21" s="767"/>
      <c r="Q21" s="769"/>
      <c r="R21" s="264"/>
      <c r="S21" s="264"/>
      <c r="T21" s="264"/>
      <c r="U21" s="767"/>
      <c r="V21" s="769"/>
      <c r="W21" s="767"/>
      <c r="X21" s="768"/>
      <c r="Y21" s="144"/>
      <c r="Z21" s="144"/>
      <c r="AA21" s="144"/>
      <c r="AB21" s="144"/>
      <c r="AC21" s="169"/>
      <c r="AD21" s="169"/>
      <c r="AE21" s="169"/>
      <c r="AF21" s="169"/>
      <c r="AG21" s="169"/>
      <c r="AH21" s="169"/>
      <c r="AI21" s="169"/>
      <c r="AJ21" s="169"/>
      <c r="AK21" s="767"/>
      <c r="AL21" s="768"/>
      <c r="AM21" s="768"/>
      <c r="AN21" s="611"/>
      <c r="AO21" s="612"/>
      <c r="AP21" s="2"/>
      <c r="AQ21" s="168">
        <f t="shared" si="5"/>
        <v>1</v>
      </c>
    </row>
    <row r="22" spans="2:43" ht="12" customHeight="1" x14ac:dyDescent="0.15">
      <c r="B22" s="490"/>
      <c r="C22" s="807"/>
      <c r="D22" s="805"/>
      <c r="E22" s="805"/>
      <c r="F22" s="805"/>
      <c r="G22" s="805"/>
      <c r="H22" s="805"/>
      <c r="I22" s="805"/>
      <c r="J22" s="806"/>
      <c r="K22" s="143"/>
      <c r="L22" s="793"/>
      <c r="M22" s="794"/>
      <c r="N22" s="793"/>
      <c r="O22" s="794"/>
      <c r="P22" s="767"/>
      <c r="Q22" s="769"/>
      <c r="R22" s="264"/>
      <c r="S22" s="264"/>
      <c r="T22" s="264"/>
      <c r="U22" s="767"/>
      <c r="V22" s="769"/>
      <c r="W22" s="767"/>
      <c r="X22" s="768"/>
      <c r="Y22" s="144"/>
      <c r="Z22" s="144"/>
      <c r="AA22" s="144"/>
      <c r="AB22" s="144"/>
      <c r="AC22" s="169"/>
      <c r="AD22" s="169"/>
      <c r="AE22" s="169"/>
      <c r="AF22" s="169"/>
      <c r="AG22" s="169"/>
      <c r="AH22" s="169"/>
      <c r="AI22" s="169"/>
      <c r="AJ22" s="169"/>
      <c r="AK22" s="767"/>
      <c r="AL22" s="768"/>
      <c r="AM22" s="768"/>
      <c r="AN22" s="611"/>
      <c r="AO22" s="612"/>
      <c r="AP22" s="2"/>
      <c r="AQ22" s="168">
        <f t="shared" si="5"/>
        <v>1</v>
      </c>
    </row>
    <row r="23" spans="2:43" ht="12" customHeight="1" x14ac:dyDescent="0.15">
      <c r="B23" s="490"/>
      <c r="C23" s="807"/>
      <c r="D23" s="805"/>
      <c r="E23" s="805"/>
      <c r="F23" s="805"/>
      <c r="G23" s="805"/>
      <c r="H23" s="805"/>
      <c r="I23" s="805"/>
      <c r="J23" s="806"/>
      <c r="K23" s="143"/>
      <c r="L23" s="793"/>
      <c r="M23" s="794"/>
      <c r="N23" s="793"/>
      <c r="O23" s="794"/>
      <c r="P23" s="767"/>
      <c r="Q23" s="769"/>
      <c r="R23" s="264"/>
      <c r="S23" s="264"/>
      <c r="T23" s="264"/>
      <c r="U23" s="767"/>
      <c r="V23" s="769"/>
      <c r="W23" s="767"/>
      <c r="X23" s="768"/>
      <c r="Y23" s="144"/>
      <c r="Z23" s="144"/>
      <c r="AA23" s="144"/>
      <c r="AB23" s="144"/>
      <c r="AC23" s="169"/>
      <c r="AD23" s="169"/>
      <c r="AE23" s="169"/>
      <c r="AF23" s="169"/>
      <c r="AG23" s="169"/>
      <c r="AH23" s="169"/>
      <c r="AI23" s="169"/>
      <c r="AJ23" s="169"/>
      <c r="AK23" s="767"/>
      <c r="AL23" s="768"/>
      <c r="AM23" s="768"/>
      <c r="AN23" s="611"/>
      <c r="AO23" s="612"/>
      <c r="AP23" s="2"/>
      <c r="AQ23" s="168">
        <f t="shared" si="5"/>
        <v>1</v>
      </c>
    </row>
    <row r="24" spans="2:43" ht="12" customHeight="1" x14ac:dyDescent="0.15">
      <c r="B24" s="490"/>
      <c r="C24" s="807"/>
      <c r="D24" s="805"/>
      <c r="E24" s="805"/>
      <c r="F24" s="805"/>
      <c r="G24" s="805"/>
      <c r="H24" s="805"/>
      <c r="I24" s="805"/>
      <c r="J24" s="806"/>
      <c r="K24" s="143"/>
      <c r="L24" s="793"/>
      <c r="M24" s="794"/>
      <c r="N24" s="793"/>
      <c r="O24" s="794"/>
      <c r="P24" s="767"/>
      <c r="Q24" s="769"/>
      <c r="R24" s="264"/>
      <c r="S24" s="264"/>
      <c r="T24" s="264"/>
      <c r="U24" s="767"/>
      <c r="V24" s="769"/>
      <c r="W24" s="767"/>
      <c r="X24" s="768"/>
      <c r="Y24" s="144"/>
      <c r="Z24" s="144"/>
      <c r="AA24" s="144"/>
      <c r="AB24" s="144"/>
      <c r="AC24" s="169"/>
      <c r="AD24" s="169"/>
      <c r="AE24" s="169"/>
      <c r="AF24" s="169"/>
      <c r="AG24" s="169"/>
      <c r="AH24" s="169"/>
      <c r="AI24" s="169"/>
      <c r="AJ24" s="169"/>
      <c r="AK24" s="767"/>
      <c r="AL24" s="768"/>
      <c r="AM24" s="768"/>
      <c r="AN24" s="611"/>
      <c r="AO24" s="612"/>
      <c r="AP24" s="2"/>
      <c r="AQ24" s="168">
        <f t="shared" si="5"/>
        <v>1</v>
      </c>
    </row>
    <row r="25" spans="2:43" ht="12" customHeight="1" x14ac:dyDescent="0.15">
      <c r="B25" s="490"/>
      <c r="C25" s="807"/>
      <c r="D25" s="805"/>
      <c r="E25" s="805"/>
      <c r="F25" s="805"/>
      <c r="G25" s="805"/>
      <c r="H25" s="805"/>
      <c r="I25" s="805"/>
      <c r="J25" s="806"/>
      <c r="K25" s="143"/>
      <c r="L25" s="793"/>
      <c r="M25" s="794"/>
      <c r="N25" s="793"/>
      <c r="O25" s="794"/>
      <c r="P25" s="767"/>
      <c r="Q25" s="769"/>
      <c r="R25" s="264"/>
      <c r="S25" s="264"/>
      <c r="T25" s="264"/>
      <c r="U25" s="767"/>
      <c r="V25" s="769"/>
      <c r="W25" s="767"/>
      <c r="X25" s="768"/>
      <c r="Y25" s="144"/>
      <c r="Z25" s="144"/>
      <c r="AA25" s="144"/>
      <c r="AB25" s="144"/>
      <c r="AC25" s="169"/>
      <c r="AD25" s="169"/>
      <c r="AE25" s="169"/>
      <c r="AF25" s="169"/>
      <c r="AG25" s="169"/>
      <c r="AH25" s="169"/>
      <c r="AI25" s="169"/>
      <c r="AJ25" s="169"/>
      <c r="AK25" s="767"/>
      <c r="AL25" s="768"/>
      <c r="AM25" s="768"/>
      <c r="AN25" s="611"/>
      <c r="AO25" s="612"/>
      <c r="AP25" s="2"/>
      <c r="AQ25" s="168">
        <f t="shared" si="5"/>
        <v>1</v>
      </c>
    </row>
    <row r="26" spans="2:43" ht="12" customHeight="1" x14ac:dyDescent="0.15">
      <c r="B26" s="490"/>
      <c r="C26" s="807"/>
      <c r="D26" s="805"/>
      <c r="E26" s="805"/>
      <c r="F26" s="805"/>
      <c r="G26" s="805"/>
      <c r="H26" s="805"/>
      <c r="I26" s="805"/>
      <c r="J26" s="806"/>
      <c r="K26" s="143"/>
      <c r="L26" s="793"/>
      <c r="M26" s="794"/>
      <c r="N26" s="793"/>
      <c r="O26" s="794"/>
      <c r="P26" s="767"/>
      <c r="Q26" s="769"/>
      <c r="R26" s="264"/>
      <c r="S26" s="264"/>
      <c r="T26" s="264"/>
      <c r="U26" s="767"/>
      <c r="V26" s="769"/>
      <c r="W26" s="767"/>
      <c r="X26" s="768"/>
      <c r="Y26" s="144"/>
      <c r="Z26" s="144"/>
      <c r="AA26" s="144"/>
      <c r="AB26" s="144"/>
      <c r="AC26" s="169"/>
      <c r="AD26" s="169"/>
      <c r="AE26" s="169"/>
      <c r="AF26" s="169"/>
      <c r="AG26" s="169"/>
      <c r="AH26" s="169"/>
      <c r="AI26" s="169"/>
      <c r="AJ26" s="169"/>
      <c r="AK26" s="767"/>
      <c r="AL26" s="768"/>
      <c r="AM26" s="768"/>
      <c r="AN26" s="611"/>
      <c r="AO26" s="612"/>
      <c r="AP26" s="2"/>
      <c r="AQ26" s="168">
        <f t="shared" si="5"/>
        <v>1</v>
      </c>
    </row>
    <row r="27" spans="2:43" ht="12" customHeight="1" x14ac:dyDescent="0.15">
      <c r="B27" s="490"/>
      <c r="C27" s="807"/>
      <c r="D27" s="805"/>
      <c r="E27" s="805"/>
      <c r="F27" s="805"/>
      <c r="G27" s="805"/>
      <c r="H27" s="805"/>
      <c r="I27" s="805"/>
      <c r="J27" s="806"/>
      <c r="K27" s="143"/>
      <c r="L27" s="793"/>
      <c r="M27" s="794"/>
      <c r="N27" s="793"/>
      <c r="O27" s="794"/>
      <c r="P27" s="767"/>
      <c r="Q27" s="769"/>
      <c r="R27" s="264"/>
      <c r="S27" s="264"/>
      <c r="T27" s="264"/>
      <c r="U27" s="767"/>
      <c r="V27" s="769"/>
      <c r="W27" s="767"/>
      <c r="X27" s="768"/>
      <c r="Y27" s="144"/>
      <c r="Z27" s="144"/>
      <c r="AA27" s="144"/>
      <c r="AB27" s="144"/>
      <c r="AC27" s="169"/>
      <c r="AD27" s="169"/>
      <c r="AE27" s="169"/>
      <c r="AF27" s="169"/>
      <c r="AG27" s="169"/>
      <c r="AH27" s="169"/>
      <c r="AI27" s="169"/>
      <c r="AJ27" s="169"/>
      <c r="AK27" s="767"/>
      <c r="AL27" s="768"/>
      <c r="AM27" s="768"/>
      <c r="AN27" s="611"/>
      <c r="AO27" s="612"/>
      <c r="AP27" s="2"/>
      <c r="AQ27" s="168">
        <f t="shared" si="5"/>
        <v>1</v>
      </c>
    </row>
    <row r="28" spans="2:43" ht="12" customHeight="1" x14ac:dyDescent="0.15">
      <c r="B28" s="490"/>
      <c r="C28" s="807"/>
      <c r="D28" s="805"/>
      <c r="E28" s="805"/>
      <c r="F28" s="805"/>
      <c r="G28" s="805"/>
      <c r="H28" s="805"/>
      <c r="I28" s="805"/>
      <c r="J28" s="806"/>
      <c r="K28" s="143"/>
      <c r="L28" s="793"/>
      <c r="M28" s="794"/>
      <c r="N28" s="793"/>
      <c r="O28" s="794"/>
      <c r="P28" s="767"/>
      <c r="Q28" s="769"/>
      <c r="R28" s="264"/>
      <c r="S28" s="264"/>
      <c r="T28" s="264"/>
      <c r="U28" s="767"/>
      <c r="V28" s="769"/>
      <c r="W28" s="767"/>
      <c r="X28" s="768"/>
      <c r="Y28" s="144"/>
      <c r="Z28" s="144"/>
      <c r="AA28" s="144"/>
      <c r="AB28" s="144"/>
      <c r="AC28" s="169"/>
      <c r="AD28" s="169"/>
      <c r="AE28" s="169"/>
      <c r="AF28" s="169"/>
      <c r="AG28" s="169"/>
      <c r="AH28" s="169"/>
      <c r="AI28" s="169"/>
      <c r="AJ28" s="169"/>
      <c r="AK28" s="767"/>
      <c r="AL28" s="768"/>
      <c r="AM28" s="768"/>
      <c r="AN28" s="611"/>
      <c r="AO28" s="612"/>
      <c r="AP28" s="2"/>
      <c r="AQ28" s="168">
        <f t="shared" si="5"/>
        <v>1</v>
      </c>
    </row>
    <row r="29" spans="2:43" ht="12" customHeight="1" x14ac:dyDescent="0.15">
      <c r="B29" s="490"/>
      <c r="C29" s="807"/>
      <c r="D29" s="805"/>
      <c r="E29" s="805"/>
      <c r="F29" s="805"/>
      <c r="G29" s="805"/>
      <c r="H29" s="805"/>
      <c r="I29" s="805"/>
      <c r="J29" s="806"/>
      <c r="K29" s="143"/>
      <c r="L29" s="793"/>
      <c r="M29" s="794"/>
      <c r="N29" s="793"/>
      <c r="O29" s="794"/>
      <c r="P29" s="767"/>
      <c r="Q29" s="769"/>
      <c r="R29" s="264"/>
      <c r="S29" s="264"/>
      <c r="T29" s="264"/>
      <c r="U29" s="767"/>
      <c r="V29" s="769"/>
      <c r="W29" s="767"/>
      <c r="X29" s="768"/>
      <c r="Y29" s="144"/>
      <c r="Z29" s="144"/>
      <c r="AA29" s="144"/>
      <c r="AB29" s="144"/>
      <c r="AC29" s="169"/>
      <c r="AD29" s="169"/>
      <c r="AE29" s="169"/>
      <c r="AF29" s="169"/>
      <c r="AG29" s="169"/>
      <c r="AH29" s="169"/>
      <c r="AI29" s="169"/>
      <c r="AJ29" s="169"/>
      <c r="AK29" s="767"/>
      <c r="AL29" s="768"/>
      <c r="AM29" s="768"/>
      <c r="AN29" s="611"/>
      <c r="AO29" s="612"/>
      <c r="AP29" s="2"/>
      <c r="AQ29" s="168">
        <f t="shared" si="5"/>
        <v>1</v>
      </c>
    </row>
    <row r="30" spans="2:43" ht="12" customHeight="1" x14ac:dyDescent="0.15">
      <c r="B30" s="490"/>
      <c r="C30" s="807"/>
      <c r="D30" s="805"/>
      <c r="E30" s="805"/>
      <c r="F30" s="805"/>
      <c r="G30" s="805"/>
      <c r="H30" s="805"/>
      <c r="I30" s="805"/>
      <c r="J30" s="806"/>
      <c r="K30" s="143"/>
      <c r="L30" s="793"/>
      <c r="M30" s="794"/>
      <c r="N30" s="793"/>
      <c r="O30" s="794"/>
      <c r="P30" s="767"/>
      <c r="Q30" s="769"/>
      <c r="R30" s="264"/>
      <c r="S30" s="264"/>
      <c r="T30" s="264"/>
      <c r="U30" s="767"/>
      <c r="V30" s="769"/>
      <c r="W30" s="767"/>
      <c r="X30" s="768"/>
      <c r="Y30" s="144"/>
      <c r="Z30" s="144"/>
      <c r="AA30" s="144"/>
      <c r="AB30" s="144"/>
      <c r="AC30" s="169"/>
      <c r="AD30" s="169"/>
      <c r="AE30" s="169"/>
      <c r="AF30" s="169"/>
      <c r="AG30" s="169"/>
      <c r="AH30" s="169"/>
      <c r="AI30" s="169"/>
      <c r="AJ30" s="169"/>
      <c r="AK30" s="767"/>
      <c r="AL30" s="768"/>
      <c r="AM30" s="768"/>
      <c r="AN30" s="611"/>
      <c r="AO30" s="612"/>
      <c r="AP30" s="2"/>
      <c r="AQ30" s="168">
        <f t="shared" si="5"/>
        <v>1</v>
      </c>
    </row>
    <row r="31" spans="2:43" ht="12" customHeight="1" x14ac:dyDescent="0.15">
      <c r="B31" s="490"/>
      <c r="C31" s="807"/>
      <c r="D31" s="805"/>
      <c r="E31" s="805"/>
      <c r="F31" s="805"/>
      <c r="G31" s="805"/>
      <c r="H31" s="805"/>
      <c r="I31" s="805"/>
      <c r="J31" s="806"/>
      <c r="K31" s="766" t="s">
        <v>216</v>
      </c>
      <c r="L31" s="766" t="s">
        <v>215</v>
      </c>
      <c r="M31" s="766"/>
      <c r="N31" s="766"/>
      <c r="O31" s="766"/>
      <c r="P31" s="766"/>
      <c r="Q31" s="766"/>
      <c r="R31" s="766"/>
      <c r="S31" s="766"/>
      <c r="T31" s="766"/>
      <c r="U31" s="766"/>
      <c r="V31" s="766"/>
      <c r="W31" s="766"/>
      <c r="X31" s="766"/>
      <c r="Y31" s="775" t="s">
        <v>466</v>
      </c>
      <c r="Z31" s="776"/>
      <c r="AA31" s="776"/>
      <c r="AB31" s="777"/>
      <c r="AC31" s="170">
        <f t="shared" ref="AC31:AJ31" si="6">SUM(AC11:AC30)</f>
        <v>0</v>
      </c>
      <c r="AD31" s="170">
        <f t="shared" si="6"/>
        <v>0</v>
      </c>
      <c r="AE31" s="170">
        <f t="shared" si="6"/>
        <v>0</v>
      </c>
      <c r="AF31" s="170">
        <f t="shared" si="6"/>
        <v>0.12</v>
      </c>
      <c r="AG31" s="170">
        <f t="shared" si="6"/>
        <v>0</v>
      </c>
      <c r="AH31" s="170">
        <f t="shared" si="6"/>
        <v>0</v>
      </c>
      <c r="AI31" s="170">
        <f t="shared" si="6"/>
        <v>0</v>
      </c>
      <c r="AJ31" s="170">
        <f t="shared" si="6"/>
        <v>0</v>
      </c>
      <c r="AK31" s="775" t="s">
        <v>214</v>
      </c>
      <c r="AL31" s="776"/>
      <c r="AM31" s="776"/>
      <c r="AN31" s="611"/>
      <c r="AO31" s="612"/>
      <c r="AP31" s="2"/>
    </row>
    <row r="32" spans="2:43" ht="12" customHeight="1" x14ac:dyDescent="0.15">
      <c r="B32" s="490"/>
      <c r="C32" s="807"/>
      <c r="D32" s="805"/>
      <c r="E32" s="805"/>
      <c r="F32" s="805"/>
      <c r="G32" s="805"/>
      <c r="H32" s="805"/>
      <c r="I32" s="805"/>
      <c r="J32" s="806"/>
      <c r="K32" s="766"/>
      <c r="L32" s="766" t="s">
        <v>467</v>
      </c>
      <c r="M32" s="766"/>
      <c r="N32" s="766"/>
      <c r="O32" s="766" t="s">
        <v>213</v>
      </c>
      <c r="P32" s="766"/>
      <c r="Q32" s="766"/>
      <c r="R32" s="766"/>
      <c r="S32" s="766"/>
      <c r="T32" s="766"/>
      <c r="U32" s="766"/>
      <c r="V32" s="766"/>
      <c r="W32" s="766"/>
      <c r="X32" s="766"/>
      <c r="Y32" s="144">
        <f>COUNTIF(Y11:Y30,"○")</f>
        <v>0</v>
      </c>
      <c r="Z32" s="144">
        <f>COUNTIF(Z11:Z30,"○")</f>
        <v>0</v>
      </c>
      <c r="AA32" s="144">
        <f>COUNTIF(AA11:AA30,"○")</f>
        <v>0</v>
      </c>
      <c r="AB32" s="144">
        <f>COUNTIF(AB11:AB30,"○")</f>
        <v>0</v>
      </c>
      <c r="AC32" s="144">
        <f t="shared" ref="AC32:AJ32" si="7">COUNT(AC11:AC30)</f>
        <v>0</v>
      </c>
      <c r="AD32" s="144">
        <f t="shared" si="7"/>
        <v>0</v>
      </c>
      <c r="AE32" s="144">
        <f t="shared" si="7"/>
        <v>0</v>
      </c>
      <c r="AF32" s="144">
        <f t="shared" si="7"/>
        <v>1</v>
      </c>
      <c r="AG32" s="144">
        <f t="shared" si="7"/>
        <v>0</v>
      </c>
      <c r="AH32" s="144">
        <f t="shared" si="7"/>
        <v>0</v>
      </c>
      <c r="AI32" s="144">
        <f t="shared" si="7"/>
        <v>0</v>
      </c>
      <c r="AJ32" s="144">
        <f t="shared" si="7"/>
        <v>0</v>
      </c>
      <c r="AK32" s="784"/>
      <c r="AL32" s="785"/>
      <c r="AM32" s="785"/>
      <c r="AN32" s="785"/>
      <c r="AO32" s="786"/>
      <c r="AP32" s="2"/>
    </row>
    <row r="33" spans="2:86" ht="12" customHeight="1" x14ac:dyDescent="0.15">
      <c r="B33" s="490"/>
      <c r="C33" s="807"/>
      <c r="D33" s="805"/>
      <c r="E33" s="805"/>
      <c r="F33" s="805"/>
      <c r="G33" s="805"/>
      <c r="H33" s="805"/>
      <c r="I33" s="805"/>
      <c r="J33" s="806"/>
      <c r="K33" s="766"/>
      <c r="L33" s="766"/>
      <c r="M33" s="766"/>
      <c r="N33" s="766"/>
      <c r="O33" s="766" t="s">
        <v>468</v>
      </c>
      <c r="P33" s="766"/>
      <c r="Q33" s="766"/>
      <c r="R33" s="766"/>
      <c r="S33" s="766"/>
      <c r="T33" s="766"/>
      <c r="U33" s="766"/>
      <c r="V33" s="766"/>
      <c r="W33" s="766"/>
      <c r="X33" s="766"/>
      <c r="Y33" s="767" t="str">
        <f>IF(Y32&gt;0,"Ⅳ",IF(Z32&gt;0,"Ⅲ",IF(AA32&gt;0,"Ⅱa",IF(AB32&gt;0,"Ⅱb","Ⅰ"))))</f>
        <v>Ⅰ</v>
      </c>
      <c r="Z33" s="768"/>
      <c r="AA33" s="768"/>
      <c r="AB33" s="769"/>
      <c r="AC33" s="767" t="str">
        <f>IF(AC32&gt;0,"Ⅳ",IF(AD32&gt;0,"Ⅲ",IF(AE32&gt;0,"Ⅱa",IF(AF32&gt;0,"Ⅱb","Ⅰ"))))</f>
        <v>Ⅱb</v>
      </c>
      <c r="AD33" s="768"/>
      <c r="AE33" s="768"/>
      <c r="AF33" s="769"/>
      <c r="AG33" s="767" t="str">
        <f>IF(AG32&gt;0,"Ⅳ",IF(AH32&gt;0,"Ⅲ",IF(AI32&gt;0,"Ⅱa",IF(AJ32&gt;0,"Ⅱb","Ⅰ"))))</f>
        <v>Ⅰ</v>
      </c>
      <c r="AH33" s="768"/>
      <c r="AI33" s="768"/>
      <c r="AJ33" s="769"/>
      <c r="AK33" s="787"/>
      <c r="AL33" s="788"/>
      <c r="AM33" s="788"/>
      <c r="AN33" s="788"/>
      <c r="AO33" s="789"/>
      <c r="AP33" s="2"/>
      <c r="AQ33" s="52" t="s">
        <v>313</v>
      </c>
      <c r="AR33" s="52" t="s">
        <v>314</v>
      </c>
      <c r="AS33" s="472" t="s">
        <v>317</v>
      </c>
      <c r="AT33" s="614"/>
    </row>
    <row r="34" spans="2:86" ht="12" customHeight="1" x14ac:dyDescent="0.15">
      <c r="B34" s="490"/>
      <c r="C34" s="807"/>
      <c r="D34" s="805"/>
      <c r="E34" s="805"/>
      <c r="F34" s="805"/>
      <c r="G34" s="805"/>
      <c r="H34" s="805"/>
      <c r="I34" s="805"/>
      <c r="J34" s="806"/>
      <c r="K34" s="766"/>
      <c r="L34" s="766" t="s">
        <v>469</v>
      </c>
      <c r="M34" s="766"/>
      <c r="N34" s="766"/>
      <c r="O34" s="766" t="s">
        <v>212</v>
      </c>
      <c r="P34" s="766"/>
      <c r="Q34" s="766"/>
      <c r="R34" s="766"/>
      <c r="S34" s="766"/>
      <c r="T34" s="766"/>
      <c r="U34" s="766"/>
      <c r="V34" s="766"/>
      <c r="W34" s="766"/>
      <c r="X34" s="766"/>
      <c r="Y34" s="139" t="s">
        <v>32</v>
      </c>
      <c r="Z34" s="139" t="s">
        <v>33</v>
      </c>
      <c r="AA34" s="781" t="s">
        <v>34</v>
      </c>
      <c r="AB34" s="781"/>
      <c r="AC34" s="139" t="s">
        <v>32</v>
      </c>
      <c r="AD34" s="139" t="s">
        <v>33</v>
      </c>
      <c r="AE34" s="781" t="s">
        <v>34</v>
      </c>
      <c r="AF34" s="781"/>
      <c r="AG34" s="139" t="s">
        <v>32</v>
      </c>
      <c r="AH34" s="139" t="s">
        <v>33</v>
      </c>
      <c r="AI34" s="781" t="s">
        <v>34</v>
      </c>
      <c r="AJ34" s="781"/>
      <c r="AK34" s="787"/>
      <c r="AL34" s="788"/>
      <c r="AM34" s="788"/>
      <c r="AN34" s="788"/>
      <c r="AO34" s="789"/>
      <c r="AP34" s="2"/>
      <c r="AQ34" s="782">
        <f>+Y32+Z32</f>
        <v>0</v>
      </c>
      <c r="AR34" s="783"/>
      <c r="AS34" s="782">
        <f>+AA32+AB32</f>
        <v>0</v>
      </c>
      <c r="AT34" s="783"/>
    </row>
    <row r="35" spans="2:86" ht="12" customHeight="1" x14ac:dyDescent="0.15">
      <c r="B35" s="490"/>
      <c r="C35" s="807"/>
      <c r="D35" s="805"/>
      <c r="E35" s="805"/>
      <c r="F35" s="805"/>
      <c r="G35" s="805"/>
      <c r="H35" s="805"/>
      <c r="I35" s="805"/>
      <c r="J35" s="806"/>
      <c r="K35" s="766"/>
      <c r="L35" s="766"/>
      <c r="M35" s="766"/>
      <c r="N35" s="766"/>
      <c r="O35" s="766" t="s">
        <v>470</v>
      </c>
      <c r="P35" s="766"/>
      <c r="Q35" s="766"/>
      <c r="R35" s="766"/>
      <c r="S35" s="766"/>
      <c r="T35" s="766"/>
      <c r="U35" s="766"/>
      <c r="V35" s="766"/>
      <c r="W35" s="766"/>
      <c r="X35" s="766"/>
      <c r="Y35" s="144" t="str">
        <f>IF(Y32=0,"",1)</f>
        <v/>
      </c>
      <c r="Z35" s="144" t="str">
        <f>IF(Z32=0,"",1)</f>
        <v/>
      </c>
      <c r="AA35" s="773" t="str">
        <f>IF(AQ34=1,"",IF(AS34&gt;0,1,""))</f>
        <v/>
      </c>
      <c r="AB35" s="774"/>
      <c r="AC35" s="144">
        <f>+AC32</f>
        <v>0</v>
      </c>
      <c r="AD35" s="144">
        <f>AD32</f>
        <v>0</v>
      </c>
      <c r="AE35" s="773">
        <f>AE32+AF32</f>
        <v>1</v>
      </c>
      <c r="AF35" s="774"/>
      <c r="AG35" s="144">
        <f>AG32</f>
        <v>0</v>
      </c>
      <c r="AH35" s="144">
        <f>AH32</f>
        <v>0</v>
      </c>
      <c r="AI35" s="773">
        <f>AI32+AJ32</f>
        <v>0</v>
      </c>
      <c r="AJ35" s="774"/>
      <c r="AK35" s="787"/>
      <c r="AL35" s="788"/>
      <c r="AM35" s="788"/>
      <c r="AN35" s="788"/>
      <c r="AO35" s="789"/>
      <c r="AP35" s="2"/>
      <c r="AQ35" s="148">
        <f>+Y32+AC35+AG35</f>
        <v>0</v>
      </c>
      <c r="AR35" s="148">
        <f>+Z32+AD35+AH35</f>
        <v>0</v>
      </c>
      <c r="AS35" s="778">
        <f>+AS34+AE35+AI35</f>
        <v>1</v>
      </c>
      <c r="AT35" s="779"/>
    </row>
    <row r="36" spans="2:86" ht="12" customHeight="1" x14ac:dyDescent="0.15">
      <c r="B36" s="490"/>
      <c r="C36" s="807"/>
      <c r="D36" s="805"/>
      <c r="E36" s="805"/>
      <c r="F36" s="805"/>
      <c r="G36" s="805"/>
      <c r="H36" s="805"/>
      <c r="I36" s="805"/>
      <c r="J36" s="806"/>
      <c r="K36" s="766"/>
      <c r="L36" s="766"/>
      <c r="M36" s="766"/>
      <c r="N36" s="766"/>
      <c r="O36" s="766" t="s">
        <v>471</v>
      </c>
      <c r="P36" s="766"/>
      <c r="Q36" s="766"/>
      <c r="R36" s="766"/>
      <c r="S36" s="766"/>
      <c r="T36" s="766"/>
      <c r="U36" s="766"/>
      <c r="V36" s="766"/>
      <c r="W36" s="766"/>
      <c r="X36" s="766"/>
      <c r="Y36" s="767" t="str">
        <f>IF(Y32&gt;0,"Ⅳ",IF(Z32&gt;0,"Ⅲ",IF(AA32&gt;0,"Ⅱ",IF(AB32&gt;0,"Ⅱ","Ⅰ"))))</f>
        <v>Ⅰ</v>
      </c>
      <c r="Z36" s="768"/>
      <c r="AA36" s="768"/>
      <c r="AB36" s="769"/>
      <c r="AC36" s="767" t="str">
        <f>IF(AC32&gt;0,"Ⅳ",IF(AD32&gt;0,"Ⅲ",IF(AE32&gt;0,"Ⅱ",IF(AF32&gt;0,"Ⅱ","Ⅰ"))))</f>
        <v>Ⅱ</v>
      </c>
      <c r="AD36" s="768"/>
      <c r="AE36" s="768"/>
      <c r="AF36" s="769"/>
      <c r="AG36" s="767" t="str">
        <f>IF(AG32&gt;0,"Ⅳ",IF(AH32&gt;0,"Ⅲ",IF(AI32&gt;0,"Ⅱ",IF(AJ32&gt;0,"Ⅱ","Ⅰ"))))</f>
        <v>Ⅰ</v>
      </c>
      <c r="AH36" s="768"/>
      <c r="AI36" s="768"/>
      <c r="AJ36" s="769"/>
      <c r="AK36" s="787"/>
      <c r="AL36" s="788"/>
      <c r="AM36" s="788"/>
      <c r="AN36" s="788"/>
      <c r="AO36" s="789"/>
      <c r="AP36" s="2"/>
      <c r="AQ36" s="780" t="str">
        <f>IF(AQ35&gt;0,"Ⅳ",IF(AR35&gt;0,"Ⅲ",IF(AS35&gt;0,"Ⅱ","Ⅰ")))</f>
        <v>Ⅱ</v>
      </c>
      <c r="AR36" s="780"/>
      <c r="AS36" s="780"/>
      <c r="AT36" s="780"/>
    </row>
    <row r="37" spans="2:86" ht="12" customHeight="1" x14ac:dyDescent="0.15">
      <c r="B37" s="490"/>
      <c r="C37" s="807"/>
      <c r="D37" s="805"/>
      <c r="E37" s="805"/>
      <c r="F37" s="805"/>
      <c r="G37" s="805"/>
      <c r="H37" s="805"/>
      <c r="I37" s="805"/>
      <c r="J37" s="806"/>
      <c r="K37" s="766"/>
      <c r="L37" s="766"/>
      <c r="M37" s="766"/>
      <c r="N37" s="766"/>
      <c r="O37" s="766" t="s">
        <v>472</v>
      </c>
      <c r="P37" s="766"/>
      <c r="Q37" s="766"/>
      <c r="R37" s="766"/>
      <c r="S37" s="766"/>
      <c r="T37" s="766"/>
      <c r="U37" s="766"/>
      <c r="V37" s="766"/>
      <c r="W37" s="766"/>
      <c r="X37" s="766"/>
      <c r="Y37" s="767" t="str">
        <f>IF((Y32+AC32+AG32)&gt;0,"Ⅳ",IF((Z32+AD32+AH32)&gt;0,"Ⅲ",IF((AA32+AE32+AI32)&gt;0,"Ⅱ",IF((AB32+AF32+AJ32)&gt;0,"Ⅱ","Ⅰ"))))</f>
        <v>Ⅱ</v>
      </c>
      <c r="Z37" s="768"/>
      <c r="AA37" s="768"/>
      <c r="AB37" s="768"/>
      <c r="AC37" s="768"/>
      <c r="AD37" s="768"/>
      <c r="AE37" s="768"/>
      <c r="AF37" s="768"/>
      <c r="AG37" s="768"/>
      <c r="AH37" s="768"/>
      <c r="AI37" s="768"/>
      <c r="AJ37" s="769"/>
      <c r="AK37" s="790"/>
      <c r="AL37" s="791"/>
      <c r="AM37" s="791"/>
      <c r="AN37" s="791"/>
      <c r="AO37" s="792"/>
      <c r="AP37" s="2"/>
    </row>
    <row r="38" spans="2:86" ht="14.25" customHeight="1" x14ac:dyDescent="0.15">
      <c r="B38" s="490"/>
      <c r="C38" s="807"/>
      <c r="D38" s="805"/>
      <c r="E38" s="805"/>
      <c r="F38" s="805"/>
      <c r="G38" s="805"/>
      <c r="H38" s="805"/>
      <c r="I38" s="805"/>
      <c r="J38" s="806"/>
      <c r="K38" s="766" t="s">
        <v>168</v>
      </c>
      <c r="L38" s="770"/>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x14ac:dyDescent="0.15">
      <c r="B39" s="490"/>
      <c r="C39" s="807"/>
      <c r="D39" s="805"/>
      <c r="E39" s="805"/>
      <c r="F39" s="805"/>
      <c r="G39" s="805"/>
      <c r="H39" s="805"/>
      <c r="I39" s="805"/>
      <c r="J39" s="806"/>
      <c r="K39" s="76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x14ac:dyDescent="0.15">
      <c r="B40" s="490"/>
      <c r="C40" s="807"/>
      <c r="D40" s="805"/>
      <c r="E40" s="805"/>
      <c r="F40" s="805"/>
      <c r="G40" s="805"/>
      <c r="H40" s="805"/>
      <c r="I40" s="805"/>
      <c r="J40" s="806"/>
      <c r="K40" s="771" t="s">
        <v>473</v>
      </c>
      <c r="L40" s="771"/>
      <c r="M40" s="771"/>
      <c r="N40" s="771"/>
      <c r="O40" s="771"/>
      <c r="P40" s="771"/>
      <c r="Q40" s="771"/>
      <c r="R40" s="771"/>
      <c r="S40" s="771"/>
      <c r="T40" s="771"/>
      <c r="U40" s="771"/>
      <c r="V40" s="771"/>
      <c r="W40" s="771"/>
      <c r="X40" s="771"/>
      <c r="Y40" s="771"/>
      <c r="Z40" s="771"/>
      <c r="AA40" s="771"/>
      <c r="AB40" s="771"/>
      <c r="AC40" s="771"/>
      <c r="AD40" s="771"/>
      <c r="AE40" s="771"/>
      <c r="AF40" s="771"/>
      <c r="AG40" s="771"/>
      <c r="AH40" s="771"/>
      <c r="AI40" s="771"/>
      <c r="AJ40" s="771"/>
      <c r="AK40" s="771"/>
      <c r="AL40" s="771"/>
      <c r="AM40" s="771"/>
      <c r="AN40" s="771"/>
      <c r="AO40" s="771"/>
      <c r="AP40" s="2"/>
    </row>
    <row r="41" spans="2:86" ht="12" customHeight="1" x14ac:dyDescent="0.15">
      <c r="B41" s="490"/>
      <c r="C41" s="807"/>
      <c r="D41" s="805"/>
      <c r="E41" s="805"/>
      <c r="F41" s="805"/>
      <c r="G41" s="805"/>
      <c r="H41" s="805"/>
      <c r="I41" s="805"/>
      <c r="J41" s="806"/>
      <c r="K41" s="772" t="s">
        <v>522</v>
      </c>
      <c r="L41" s="772"/>
      <c r="M41" s="772"/>
      <c r="N41" s="772"/>
      <c r="O41" s="772"/>
      <c r="P41" s="772"/>
      <c r="Q41" s="772"/>
      <c r="R41" s="772"/>
      <c r="S41" s="772"/>
      <c r="T41" s="772"/>
      <c r="U41" s="772"/>
      <c r="V41" s="772"/>
      <c r="W41" s="772"/>
      <c r="X41" s="772"/>
      <c r="Y41" s="772"/>
      <c r="Z41" s="772"/>
      <c r="AA41" s="772"/>
      <c r="AB41" s="772"/>
      <c r="AC41" s="772"/>
      <c r="AD41" s="772"/>
      <c r="AE41" s="772"/>
      <c r="AF41" s="772"/>
      <c r="AG41" s="772"/>
      <c r="AH41" s="772"/>
      <c r="AI41" s="772"/>
      <c r="AJ41" s="772"/>
      <c r="AK41" s="772"/>
      <c r="AL41" s="772"/>
      <c r="AM41" s="772"/>
      <c r="AN41" s="772"/>
      <c r="AO41" s="772"/>
      <c r="AP41" s="2"/>
    </row>
    <row r="42" spans="2:86" ht="12" customHeight="1" x14ac:dyDescent="0.15">
      <c r="B42" s="490"/>
      <c r="C42" s="807"/>
      <c r="D42" s="805"/>
      <c r="E42" s="805"/>
      <c r="F42" s="805"/>
      <c r="G42" s="805"/>
      <c r="H42" s="805"/>
      <c r="I42" s="805"/>
      <c r="J42" s="806"/>
      <c r="K42" s="145" t="s">
        <v>474</v>
      </c>
      <c r="L42" s="146"/>
      <c r="M42" s="146"/>
      <c r="N42" s="146"/>
      <c r="O42" s="146"/>
      <c r="P42" s="146"/>
      <c r="Q42" s="146"/>
      <c r="R42" s="146"/>
      <c r="S42" s="146"/>
      <c r="T42" s="146"/>
      <c r="U42" s="146"/>
      <c r="V42" s="146"/>
      <c r="W42" s="146"/>
      <c r="X42" s="146"/>
      <c r="Y42" s="146"/>
      <c r="Z42" s="146"/>
      <c r="AA42" s="146"/>
      <c r="AB42" s="146"/>
      <c r="AC42" s="146"/>
      <c r="AD42" s="146"/>
      <c r="AE42" s="146"/>
      <c r="AF42" s="146"/>
      <c r="AG42" s="146"/>
      <c r="AH42" s="146"/>
      <c r="AI42" s="146"/>
      <c r="AJ42" s="146"/>
      <c r="AK42" s="146"/>
      <c r="AL42" s="146"/>
      <c r="AM42" s="146"/>
      <c r="AN42" s="146"/>
      <c r="AO42" s="147"/>
      <c r="AP42" s="2"/>
    </row>
    <row r="43" spans="2:86" ht="12" customHeight="1" x14ac:dyDescent="0.15">
      <c r="B43" s="490"/>
      <c r="C43" s="807"/>
      <c r="D43" s="805"/>
      <c r="E43" s="805"/>
      <c r="F43" s="805"/>
      <c r="G43" s="805"/>
      <c r="H43" s="805"/>
      <c r="I43" s="805"/>
      <c r="J43" s="806"/>
      <c r="K43" s="145" t="s">
        <v>475</v>
      </c>
      <c r="L43" s="146"/>
      <c r="M43" s="146"/>
      <c r="N43" s="146"/>
      <c r="O43" s="146"/>
      <c r="P43" s="146"/>
      <c r="Q43" s="146"/>
      <c r="R43" s="146"/>
      <c r="S43" s="146"/>
      <c r="T43" s="146"/>
      <c r="U43" s="146"/>
      <c r="V43" s="146"/>
      <c r="W43" s="146"/>
      <c r="X43" s="146"/>
      <c r="Y43" s="146"/>
      <c r="Z43" s="146"/>
      <c r="AA43" s="146"/>
      <c r="AB43" s="146"/>
      <c r="AC43" s="146"/>
      <c r="AD43" s="146"/>
      <c r="AE43" s="146"/>
      <c r="AF43" s="146"/>
      <c r="AG43" s="146"/>
      <c r="AH43" s="146"/>
      <c r="AI43" s="146"/>
      <c r="AJ43" s="146"/>
      <c r="AK43" s="146"/>
      <c r="AL43" s="146"/>
      <c r="AM43" s="146"/>
      <c r="AN43" s="146"/>
      <c r="AO43" s="147"/>
      <c r="AP43" s="2"/>
    </row>
    <row r="44" spans="2:86" ht="12" customHeight="1" x14ac:dyDescent="0.15">
      <c r="B44" s="490"/>
      <c r="C44" s="807"/>
      <c r="D44" s="805"/>
      <c r="E44" s="805"/>
      <c r="F44" s="805"/>
      <c r="G44" s="805"/>
      <c r="H44" s="805"/>
      <c r="I44" s="805"/>
      <c r="J44" s="806"/>
      <c r="K44" s="760" t="s">
        <v>476</v>
      </c>
      <c r="L44" s="761"/>
      <c r="M44" s="761"/>
      <c r="N44" s="761"/>
      <c r="O44" s="761"/>
      <c r="P44" s="761"/>
      <c r="Q44" s="761"/>
      <c r="R44" s="761"/>
      <c r="S44" s="761"/>
      <c r="T44" s="761"/>
      <c r="U44" s="761"/>
      <c r="V44" s="761"/>
      <c r="W44" s="761"/>
      <c r="X44" s="761"/>
      <c r="Y44" s="761"/>
      <c r="Z44" s="761"/>
      <c r="AA44" s="761"/>
      <c r="AB44" s="761"/>
      <c r="AC44" s="761"/>
      <c r="AD44" s="761"/>
      <c r="AE44" s="761"/>
      <c r="AF44" s="761"/>
      <c r="AG44" s="761"/>
      <c r="AH44" s="761"/>
      <c r="AI44" s="761"/>
      <c r="AJ44" s="761"/>
      <c r="AK44" s="761"/>
      <c r="AL44" s="761"/>
      <c r="AM44" s="761"/>
      <c r="AN44" s="761"/>
      <c r="AO44" s="762"/>
      <c r="AP44" s="2"/>
    </row>
    <row r="45" spans="2:86" ht="12" customHeight="1" x14ac:dyDescent="0.15">
      <c r="B45" s="453"/>
      <c r="C45" s="808"/>
      <c r="D45" s="809"/>
      <c r="E45" s="809"/>
      <c r="F45" s="809"/>
      <c r="G45" s="809"/>
      <c r="H45" s="809"/>
      <c r="I45" s="809"/>
      <c r="J45" s="810"/>
      <c r="K45" s="763"/>
      <c r="L45" s="764"/>
      <c r="M45" s="764"/>
      <c r="N45" s="764"/>
      <c r="O45" s="764"/>
      <c r="P45" s="764"/>
      <c r="Q45" s="764"/>
      <c r="R45" s="764"/>
      <c r="S45" s="764"/>
      <c r="T45" s="764"/>
      <c r="U45" s="764"/>
      <c r="V45" s="764"/>
      <c r="W45" s="764"/>
      <c r="X45" s="764"/>
      <c r="Y45" s="764"/>
      <c r="Z45" s="764"/>
      <c r="AA45" s="764"/>
      <c r="AB45" s="764"/>
      <c r="AC45" s="764"/>
      <c r="AD45" s="764"/>
      <c r="AE45" s="764"/>
      <c r="AF45" s="764"/>
      <c r="AG45" s="764"/>
      <c r="AH45" s="764"/>
      <c r="AI45" s="764"/>
      <c r="AJ45" s="764"/>
      <c r="AK45" s="764"/>
      <c r="AL45" s="764"/>
      <c r="AM45" s="764"/>
      <c r="AN45" s="764"/>
      <c r="AO45" s="765"/>
      <c r="AP45" s="2"/>
    </row>
    <row r="46" spans="2:86" s="6" customFormat="1" ht="12" customHeight="1" x14ac:dyDescent="0.15">
      <c r="B46" s="2" t="s">
        <v>526</v>
      </c>
      <c r="AQ46" s="118"/>
      <c r="AR46" s="118"/>
      <c r="AS46" s="118"/>
      <c r="AT46" s="118"/>
      <c r="AU46" s="118"/>
      <c r="AV46" s="118"/>
      <c r="AW46" s="118"/>
      <c r="AX46" s="118"/>
      <c r="AY46" s="118"/>
      <c r="AZ46" s="118"/>
      <c r="BA46" s="118"/>
      <c r="BB46" s="118"/>
      <c r="BC46" s="118"/>
      <c r="BD46" s="118"/>
      <c r="BE46" s="118"/>
      <c r="BF46" s="118"/>
      <c r="BG46" s="118"/>
      <c r="BH46" s="118"/>
      <c r="BI46" s="118"/>
      <c r="BJ46" s="118"/>
      <c r="BK46" s="118"/>
      <c r="BL46" s="118"/>
      <c r="BM46" s="118"/>
      <c r="BN46" s="118"/>
      <c r="BO46" s="118"/>
      <c r="BP46" s="118"/>
      <c r="BQ46" s="118"/>
      <c r="BR46" s="118"/>
      <c r="BS46" s="118"/>
      <c r="BT46" s="118"/>
      <c r="BU46" s="118"/>
      <c r="BV46" s="118"/>
      <c r="BW46" s="118"/>
      <c r="BX46" s="118"/>
      <c r="BY46" s="118"/>
      <c r="BZ46" s="118"/>
      <c r="CA46" s="118"/>
      <c r="CB46" s="118"/>
      <c r="CC46" s="118"/>
      <c r="CD46" s="118"/>
      <c r="CE46" s="118"/>
      <c r="CF46" s="118"/>
      <c r="CG46" s="118"/>
      <c r="CH46" s="118"/>
    </row>
    <row r="47" spans="2:86" ht="12" customHeight="1" x14ac:dyDescent="0.15">
      <c r="B47" s="2" t="s">
        <v>523</v>
      </c>
    </row>
    <row r="48" spans="2:86" ht="12" customHeight="1" x14ac:dyDescent="0.15">
      <c r="B48" s="2" t="s">
        <v>524</v>
      </c>
    </row>
    <row r="49" spans="2:2" ht="12" customHeight="1" x14ac:dyDescent="0.15">
      <c r="B49" s="2" t="s">
        <v>477</v>
      </c>
    </row>
    <row r="50" spans="2:2" ht="12" customHeight="1" x14ac:dyDescent="0.15">
      <c r="B50" s="2" t="s">
        <v>525</v>
      </c>
    </row>
    <row r="51" spans="2:2" ht="12" customHeight="1" x14ac:dyDescent="0.15">
      <c r="B51" s="2" t="s">
        <v>478</v>
      </c>
    </row>
    <row r="52" spans="2:2" x14ac:dyDescent="0.15">
      <c r="B52" s="2" t="s">
        <v>538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20" priority="3">
      <formula>$AQ11=2</formula>
    </cfRule>
  </conditionalFormatting>
  <conditionalFormatting sqref="Y11:AF30">
    <cfRule type="expression" dxfId="19" priority="2">
      <formula>$AQ11=3</formula>
    </cfRule>
  </conditionalFormatting>
  <conditionalFormatting sqref="AC11:AJ30">
    <cfRule type="expression" dxfId="18" priority="1">
      <formula>$AQ11=1</formula>
    </cfRule>
  </conditionalFormatting>
  <dataValidations count="2">
    <dataValidation type="list" allowBlank="1" showInputMessage="1" showErrorMessage="1" sqref="N11:O30 R11:T30" xr:uid="{00000000-0002-0000-1300-000000000000}">
      <formula1>INDIRECT(L11)</formula1>
    </dataValidation>
    <dataValidation type="list" allowBlank="1" showInputMessage="1" showErrorMessage="1" sqref="Y11:AB30" xr:uid="{00000000-0002-0000-13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2000000}">
          <x14:formula1>
            <xm:f>'(参考)リスト'!$D$16:$D$18</xm:f>
          </x14:formula1>
          <xm:sqref>P11:Q30</xm:sqref>
        </x14:dataValidation>
        <x14:dataValidation type="list" allowBlank="1" showInputMessage="1" showErrorMessage="1" xr:uid="{00000000-0002-0000-1300-000003000000}">
          <x14:formula1>
            <xm:f>'(参考)リスト'!$G$16:$G$20</xm:f>
          </x14:formula1>
          <xm:sqref>U11:V30</xm:sqref>
        </x14:dataValidation>
        <x14:dataValidation type="list" allowBlank="1" showInputMessage="1" showErrorMessage="1" xr:uid="{00000000-0002-0000-1300-000004000000}">
          <x14:formula1>
            <xm:f>'(参考)リスト'!$B$16:$B$20</xm:f>
          </x14:formula1>
          <xm:sqref>L11:M30</xm:sqref>
        </x14:dataValidation>
        <x14:dataValidation type="list" allowBlank="1" showInputMessage="1" showErrorMessage="1" xr:uid="{00000000-0002-0000-1300-000005000000}">
          <x14:formula1>
            <xm:f>'(参考)リスト'!$F$16:$F$21</xm:f>
          </x14:formula1>
          <xm:sqref>W11:X30</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1" customWidth="1"/>
    <col min="43" max="86" width="4.125" style="118" customWidth="1"/>
    <col min="87" max="99" width="8" style="2" customWidth="1"/>
    <col min="100" max="110" width="9" style="2"/>
    <col min="111" max="111" width="14" style="2" bestFit="1" customWidth="1"/>
    <col min="112" max="16384" width="9" style="2"/>
  </cols>
  <sheetData>
    <row r="1" spans="2:86" x14ac:dyDescent="0.15">
      <c r="AU1" s="833" t="s">
        <v>306</v>
      </c>
      <c r="AV1" s="834" t="s">
        <v>299</v>
      </c>
      <c r="AW1" s="836" t="s">
        <v>300</v>
      </c>
      <c r="AX1" s="838" t="s">
        <v>307</v>
      </c>
      <c r="AY1" s="839"/>
      <c r="AZ1" s="839"/>
      <c r="BA1" s="839"/>
      <c r="BB1" s="839"/>
      <c r="BC1" s="839"/>
      <c r="BD1" s="839"/>
      <c r="BE1" s="839"/>
      <c r="BF1" s="839"/>
      <c r="BG1" s="839"/>
      <c r="BH1" s="839"/>
      <c r="BI1" s="839"/>
      <c r="BJ1" s="839"/>
      <c r="BK1" s="839"/>
      <c r="BL1" s="839"/>
      <c r="BM1" s="839"/>
      <c r="BN1" s="839"/>
      <c r="BO1" s="839"/>
      <c r="BP1" s="839"/>
      <c r="BQ1" s="839"/>
      <c r="BR1" s="840"/>
      <c r="BS1" s="483" t="s">
        <v>301</v>
      </c>
      <c r="BT1" s="841"/>
      <c r="BU1" s="841"/>
      <c r="BV1" s="841"/>
      <c r="BW1" s="853" t="s">
        <v>308</v>
      </c>
      <c r="BX1" s="854"/>
      <c r="BY1" s="854"/>
      <c r="BZ1" s="854"/>
      <c r="CA1" s="854"/>
      <c r="CB1" s="854"/>
      <c r="CC1" s="854"/>
      <c r="CD1" s="854"/>
      <c r="CE1" s="854"/>
      <c r="CF1" s="854"/>
      <c r="CG1" s="854"/>
      <c r="CH1" s="855"/>
    </row>
    <row r="2" spans="2:86" ht="8.25" customHeight="1" x14ac:dyDescent="0.15">
      <c r="AU2" s="833"/>
      <c r="AV2" s="835"/>
      <c r="AW2" s="837"/>
      <c r="AX2" s="801" t="s">
        <v>309</v>
      </c>
      <c r="AY2" s="278"/>
      <c r="AZ2" s="278"/>
      <c r="BA2" s="278"/>
      <c r="BB2" s="278"/>
      <c r="BC2" s="278"/>
      <c r="BD2" s="278"/>
      <c r="BE2" s="278"/>
      <c r="BF2" s="278"/>
      <c r="BG2" s="278"/>
      <c r="BH2" s="278"/>
      <c r="BI2" s="278"/>
      <c r="BJ2" s="278" t="s">
        <v>310</v>
      </c>
      <c r="BK2" s="278"/>
      <c r="BL2" s="278"/>
      <c r="BM2" s="278"/>
      <c r="BN2" s="278"/>
      <c r="BO2" s="278"/>
      <c r="BP2" s="278"/>
      <c r="BQ2" s="278"/>
      <c r="BR2" s="856"/>
      <c r="BS2" s="841"/>
      <c r="BT2" s="841"/>
      <c r="BU2" s="841"/>
      <c r="BV2" s="841"/>
      <c r="BW2" s="857" t="s">
        <v>303</v>
      </c>
      <c r="BX2" s="472"/>
      <c r="BY2" s="472"/>
      <c r="BZ2" s="472"/>
      <c r="CA2" s="278" t="s">
        <v>311</v>
      </c>
      <c r="CB2" s="278"/>
      <c r="CC2" s="278"/>
      <c r="CD2" s="278"/>
      <c r="CE2" s="278"/>
      <c r="CF2" s="278"/>
      <c r="CG2" s="278"/>
      <c r="CH2" s="856"/>
    </row>
    <row r="3" spans="2:86" ht="24.95" customHeight="1" x14ac:dyDescent="0.15">
      <c r="B3" s="574" t="s">
        <v>452</v>
      </c>
      <c r="C3" s="799"/>
      <c r="D3" s="799"/>
      <c r="E3" s="800"/>
      <c r="F3" s="800"/>
      <c r="G3" s="800"/>
      <c r="H3" s="800"/>
      <c r="I3" s="800"/>
      <c r="J3" s="800"/>
      <c r="K3" s="799"/>
      <c r="L3" s="799"/>
      <c r="M3" s="799"/>
      <c r="N3" s="799"/>
      <c r="O3" s="799"/>
      <c r="P3" s="799"/>
      <c r="Q3" s="799"/>
      <c r="R3" s="799"/>
      <c r="S3" s="799"/>
      <c r="T3" s="799"/>
      <c r="U3" s="799"/>
      <c r="V3" s="799"/>
      <c r="W3" s="799"/>
      <c r="X3" s="799"/>
      <c r="Y3" s="799"/>
      <c r="Z3" s="799"/>
      <c r="AA3" s="799"/>
      <c r="AB3" s="799"/>
      <c r="AC3" s="799"/>
      <c r="AD3" s="799"/>
      <c r="AE3" s="799"/>
      <c r="AF3" s="799"/>
      <c r="AG3" s="799"/>
      <c r="AH3" s="799"/>
      <c r="AI3" s="799"/>
      <c r="AJ3" s="799"/>
      <c r="AK3" s="799"/>
      <c r="AL3" s="799"/>
      <c r="AM3" s="799"/>
      <c r="AN3" s="799"/>
      <c r="AO3" s="799"/>
      <c r="AU3" s="833"/>
      <c r="AV3" s="835"/>
      <c r="AW3" s="837"/>
      <c r="AX3" s="801" t="s">
        <v>26</v>
      </c>
      <c r="AY3" s="278"/>
      <c r="AZ3" s="278"/>
      <c r="BA3" s="278"/>
      <c r="BB3" s="278" t="s">
        <v>22</v>
      </c>
      <c r="BC3" s="278"/>
      <c r="BD3" s="278"/>
      <c r="BE3" s="278"/>
      <c r="BF3" s="278" t="s">
        <v>24</v>
      </c>
      <c r="BG3" s="278"/>
      <c r="BH3" s="278"/>
      <c r="BI3" s="278"/>
      <c r="BJ3" s="472" t="s">
        <v>26</v>
      </c>
      <c r="BK3" s="472"/>
      <c r="BL3" s="472"/>
      <c r="BM3" s="472" t="s">
        <v>22</v>
      </c>
      <c r="BN3" s="472"/>
      <c r="BO3" s="472"/>
      <c r="BP3" s="472" t="s">
        <v>24</v>
      </c>
      <c r="BQ3" s="472"/>
      <c r="BR3" s="852"/>
      <c r="BS3" s="483" t="s">
        <v>26</v>
      </c>
      <c r="BT3" s="483" t="s">
        <v>22</v>
      </c>
      <c r="BU3" s="483" t="s">
        <v>24</v>
      </c>
      <c r="BV3" s="483" t="s">
        <v>304</v>
      </c>
      <c r="BW3" s="801" t="s">
        <v>312</v>
      </c>
      <c r="BX3" s="278"/>
      <c r="BY3" s="278"/>
      <c r="BZ3" s="278"/>
      <c r="CA3" s="278" t="s">
        <v>22</v>
      </c>
      <c r="CB3" s="278"/>
      <c r="CC3" s="278"/>
      <c r="CD3" s="278"/>
      <c r="CE3" s="278" t="s">
        <v>24</v>
      </c>
      <c r="CF3" s="278"/>
      <c r="CG3" s="278"/>
      <c r="CH3" s="856"/>
    </row>
    <row r="4" spans="2:86" ht="18" customHeight="1" x14ac:dyDescent="0.15">
      <c r="B4" s="440" t="s">
        <v>27</v>
      </c>
      <c r="C4" s="440"/>
      <c r="D4" s="739"/>
      <c r="E4" s="846" t="str">
        <f>'様式A-1'!D3</f>
        <v>ユダトンネル</v>
      </c>
      <c r="F4" s="847"/>
      <c r="G4" s="847"/>
      <c r="H4" s="847"/>
      <c r="I4" s="847"/>
      <c r="J4" s="848"/>
      <c r="K4" s="301" t="s">
        <v>28</v>
      </c>
      <c r="L4" s="472"/>
      <c r="M4" s="472"/>
      <c r="N4" s="845" t="str">
        <f>'様式A-1'!J3</f>
        <v>主要県道　橘東和線</v>
      </c>
      <c r="O4" s="845"/>
      <c r="P4" s="845"/>
      <c r="Q4" s="845"/>
      <c r="R4" s="845"/>
      <c r="S4" s="845"/>
      <c r="T4" s="278" t="s">
        <v>258</v>
      </c>
      <c r="U4" s="278"/>
      <c r="V4" s="278"/>
      <c r="W4" s="278"/>
      <c r="X4" s="278"/>
      <c r="Y4" s="845" t="str">
        <f>'様式B(トンネル様式1P002)'!K5</f>
        <v>基礎地盤コンサルタンツ株式会社</v>
      </c>
      <c r="Z4" s="845"/>
      <c r="AA4" s="845"/>
      <c r="AB4" s="845"/>
      <c r="AC4" s="845"/>
      <c r="AD4" s="845"/>
      <c r="AE4" s="845"/>
      <c r="AF4" s="845"/>
      <c r="AG4" s="250" t="s">
        <v>220</v>
      </c>
      <c r="AH4" s="251"/>
      <c r="AI4" s="251"/>
      <c r="AJ4" s="252"/>
      <c r="AK4" s="849">
        <f>'様式B(トンネル様式1P002)'!Q5</f>
        <v>45281</v>
      </c>
      <c r="AL4" s="850"/>
      <c r="AM4" s="850"/>
      <c r="AN4" s="850"/>
      <c r="AO4" s="851"/>
      <c r="AU4" s="833"/>
      <c r="AV4" s="835"/>
      <c r="AW4" s="837"/>
      <c r="AX4" s="112" t="s">
        <v>313</v>
      </c>
      <c r="AY4" s="113" t="s">
        <v>314</v>
      </c>
      <c r="AZ4" s="113" t="s">
        <v>315</v>
      </c>
      <c r="BA4" s="114" t="s">
        <v>316</v>
      </c>
      <c r="BB4" s="115" t="s">
        <v>313</v>
      </c>
      <c r="BC4" s="113" t="s">
        <v>314</v>
      </c>
      <c r="BD4" s="113" t="s">
        <v>315</v>
      </c>
      <c r="BE4" s="114" t="s">
        <v>316</v>
      </c>
      <c r="BF4" s="115" t="s">
        <v>313</v>
      </c>
      <c r="BG4" s="113" t="s">
        <v>314</v>
      </c>
      <c r="BH4" s="113" t="s">
        <v>315</v>
      </c>
      <c r="BI4" s="114" t="s">
        <v>316</v>
      </c>
      <c r="BJ4" s="115" t="s">
        <v>313</v>
      </c>
      <c r="BK4" s="113" t="s">
        <v>314</v>
      </c>
      <c r="BL4" s="114" t="s">
        <v>317</v>
      </c>
      <c r="BM4" s="115" t="s">
        <v>313</v>
      </c>
      <c r="BN4" s="113" t="s">
        <v>314</v>
      </c>
      <c r="BO4" s="114" t="s">
        <v>317</v>
      </c>
      <c r="BP4" s="115" t="s">
        <v>313</v>
      </c>
      <c r="BQ4" s="113" t="s">
        <v>314</v>
      </c>
      <c r="BR4" s="116" t="s">
        <v>317</v>
      </c>
      <c r="BS4" s="841"/>
      <c r="BT4" s="841"/>
      <c r="BU4" s="841"/>
      <c r="BV4" s="841"/>
      <c r="BW4" s="112" t="s">
        <v>313</v>
      </c>
      <c r="BX4" s="113" t="s">
        <v>314</v>
      </c>
      <c r="BY4" s="113" t="s">
        <v>315</v>
      </c>
      <c r="BZ4" s="114" t="s">
        <v>316</v>
      </c>
      <c r="CA4" s="115" t="s">
        <v>313</v>
      </c>
      <c r="CB4" s="113" t="s">
        <v>314</v>
      </c>
      <c r="CC4" s="113" t="s">
        <v>315</v>
      </c>
      <c r="CD4" s="114" t="s">
        <v>316</v>
      </c>
      <c r="CE4" s="115" t="s">
        <v>313</v>
      </c>
      <c r="CF4" s="113" t="s">
        <v>314</v>
      </c>
      <c r="CG4" s="113" t="s">
        <v>315</v>
      </c>
      <c r="CH4" s="116" t="s">
        <v>316</v>
      </c>
    </row>
    <row r="5" spans="2:86" ht="18" customHeight="1" x14ac:dyDescent="0.15">
      <c r="B5" s="448" t="s">
        <v>0</v>
      </c>
      <c r="C5" s="448"/>
      <c r="D5" s="755"/>
      <c r="E5" s="842" t="str">
        <f>'様式A-1'!D4</f>
        <v>油田トンネル</v>
      </c>
      <c r="F5" s="843"/>
      <c r="G5" s="843"/>
      <c r="H5" s="843"/>
      <c r="I5" s="843"/>
      <c r="J5" s="844"/>
      <c r="K5" s="580" t="s">
        <v>1</v>
      </c>
      <c r="L5" s="483"/>
      <c r="M5" s="483"/>
      <c r="N5" s="845" t="str">
        <f>'様式A-1'!R3</f>
        <v>柳井土木建築事務所
（大島分室）</v>
      </c>
      <c r="O5" s="845"/>
      <c r="P5" s="845"/>
      <c r="Q5" s="845"/>
      <c r="R5" s="845"/>
      <c r="S5" s="845"/>
      <c r="T5" s="278" t="s">
        <v>259</v>
      </c>
      <c r="U5" s="278"/>
      <c r="V5" s="278"/>
      <c r="W5" s="278"/>
      <c r="X5" s="278"/>
      <c r="Y5" s="845" t="str">
        <f>'様式B(トンネル様式1P002)'!K6</f>
        <v>安田　啓吾</v>
      </c>
      <c r="Z5" s="845"/>
      <c r="AA5" s="845"/>
      <c r="AB5" s="845"/>
      <c r="AC5" s="845"/>
      <c r="AD5" s="845"/>
      <c r="AE5" s="845"/>
      <c r="AF5" s="845"/>
      <c r="AG5" s="544"/>
      <c r="AH5" s="610"/>
      <c r="AI5" s="610"/>
      <c r="AJ5" s="604"/>
      <c r="AK5" s="585"/>
      <c r="AL5" s="586"/>
      <c r="AM5" s="586"/>
      <c r="AN5" s="586"/>
      <c r="AO5" s="587"/>
      <c r="AU5" s="833"/>
      <c r="AV5" s="140" t="str">
        <f>N7</f>
        <v>S04</v>
      </c>
      <c r="AW5" s="119">
        <f>R7</f>
        <v>9.3000000000000007</v>
      </c>
      <c r="AX5" s="148">
        <f>+Y32</f>
        <v>0</v>
      </c>
      <c r="AY5" s="148">
        <f>+Z32</f>
        <v>0</v>
      </c>
      <c r="AZ5" s="148">
        <f>+AA32</f>
        <v>0</v>
      </c>
      <c r="BA5" s="148">
        <f t="shared" ref="BA5" si="0">+AB32</f>
        <v>0</v>
      </c>
      <c r="BB5" s="148">
        <f>+AC32</f>
        <v>0</v>
      </c>
      <c r="BC5" s="148">
        <f t="shared" ref="BC5:BI5" si="1">+AD32</f>
        <v>0</v>
      </c>
      <c r="BD5" s="148">
        <f t="shared" si="1"/>
        <v>0</v>
      </c>
      <c r="BE5" s="148">
        <f t="shared" si="1"/>
        <v>1</v>
      </c>
      <c r="BF5" s="148">
        <f t="shared" si="1"/>
        <v>0</v>
      </c>
      <c r="BG5" s="148">
        <f t="shared" si="1"/>
        <v>0</v>
      </c>
      <c r="BH5" s="148">
        <f t="shared" si="1"/>
        <v>0</v>
      </c>
      <c r="BI5" s="148">
        <f t="shared" si="1"/>
        <v>1</v>
      </c>
      <c r="BJ5" s="148" t="str">
        <f>+Y35</f>
        <v/>
      </c>
      <c r="BK5" s="148" t="str">
        <f t="shared" ref="BK5" si="2">+Z35</f>
        <v/>
      </c>
      <c r="BL5" s="148" t="str">
        <f>+AA35</f>
        <v/>
      </c>
      <c r="BM5" s="148">
        <f>+AC35</f>
        <v>0</v>
      </c>
      <c r="BN5" s="148">
        <f t="shared" ref="BN5:BO5" si="3">+AD35</f>
        <v>0</v>
      </c>
      <c r="BO5" s="148">
        <f t="shared" si="3"/>
        <v>1</v>
      </c>
      <c r="BP5" s="148">
        <f>+AG35</f>
        <v>0</v>
      </c>
      <c r="BQ5" s="148">
        <f>+AH35</f>
        <v>0</v>
      </c>
      <c r="BR5" s="148">
        <f>+AI35</f>
        <v>1</v>
      </c>
      <c r="BS5" s="213" t="str">
        <f>+Y36</f>
        <v>Ⅰ</v>
      </c>
      <c r="BT5" s="213" t="str">
        <f>+AC36</f>
        <v>Ⅱ</v>
      </c>
      <c r="BU5" s="213" t="str">
        <f>+AG36</f>
        <v>Ⅱ</v>
      </c>
      <c r="BV5" s="213" t="str">
        <f>+Y37</f>
        <v>Ⅱ</v>
      </c>
      <c r="BW5" s="120" t="str">
        <f>IF(Y32&gt;0,$R$7,"")</f>
        <v/>
      </c>
      <c r="BX5" s="121" t="str">
        <f>IF(Z32&gt;0,"",IF(AA32&gt;0,$R$7,""))</f>
        <v/>
      </c>
      <c r="BY5" s="121" t="str">
        <f>IF(Y32+Z32&gt;0,"",IF(AA32&gt;0,$R$7,""))</f>
        <v/>
      </c>
      <c r="BZ5" s="121" t="str">
        <f>IF(Y32+Z32+AA32&gt;0,"",IF(AB32&gt;0,$R$7,""))</f>
        <v/>
      </c>
      <c r="CA5" s="122">
        <f t="shared" ref="CA5:CH5" si="4">+AC31</f>
        <v>0</v>
      </c>
      <c r="CB5" s="122">
        <f t="shared" si="4"/>
        <v>0</v>
      </c>
      <c r="CC5" s="122">
        <f t="shared" si="4"/>
        <v>0</v>
      </c>
      <c r="CD5" s="122">
        <f t="shared" si="4"/>
        <v>0.06</v>
      </c>
      <c r="CE5" s="122">
        <f t="shared" si="4"/>
        <v>0</v>
      </c>
      <c r="CF5" s="122">
        <f t="shared" si="4"/>
        <v>0</v>
      </c>
      <c r="CG5" s="122">
        <f t="shared" si="4"/>
        <v>0</v>
      </c>
      <c r="CH5" s="122">
        <f t="shared" si="4"/>
        <v>0.2</v>
      </c>
    </row>
    <row r="6" spans="2:86" ht="12" customHeight="1" x14ac:dyDescent="0.15">
      <c r="B6" s="802" t="s">
        <v>219</v>
      </c>
      <c r="C6" s="803"/>
      <c r="D6" s="804"/>
      <c r="E6" s="805"/>
      <c r="F6" s="805"/>
      <c r="G6" s="805"/>
      <c r="H6" s="805"/>
      <c r="I6" s="805"/>
      <c r="J6" s="806"/>
      <c r="K6" s="811" t="s">
        <v>453</v>
      </c>
      <c r="L6" s="812"/>
      <c r="M6" s="812"/>
      <c r="N6" s="812"/>
      <c r="O6" s="812"/>
      <c r="P6" s="812"/>
      <c r="Q6" s="812"/>
      <c r="R6" s="812"/>
      <c r="S6" s="812"/>
      <c r="T6" s="812"/>
      <c r="U6" s="812"/>
      <c r="V6" s="812"/>
      <c r="W6" s="812"/>
      <c r="X6" s="812"/>
      <c r="Y6" s="812"/>
      <c r="Z6" s="812"/>
      <c r="AA6" s="812"/>
      <c r="AB6" s="812"/>
      <c r="AC6" s="812"/>
      <c r="AD6" s="812"/>
      <c r="AE6" s="812"/>
      <c r="AF6" s="812"/>
      <c r="AG6" s="812"/>
      <c r="AH6" s="812"/>
      <c r="AI6" s="812"/>
      <c r="AJ6" s="812"/>
      <c r="AK6" s="812"/>
      <c r="AL6" s="812"/>
      <c r="AM6" s="812"/>
      <c r="AN6" s="812"/>
      <c r="AO6" s="813"/>
      <c r="AP6" s="2"/>
    </row>
    <row r="7" spans="2:86" ht="12" customHeight="1" x14ac:dyDescent="0.15">
      <c r="B7" s="490"/>
      <c r="C7" s="807"/>
      <c r="D7" s="805"/>
      <c r="E7" s="805"/>
      <c r="F7" s="805"/>
      <c r="G7" s="805"/>
      <c r="H7" s="805"/>
      <c r="I7" s="805"/>
      <c r="J7" s="806"/>
      <c r="K7" s="775" t="s">
        <v>218</v>
      </c>
      <c r="L7" s="776"/>
      <c r="M7" s="777"/>
      <c r="N7" s="767" t="s">
        <v>581</v>
      </c>
      <c r="O7" s="768"/>
      <c r="P7" s="775" t="s">
        <v>454</v>
      </c>
      <c r="Q7" s="777"/>
      <c r="R7" s="814">
        <v>9.3000000000000007</v>
      </c>
      <c r="S7" s="815"/>
      <c r="T7" s="816"/>
      <c r="U7" s="817" t="s">
        <v>455</v>
      </c>
      <c r="V7" s="818"/>
      <c r="W7" s="817" t="s">
        <v>456</v>
      </c>
      <c r="X7" s="818"/>
      <c r="Y7" s="777" t="s">
        <v>217</v>
      </c>
      <c r="Z7" s="766"/>
      <c r="AA7" s="766"/>
      <c r="AB7" s="766"/>
      <c r="AC7" s="817" t="s">
        <v>457</v>
      </c>
      <c r="AD7" s="823"/>
      <c r="AE7" s="823"/>
      <c r="AF7" s="823"/>
      <c r="AG7" s="823"/>
      <c r="AH7" s="823"/>
      <c r="AI7" s="823"/>
      <c r="AJ7" s="818"/>
      <c r="AK7" s="817" t="s">
        <v>458</v>
      </c>
      <c r="AL7" s="823"/>
      <c r="AM7" s="823"/>
      <c r="AN7" s="825"/>
      <c r="AO7" s="826"/>
      <c r="AP7" s="2"/>
      <c r="AW7" s="167"/>
    </row>
    <row r="8" spans="2:86" ht="12" customHeight="1" x14ac:dyDescent="0.15">
      <c r="B8" s="490"/>
      <c r="C8" s="807"/>
      <c r="D8" s="805"/>
      <c r="E8" s="805"/>
      <c r="F8" s="805"/>
      <c r="G8" s="805"/>
      <c r="H8" s="805"/>
      <c r="I8" s="805"/>
      <c r="J8" s="806"/>
      <c r="K8" s="766" t="s">
        <v>459</v>
      </c>
      <c r="L8" s="766" t="s">
        <v>198</v>
      </c>
      <c r="M8" s="766"/>
      <c r="N8" s="766" t="s">
        <v>197</v>
      </c>
      <c r="O8" s="766"/>
      <c r="P8" s="766" t="s">
        <v>460</v>
      </c>
      <c r="Q8" s="766"/>
      <c r="R8" s="766" t="s">
        <v>6</v>
      </c>
      <c r="S8" s="766"/>
      <c r="T8" s="766"/>
      <c r="U8" s="819"/>
      <c r="V8" s="820"/>
      <c r="W8" s="819"/>
      <c r="X8" s="820"/>
      <c r="Y8" s="777"/>
      <c r="Z8" s="766"/>
      <c r="AA8" s="766"/>
      <c r="AB8" s="766"/>
      <c r="AC8" s="821"/>
      <c r="AD8" s="824"/>
      <c r="AE8" s="824"/>
      <c r="AF8" s="824"/>
      <c r="AG8" s="824"/>
      <c r="AH8" s="824"/>
      <c r="AI8" s="824"/>
      <c r="AJ8" s="822"/>
      <c r="AK8" s="819"/>
      <c r="AL8" s="827"/>
      <c r="AM8" s="827"/>
      <c r="AN8" s="828"/>
      <c r="AO8" s="829"/>
      <c r="AP8" s="2"/>
    </row>
    <row r="9" spans="2:86" ht="12" customHeight="1" x14ac:dyDescent="0.15">
      <c r="B9" s="490"/>
      <c r="C9" s="807"/>
      <c r="D9" s="805"/>
      <c r="E9" s="805"/>
      <c r="F9" s="805"/>
      <c r="G9" s="805"/>
      <c r="H9" s="805"/>
      <c r="I9" s="805"/>
      <c r="J9" s="806"/>
      <c r="K9" s="766"/>
      <c r="L9" s="766"/>
      <c r="M9" s="766"/>
      <c r="N9" s="766"/>
      <c r="O9" s="766"/>
      <c r="P9" s="766"/>
      <c r="Q9" s="766"/>
      <c r="R9" s="766"/>
      <c r="S9" s="766"/>
      <c r="T9" s="766"/>
      <c r="U9" s="819"/>
      <c r="V9" s="820"/>
      <c r="W9" s="819"/>
      <c r="X9" s="820"/>
      <c r="Y9" s="777" t="s">
        <v>461</v>
      </c>
      <c r="Z9" s="766"/>
      <c r="AA9" s="766"/>
      <c r="AB9" s="766"/>
      <c r="AC9" s="766" t="s">
        <v>462</v>
      </c>
      <c r="AD9" s="766"/>
      <c r="AE9" s="766"/>
      <c r="AF9" s="766"/>
      <c r="AG9" s="766" t="s">
        <v>463</v>
      </c>
      <c r="AH9" s="766"/>
      <c r="AI9" s="766"/>
      <c r="AJ9" s="766"/>
      <c r="AK9" s="819"/>
      <c r="AL9" s="827"/>
      <c r="AM9" s="827"/>
      <c r="AN9" s="828"/>
      <c r="AO9" s="829"/>
      <c r="AP9" s="2"/>
    </row>
    <row r="10" spans="2:86" ht="12" customHeight="1" x14ac:dyDescent="0.15">
      <c r="B10" s="490"/>
      <c r="C10" s="807"/>
      <c r="D10" s="805"/>
      <c r="E10" s="805"/>
      <c r="F10" s="805"/>
      <c r="G10" s="805"/>
      <c r="H10" s="805"/>
      <c r="I10" s="805"/>
      <c r="J10" s="806"/>
      <c r="K10" s="766"/>
      <c r="L10" s="766"/>
      <c r="M10" s="766"/>
      <c r="N10" s="766"/>
      <c r="O10" s="766"/>
      <c r="P10" s="766"/>
      <c r="Q10" s="766"/>
      <c r="R10" s="766"/>
      <c r="S10" s="766"/>
      <c r="T10" s="766"/>
      <c r="U10" s="821"/>
      <c r="V10" s="822"/>
      <c r="W10" s="821"/>
      <c r="X10" s="822"/>
      <c r="Y10" s="142" t="s">
        <v>32</v>
      </c>
      <c r="Z10" s="139" t="s">
        <v>33</v>
      </c>
      <c r="AA10" s="139" t="s">
        <v>464</v>
      </c>
      <c r="AB10" s="139" t="s">
        <v>465</v>
      </c>
      <c r="AC10" s="139" t="s">
        <v>32</v>
      </c>
      <c r="AD10" s="139" t="s">
        <v>33</v>
      </c>
      <c r="AE10" s="139" t="s">
        <v>464</v>
      </c>
      <c r="AF10" s="139" t="s">
        <v>465</v>
      </c>
      <c r="AG10" s="139" t="s">
        <v>32</v>
      </c>
      <c r="AH10" s="139" t="s">
        <v>33</v>
      </c>
      <c r="AI10" s="139" t="s">
        <v>464</v>
      </c>
      <c r="AJ10" s="139" t="s">
        <v>465</v>
      </c>
      <c r="AK10" s="821"/>
      <c r="AL10" s="824"/>
      <c r="AM10" s="824"/>
      <c r="AN10" s="830"/>
      <c r="AO10" s="831"/>
      <c r="AP10" s="2"/>
    </row>
    <row r="11" spans="2:86" ht="12" customHeight="1" x14ac:dyDescent="0.15">
      <c r="B11" s="490"/>
      <c r="C11" s="807"/>
      <c r="D11" s="805"/>
      <c r="E11" s="805"/>
      <c r="F11" s="805"/>
      <c r="G11" s="805"/>
      <c r="H11" s="805"/>
      <c r="I11" s="805"/>
      <c r="J11" s="806"/>
      <c r="K11" s="143">
        <v>1</v>
      </c>
      <c r="L11" s="793" t="s">
        <v>533</v>
      </c>
      <c r="M11" s="794"/>
      <c r="N11" s="793" t="s">
        <v>483</v>
      </c>
      <c r="O11" s="794"/>
      <c r="P11" s="767" t="s">
        <v>333</v>
      </c>
      <c r="Q11" s="769"/>
      <c r="R11" s="264" t="s">
        <v>531</v>
      </c>
      <c r="S11" s="264"/>
      <c r="T11" s="264"/>
      <c r="U11" s="767" t="s">
        <v>553</v>
      </c>
      <c r="V11" s="769"/>
      <c r="W11" s="767" t="s">
        <v>629</v>
      </c>
      <c r="X11" s="768"/>
      <c r="Y11" s="144"/>
      <c r="Z11" s="144"/>
      <c r="AA11" s="144"/>
      <c r="AB11" s="144"/>
      <c r="AC11" s="169"/>
      <c r="AD11" s="169"/>
      <c r="AE11" s="169"/>
      <c r="AF11" s="169">
        <v>0.06</v>
      </c>
      <c r="AG11" s="169"/>
      <c r="AH11" s="169"/>
      <c r="AI11" s="169"/>
      <c r="AJ11" s="169"/>
      <c r="AK11" s="793"/>
      <c r="AL11" s="832"/>
      <c r="AM11" s="832"/>
      <c r="AN11" s="615"/>
      <c r="AO11" s="616"/>
      <c r="AP11" s="2"/>
      <c r="AQ11" s="168">
        <f>IF(P11="材質劣化",2,IF(P11="漏水",3,1))</f>
        <v>2</v>
      </c>
    </row>
    <row r="12" spans="2:86" ht="12" customHeight="1" x14ac:dyDescent="0.15">
      <c r="B12" s="490"/>
      <c r="C12" s="807"/>
      <c r="D12" s="805"/>
      <c r="E12" s="805"/>
      <c r="F12" s="805"/>
      <c r="G12" s="805"/>
      <c r="H12" s="805"/>
      <c r="I12" s="805"/>
      <c r="J12" s="806"/>
      <c r="K12" s="143">
        <v>2</v>
      </c>
      <c r="L12" s="793" t="s">
        <v>533</v>
      </c>
      <c r="M12" s="794"/>
      <c r="N12" s="793" t="s">
        <v>488</v>
      </c>
      <c r="O12" s="794"/>
      <c r="P12" s="767" t="s">
        <v>334</v>
      </c>
      <c r="Q12" s="769"/>
      <c r="R12" s="264" t="s">
        <v>334</v>
      </c>
      <c r="S12" s="264"/>
      <c r="T12" s="264"/>
      <c r="U12" s="767" t="s">
        <v>629</v>
      </c>
      <c r="V12" s="769"/>
      <c r="W12" s="767" t="s">
        <v>629</v>
      </c>
      <c r="X12" s="768"/>
      <c r="Y12" s="144"/>
      <c r="Z12" s="144"/>
      <c r="AA12" s="144"/>
      <c r="AB12" s="144"/>
      <c r="AC12" s="169"/>
      <c r="AD12" s="169"/>
      <c r="AE12" s="169"/>
      <c r="AF12" s="169"/>
      <c r="AG12" s="169"/>
      <c r="AH12" s="169"/>
      <c r="AI12" s="169"/>
      <c r="AJ12" s="169">
        <v>0.2</v>
      </c>
      <c r="AK12" s="795"/>
      <c r="AL12" s="796"/>
      <c r="AM12" s="796"/>
      <c r="AN12" s="797"/>
      <c r="AO12" s="798"/>
      <c r="AP12" s="2"/>
      <c r="AQ12" s="168">
        <f t="shared" ref="AQ12:AQ30" si="5">IF(P12="材質劣化",2,IF(P12="漏水",3,1))</f>
        <v>3</v>
      </c>
    </row>
    <row r="13" spans="2:86" ht="12" customHeight="1" x14ac:dyDescent="0.15">
      <c r="B13" s="490"/>
      <c r="C13" s="807"/>
      <c r="D13" s="805"/>
      <c r="E13" s="805"/>
      <c r="F13" s="805"/>
      <c r="G13" s="805"/>
      <c r="H13" s="805"/>
      <c r="I13" s="805"/>
      <c r="J13" s="806"/>
      <c r="K13" s="143"/>
      <c r="L13" s="793"/>
      <c r="M13" s="794"/>
      <c r="N13" s="793"/>
      <c r="O13" s="794"/>
      <c r="P13" s="767"/>
      <c r="Q13" s="769"/>
      <c r="R13" s="264"/>
      <c r="S13" s="264"/>
      <c r="T13" s="264"/>
      <c r="U13" s="767"/>
      <c r="V13" s="769"/>
      <c r="W13" s="767"/>
      <c r="X13" s="768"/>
      <c r="Y13" s="144"/>
      <c r="Z13" s="144"/>
      <c r="AA13" s="144"/>
      <c r="AB13" s="144"/>
      <c r="AC13" s="169"/>
      <c r="AD13" s="169"/>
      <c r="AE13" s="169"/>
      <c r="AF13" s="169"/>
      <c r="AG13" s="169"/>
      <c r="AH13" s="169"/>
      <c r="AI13" s="169"/>
      <c r="AJ13" s="169"/>
      <c r="AK13" s="795"/>
      <c r="AL13" s="796"/>
      <c r="AM13" s="796"/>
      <c r="AN13" s="797"/>
      <c r="AO13" s="798"/>
      <c r="AP13" s="2"/>
      <c r="AQ13" s="168">
        <f t="shared" si="5"/>
        <v>1</v>
      </c>
    </row>
    <row r="14" spans="2:86" ht="12" customHeight="1" x14ac:dyDescent="0.15">
      <c r="B14" s="490"/>
      <c r="C14" s="807"/>
      <c r="D14" s="805"/>
      <c r="E14" s="805"/>
      <c r="F14" s="805"/>
      <c r="G14" s="805"/>
      <c r="H14" s="805"/>
      <c r="I14" s="805"/>
      <c r="J14" s="806"/>
      <c r="K14" s="143"/>
      <c r="L14" s="793"/>
      <c r="M14" s="794"/>
      <c r="N14" s="793"/>
      <c r="O14" s="794"/>
      <c r="P14" s="767"/>
      <c r="Q14" s="769"/>
      <c r="R14" s="264"/>
      <c r="S14" s="264"/>
      <c r="T14" s="264"/>
      <c r="U14" s="767"/>
      <c r="V14" s="769"/>
      <c r="W14" s="767"/>
      <c r="X14" s="768"/>
      <c r="Y14" s="144"/>
      <c r="Z14" s="144"/>
      <c r="AA14" s="144"/>
      <c r="AB14" s="144"/>
      <c r="AC14" s="169"/>
      <c r="AD14" s="169"/>
      <c r="AE14" s="169"/>
      <c r="AF14" s="169"/>
      <c r="AG14" s="169"/>
      <c r="AH14" s="169"/>
      <c r="AI14" s="169"/>
      <c r="AJ14" s="169"/>
      <c r="AK14" s="795"/>
      <c r="AL14" s="796"/>
      <c r="AM14" s="796"/>
      <c r="AN14" s="797"/>
      <c r="AO14" s="798"/>
      <c r="AP14" s="2"/>
      <c r="AQ14" s="168">
        <f t="shared" si="5"/>
        <v>1</v>
      </c>
    </row>
    <row r="15" spans="2:86" ht="12" customHeight="1" x14ac:dyDescent="0.15">
      <c r="B15" s="490"/>
      <c r="C15" s="807"/>
      <c r="D15" s="805"/>
      <c r="E15" s="805"/>
      <c r="F15" s="805"/>
      <c r="G15" s="805"/>
      <c r="H15" s="805"/>
      <c r="I15" s="805"/>
      <c r="J15" s="806"/>
      <c r="K15" s="143"/>
      <c r="L15" s="793"/>
      <c r="M15" s="794"/>
      <c r="N15" s="793"/>
      <c r="O15" s="794"/>
      <c r="P15" s="767"/>
      <c r="Q15" s="769"/>
      <c r="R15" s="264"/>
      <c r="S15" s="264"/>
      <c r="T15" s="264"/>
      <c r="U15" s="767"/>
      <c r="V15" s="769"/>
      <c r="W15" s="767"/>
      <c r="X15" s="768"/>
      <c r="Y15" s="144"/>
      <c r="Z15" s="144"/>
      <c r="AA15" s="144"/>
      <c r="AB15" s="144"/>
      <c r="AC15" s="169"/>
      <c r="AD15" s="169"/>
      <c r="AE15" s="169"/>
      <c r="AF15" s="169"/>
      <c r="AG15" s="169"/>
      <c r="AH15" s="169"/>
      <c r="AI15" s="169"/>
      <c r="AJ15" s="169"/>
      <c r="AK15" s="795"/>
      <c r="AL15" s="796"/>
      <c r="AM15" s="796"/>
      <c r="AN15" s="797"/>
      <c r="AO15" s="798"/>
      <c r="AP15" s="2"/>
      <c r="AQ15" s="168">
        <f t="shared" si="5"/>
        <v>1</v>
      </c>
    </row>
    <row r="16" spans="2:86" ht="12" customHeight="1" x14ac:dyDescent="0.15">
      <c r="B16" s="490"/>
      <c r="C16" s="807"/>
      <c r="D16" s="805"/>
      <c r="E16" s="805"/>
      <c r="F16" s="805"/>
      <c r="G16" s="805"/>
      <c r="H16" s="805"/>
      <c r="I16" s="805"/>
      <c r="J16" s="806"/>
      <c r="K16" s="143"/>
      <c r="L16" s="793"/>
      <c r="M16" s="794"/>
      <c r="N16" s="793"/>
      <c r="O16" s="794"/>
      <c r="P16" s="767"/>
      <c r="Q16" s="769"/>
      <c r="R16" s="264"/>
      <c r="S16" s="264"/>
      <c r="T16" s="264"/>
      <c r="U16" s="767"/>
      <c r="V16" s="769"/>
      <c r="W16" s="767"/>
      <c r="X16" s="768"/>
      <c r="Y16" s="144"/>
      <c r="Z16" s="144"/>
      <c r="AA16" s="144"/>
      <c r="AB16" s="144"/>
      <c r="AC16" s="169"/>
      <c r="AD16" s="169"/>
      <c r="AE16" s="169"/>
      <c r="AF16" s="169"/>
      <c r="AG16" s="169"/>
      <c r="AH16" s="169"/>
      <c r="AI16" s="169"/>
      <c r="AJ16" s="169"/>
      <c r="AK16" s="795"/>
      <c r="AL16" s="796"/>
      <c r="AM16" s="796"/>
      <c r="AN16" s="797"/>
      <c r="AO16" s="798"/>
      <c r="AP16" s="2"/>
      <c r="AQ16" s="168">
        <f t="shared" si="5"/>
        <v>1</v>
      </c>
    </row>
    <row r="17" spans="2:43" ht="12" customHeight="1" x14ac:dyDescent="0.15">
      <c r="B17" s="490"/>
      <c r="C17" s="807"/>
      <c r="D17" s="805"/>
      <c r="E17" s="805"/>
      <c r="F17" s="805"/>
      <c r="G17" s="805"/>
      <c r="H17" s="805"/>
      <c r="I17" s="805"/>
      <c r="J17" s="806"/>
      <c r="K17" s="143"/>
      <c r="L17" s="793"/>
      <c r="M17" s="794"/>
      <c r="N17" s="793"/>
      <c r="O17" s="794"/>
      <c r="P17" s="767"/>
      <c r="Q17" s="769"/>
      <c r="R17" s="264"/>
      <c r="S17" s="264"/>
      <c r="T17" s="264"/>
      <c r="U17" s="767"/>
      <c r="V17" s="769"/>
      <c r="W17" s="767"/>
      <c r="X17" s="768"/>
      <c r="Y17" s="144"/>
      <c r="Z17" s="144"/>
      <c r="AA17" s="144"/>
      <c r="AB17" s="144"/>
      <c r="AC17" s="169"/>
      <c r="AD17" s="169"/>
      <c r="AE17" s="169"/>
      <c r="AF17" s="169"/>
      <c r="AG17" s="169"/>
      <c r="AH17" s="169"/>
      <c r="AI17" s="169"/>
      <c r="AJ17" s="169"/>
      <c r="AK17" s="767"/>
      <c r="AL17" s="768"/>
      <c r="AM17" s="768"/>
      <c r="AN17" s="611"/>
      <c r="AO17" s="612"/>
      <c r="AP17" s="2"/>
      <c r="AQ17" s="168">
        <f t="shared" si="5"/>
        <v>1</v>
      </c>
    </row>
    <row r="18" spans="2:43" ht="12" customHeight="1" x14ac:dyDescent="0.15">
      <c r="B18" s="490"/>
      <c r="C18" s="807"/>
      <c r="D18" s="805"/>
      <c r="E18" s="805"/>
      <c r="F18" s="805"/>
      <c r="G18" s="805"/>
      <c r="H18" s="805"/>
      <c r="I18" s="805"/>
      <c r="J18" s="806"/>
      <c r="K18" s="143"/>
      <c r="L18" s="793"/>
      <c r="M18" s="794"/>
      <c r="N18" s="793"/>
      <c r="O18" s="794"/>
      <c r="P18" s="767"/>
      <c r="Q18" s="769"/>
      <c r="R18" s="264"/>
      <c r="S18" s="264"/>
      <c r="T18" s="264"/>
      <c r="U18" s="767"/>
      <c r="V18" s="769"/>
      <c r="W18" s="767"/>
      <c r="X18" s="768"/>
      <c r="Y18" s="144"/>
      <c r="Z18" s="144"/>
      <c r="AA18" s="144"/>
      <c r="AB18" s="144"/>
      <c r="AC18" s="169"/>
      <c r="AD18" s="169"/>
      <c r="AE18" s="169"/>
      <c r="AF18" s="169"/>
      <c r="AG18" s="169"/>
      <c r="AH18" s="169"/>
      <c r="AI18" s="169"/>
      <c r="AJ18" s="169"/>
      <c r="AK18" s="767"/>
      <c r="AL18" s="768"/>
      <c r="AM18" s="768"/>
      <c r="AN18" s="611"/>
      <c r="AO18" s="612"/>
      <c r="AP18" s="2"/>
      <c r="AQ18" s="168">
        <f t="shared" si="5"/>
        <v>1</v>
      </c>
    </row>
    <row r="19" spans="2:43" ht="12" customHeight="1" x14ac:dyDescent="0.15">
      <c r="B19" s="490"/>
      <c r="C19" s="807"/>
      <c r="D19" s="805"/>
      <c r="E19" s="805"/>
      <c r="F19" s="805"/>
      <c r="G19" s="805"/>
      <c r="H19" s="805"/>
      <c r="I19" s="805"/>
      <c r="J19" s="806"/>
      <c r="K19" s="143"/>
      <c r="L19" s="793"/>
      <c r="M19" s="794"/>
      <c r="N19" s="793"/>
      <c r="O19" s="794"/>
      <c r="P19" s="767"/>
      <c r="Q19" s="769"/>
      <c r="R19" s="264"/>
      <c r="S19" s="264"/>
      <c r="T19" s="264"/>
      <c r="U19" s="767"/>
      <c r="V19" s="769"/>
      <c r="W19" s="767"/>
      <c r="X19" s="768"/>
      <c r="Y19" s="144"/>
      <c r="Z19" s="144"/>
      <c r="AA19" s="144"/>
      <c r="AB19" s="144"/>
      <c r="AC19" s="169"/>
      <c r="AD19" s="169"/>
      <c r="AE19" s="169"/>
      <c r="AF19" s="169"/>
      <c r="AG19" s="169"/>
      <c r="AH19" s="169"/>
      <c r="AI19" s="169"/>
      <c r="AJ19" s="169"/>
      <c r="AK19" s="767"/>
      <c r="AL19" s="768"/>
      <c r="AM19" s="768"/>
      <c r="AN19" s="611"/>
      <c r="AO19" s="612"/>
      <c r="AP19" s="2"/>
      <c r="AQ19" s="168">
        <f t="shared" si="5"/>
        <v>1</v>
      </c>
    </row>
    <row r="20" spans="2:43" ht="12" customHeight="1" x14ac:dyDescent="0.15">
      <c r="B20" s="490"/>
      <c r="C20" s="807"/>
      <c r="D20" s="805"/>
      <c r="E20" s="805"/>
      <c r="F20" s="805"/>
      <c r="G20" s="805"/>
      <c r="H20" s="805"/>
      <c r="I20" s="805"/>
      <c r="J20" s="806"/>
      <c r="K20" s="143"/>
      <c r="L20" s="793"/>
      <c r="M20" s="794"/>
      <c r="N20" s="793"/>
      <c r="O20" s="794"/>
      <c r="P20" s="767"/>
      <c r="Q20" s="769"/>
      <c r="R20" s="264"/>
      <c r="S20" s="264"/>
      <c r="T20" s="264"/>
      <c r="U20" s="767"/>
      <c r="V20" s="769"/>
      <c r="W20" s="767"/>
      <c r="X20" s="768"/>
      <c r="Y20" s="144"/>
      <c r="Z20" s="144"/>
      <c r="AA20" s="144"/>
      <c r="AB20" s="144"/>
      <c r="AC20" s="169"/>
      <c r="AD20" s="169"/>
      <c r="AE20" s="169"/>
      <c r="AF20" s="169"/>
      <c r="AG20" s="169"/>
      <c r="AH20" s="169"/>
      <c r="AI20" s="169"/>
      <c r="AJ20" s="169"/>
      <c r="AK20" s="767"/>
      <c r="AL20" s="768"/>
      <c r="AM20" s="768"/>
      <c r="AN20" s="611"/>
      <c r="AO20" s="612"/>
      <c r="AP20" s="2"/>
      <c r="AQ20" s="168">
        <f t="shared" si="5"/>
        <v>1</v>
      </c>
    </row>
    <row r="21" spans="2:43" ht="12" customHeight="1" x14ac:dyDescent="0.15">
      <c r="B21" s="490"/>
      <c r="C21" s="807"/>
      <c r="D21" s="805"/>
      <c r="E21" s="805"/>
      <c r="F21" s="805"/>
      <c r="G21" s="805"/>
      <c r="H21" s="805"/>
      <c r="I21" s="805"/>
      <c r="J21" s="806"/>
      <c r="K21" s="143"/>
      <c r="L21" s="793"/>
      <c r="M21" s="794"/>
      <c r="N21" s="793"/>
      <c r="O21" s="794"/>
      <c r="P21" s="767"/>
      <c r="Q21" s="769"/>
      <c r="R21" s="264"/>
      <c r="S21" s="264"/>
      <c r="T21" s="264"/>
      <c r="U21" s="767"/>
      <c r="V21" s="769"/>
      <c r="W21" s="767"/>
      <c r="X21" s="768"/>
      <c r="Y21" s="144"/>
      <c r="Z21" s="144"/>
      <c r="AA21" s="144"/>
      <c r="AB21" s="144"/>
      <c r="AC21" s="169"/>
      <c r="AD21" s="169"/>
      <c r="AE21" s="169"/>
      <c r="AF21" s="169"/>
      <c r="AG21" s="169"/>
      <c r="AH21" s="169"/>
      <c r="AI21" s="169"/>
      <c r="AJ21" s="169"/>
      <c r="AK21" s="767"/>
      <c r="AL21" s="768"/>
      <c r="AM21" s="768"/>
      <c r="AN21" s="611"/>
      <c r="AO21" s="612"/>
      <c r="AP21" s="2"/>
      <c r="AQ21" s="168">
        <f t="shared" si="5"/>
        <v>1</v>
      </c>
    </row>
    <row r="22" spans="2:43" ht="12" customHeight="1" x14ac:dyDescent="0.15">
      <c r="B22" s="490"/>
      <c r="C22" s="807"/>
      <c r="D22" s="805"/>
      <c r="E22" s="805"/>
      <c r="F22" s="805"/>
      <c r="G22" s="805"/>
      <c r="H22" s="805"/>
      <c r="I22" s="805"/>
      <c r="J22" s="806"/>
      <c r="K22" s="143"/>
      <c r="L22" s="793"/>
      <c r="M22" s="794"/>
      <c r="N22" s="793"/>
      <c r="O22" s="794"/>
      <c r="P22" s="767"/>
      <c r="Q22" s="769"/>
      <c r="R22" s="264"/>
      <c r="S22" s="264"/>
      <c r="T22" s="264"/>
      <c r="U22" s="767"/>
      <c r="V22" s="769"/>
      <c r="W22" s="767"/>
      <c r="X22" s="768"/>
      <c r="Y22" s="144"/>
      <c r="Z22" s="144"/>
      <c r="AA22" s="144"/>
      <c r="AB22" s="144"/>
      <c r="AC22" s="169"/>
      <c r="AD22" s="169"/>
      <c r="AE22" s="169"/>
      <c r="AF22" s="169"/>
      <c r="AG22" s="169"/>
      <c r="AH22" s="169"/>
      <c r="AI22" s="169"/>
      <c r="AJ22" s="169"/>
      <c r="AK22" s="767"/>
      <c r="AL22" s="768"/>
      <c r="AM22" s="768"/>
      <c r="AN22" s="611"/>
      <c r="AO22" s="612"/>
      <c r="AP22" s="2"/>
      <c r="AQ22" s="168">
        <f t="shared" si="5"/>
        <v>1</v>
      </c>
    </row>
    <row r="23" spans="2:43" ht="12" customHeight="1" x14ac:dyDescent="0.15">
      <c r="B23" s="490"/>
      <c r="C23" s="807"/>
      <c r="D23" s="805"/>
      <c r="E23" s="805"/>
      <c r="F23" s="805"/>
      <c r="G23" s="805"/>
      <c r="H23" s="805"/>
      <c r="I23" s="805"/>
      <c r="J23" s="806"/>
      <c r="K23" s="143"/>
      <c r="L23" s="793"/>
      <c r="M23" s="794"/>
      <c r="N23" s="793"/>
      <c r="O23" s="794"/>
      <c r="P23" s="767"/>
      <c r="Q23" s="769"/>
      <c r="R23" s="264"/>
      <c r="S23" s="264"/>
      <c r="T23" s="264"/>
      <c r="U23" s="767"/>
      <c r="V23" s="769"/>
      <c r="W23" s="767"/>
      <c r="X23" s="768"/>
      <c r="Y23" s="144"/>
      <c r="Z23" s="144"/>
      <c r="AA23" s="144"/>
      <c r="AB23" s="144"/>
      <c r="AC23" s="169"/>
      <c r="AD23" s="169"/>
      <c r="AE23" s="169"/>
      <c r="AF23" s="169"/>
      <c r="AG23" s="169"/>
      <c r="AH23" s="169"/>
      <c r="AI23" s="169"/>
      <c r="AJ23" s="169"/>
      <c r="AK23" s="767"/>
      <c r="AL23" s="768"/>
      <c r="AM23" s="768"/>
      <c r="AN23" s="611"/>
      <c r="AO23" s="612"/>
      <c r="AP23" s="2"/>
      <c r="AQ23" s="168">
        <f t="shared" si="5"/>
        <v>1</v>
      </c>
    </row>
    <row r="24" spans="2:43" ht="12" customHeight="1" x14ac:dyDescent="0.15">
      <c r="B24" s="490"/>
      <c r="C24" s="807"/>
      <c r="D24" s="805"/>
      <c r="E24" s="805"/>
      <c r="F24" s="805"/>
      <c r="G24" s="805"/>
      <c r="H24" s="805"/>
      <c r="I24" s="805"/>
      <c r="J24" s="806"/>
      <c r="K24" s="143"/>
      <c r="L24" s="793"/>
      <c r="M24" s="794"/>
      <c r="N24" s="793"/>
      <c r="O24" s="794"/>
      <c r="P24" s="767"/>
      <c r="Q24" s="769"/>
      <c r="R24" s="264"/>
      <c r="S24" s="264"/>
      <c r="T24" s="264"/>
      <c r="U24" s="767"/>
      <c r="V24" s="769"/>
      <c r="W24" s="767"/>
      <c r="X24" s="768"/>
      <c r="Y24" s="144"/>
      <c r="Z24" s="144"/>
      <c r="AA24" s="144"/>
      <c r="AB24" s="144"/>
      <c r="AC24" s="169"/>
      <c r="AD24" s="169"/>
      <c r="AE24" s="169"/>
      <c r="AF24" s="169"/>
      <c r="AG24" s="169"/>
      <c r="AH24" s="169"/>
      <c r="AI24" s="169"/>
      <c r="AJ24" s="169"/>
      <c r="AK24" s="767"/>
      <c r="AL24" s="768"/>
      <c r="AM24" s="768"/>
      <c r="AN24" s="611"/>
      <c r="AO24" s="612"/>
      <c r="AP24" s="2"/>
      <c r="AQ24" s="168">
        <f t="shared" si="5"/>
        <v>1</v>
      </c>
    </row>
    <row r="25" spans="2:43" ht="12" customHeight="1" x14ac:dyDescent="0.15">
      <c r="B25" s="490"/>
      <c r="C25" s="807"/>
      <c r="D25" s="805"/>
      <c r="E25" s="805"/>
      <c r="F25" s="805"/>
      <c r="G25" s="805"/>
      <c r="H25" s="805"/>
      <c r="I25" s="805"/>
      <c r="J25" s="806"/>
      <c r="K25" s="143"/>
      <c r="L25" s="793"/>
      <c r="M25" s="794"/>
      <c r="N25" s="793"/>
      <c r="O25" s="794"/>
      <c r="P25" s="767"/>
      <c r="Q25" s="769"/>
      <c r="R25" s="264"/>
      <c r="S25" s="264"/>
      <c r="T25" s="264"/>
      <c r="U25" s="767"/>
      <c r="V25" s="769"/>
      <c r="W25" s="767"/>
      <c r="X25" s="768"/>
      <c r="Y25" s="144"/>
      <c r="Z25" s="144"/>
      <c r="AA25" s="144"/>
      <c r="AB25" s="144"/>
      <c r="AC25" s="169"/>
      <c r="AD25" s="169"/>
      <c r="AE25" s="169"/>
      <c r="AF25" s="169"/>
      <c r="AG25" s="169"/>
      <c r="AH25" s="169"/>
      <c r="AI25" s="169"/>
      <c r="AJ25" s="169"/>
      <c r="AK25" s="767"/>
      <c r="AL25" s="768"/>
      <c r="AM25" s="768"/>
      <c r="AN25" s="611"/>
      <c r="AO25" s="612"/>
      <c r="AP25" s="2"/>
      <c r="AQ25" s="168">
        <f t="shared" si="5"/>
        <v>1</v>
      </c>
    </row>
    <row r="26" spans="2:43" ht="12" customHeight="1" x14ac:dyDescent="0.15">
      <c r="B26" s="490"/>
      <c r="C26" s="807"/>
      <c r="D26" s="805"/>
      <c r="E26" s="805"/>
      <c r="F26" s="805"/>
      <c r="G26" s="805"/>
      <c r="H26" s="805"/>
      <c r="I26" s="805"/>
      <c r="J26" s="806"/>
      <c r="K26" s="143"/>
      <c r="L26" s="793"/>
      <c r="M26" s="794"/>
      <c r="N26" s="793"/>
      <c r="O26" s="794"/>
      <c r="P26" s="767"/>
      <c r="Q26" s="769"/>
      <c r="R26" s="264"/>
      <c r="S26" s="264"/>
      <c r="T26" s="264"/>
      <c r="U26" s="767"/>
      <c r="V26" s="769"/>
      <c r="W26" s="767"/>
      <c r="X26" s="768"/>
      <c r="Y26" s="144"/>
      <c r="Z26" s="144"/>
      <c r="AA26" s="144"/>
      <c r="AB26" s="144"/>
      <c r="AC26" s="169"/>
      <c r="AD26" s="169"/>
      <c r="AE26" s="169"/>
      <c r="AF26" s="169"/>
      <c r="AG26" s="169"/>
      <c r="AH26" s="169"/>
      <c r="AI26" s="169"/>
      <c r="AJ26" s="169"/>
      <c r="AK26" s="767"/>
      <c r="AL26" s="768"/>
      <c r="AM26" s="768"/>
      <c r="AN26" s="611"/>
      <c r="AO26" s="612"/>
      <c r="AP26" s="2"/>
      <c r="AQ26" s="168">
        <f t="shared" si="5"/>
        <v>1</v>
      </c>
    </row>
    <row r="27" spans="2:43" ht="12" customHeight="1" x14ac:dyDescent="0.15">
      <c r="B27" s="490"/>
      <c r="C27" s="807"/>
      <c r="D27" s="805"/>
      <c r="E27" s="805"/>
      <c r="F27" s="805"/>
      <c r="G27" s="805"/>
      <c r="H27" s="805"/>
      <c r="I27" s="805"/>
      <c r="J27" s="806"/>
      <c r="K27" s="143"/>
      <c r="L27" s="793"/>
      <c r="M27" s="794"/>
      <c r="N27" s="793"/>
      <c r="O27" s="794"/>
      <c r="P27" s="767"/>
      <c r="Q27" s="769"/>
      <c r="R27" s="264"/>
      <c r="S27" s="264"/>
      <c r="T27" s="264"/>
      <c r="U27" s="767"/>
      <c r="V27" s="769"/>
      <c r="W27" s="767"/>
      <c r="X27" s="768"/>
      <c r="Y27" s="144"/>
      <c r="Z27" s="144"/>
      <c r="AA27" s="144"/>
      <c r="AB27" s="144"/>
      <c r="AC27" s="169"/>
      <c r="AD27" s="169"/>
      <c r="AE27" s="169"/>
      <c r="AF27" s="169"/>
      <c r="AG27" s="169"/>
      <c r="AH27" s="169"/>
      <c r="AI27" s="169"/>
      <c r="AJ27" s="169"/>
      <c r="AK27" s="767"/>
      <c r="AL27" s="768"/>
      <c r="AM27" s="768"/>
      <c r="AN27" s="611"/>
      <c r="AO27" s="612"/>
      <c r="AP27" s="2"/>
      <c r="AQ27" s="168">
        <f t="shared" si="5"/>
        <v>1</v>
      </c>
    </row>
    <row r="28" spans="2:43" ht="12" customHeight="1" x14ac:dyDescent="0.15">
      <c r="B28" s="490"/>
      <c r="C28" s="807"/>
      <c r="D28" s="805"/>
      <c r="E28" s="805"/>
      <c r="F28" s="805"/>
      <c r="G28" s="805"/>
      <c r="H28" s="805"/>
      <c r="I28" s="805"/>
      <c r="J28" s="806"/>
      <c r="K28" s="143"/>
      <c r="L28" s="793"/>
      <c r="M28" s="794"/>
      <c r="N28" s="793"/>
      <c r="O28" s="794"/>
      <c r="P28" s="767"/>
      <c r="Q28" s="769"/>
      <c r="R28" s="264"/>
      <c r="S28" s="264"/>
      <c r="T28" s="264"/>
      <c r="U28" s="767"/>
      <c r="V28" s="769"/>
      <c r="W28" s="767"/>
      <c r="X28" s="768"/>
      <c r="Y28" s="144"/>
      <c r="Z28" s="144"/>
      <c r="AA28" s="144"/>
      <c r="AB28" s="144"/>
      <c r="AC28" s="169"/>
      <c r="AD28" s="169"/>
      <c r="AE28" s="169"/>
      <c r="AF28" s="169"/>
      <c r="AG28" s="169"/>
      <c r="AH28" s="169"/>
      <c r="AI28" s="169"/>
      <c r="AJ28" s="169"/>
      <c r="AK28" s="767"/>
      <c r="AL28" s="768"/>
      <c r="AM28" s="768"/>
      <c r="AN28" s="611"/>
      <c r="AO28" s="612"/>
      <c r="AP28" s="2"/>
      <c r="AQ28" s="168">
        <f t="shared" si="5"/>
        <v>1</v>
      </c>
    </row>
    <row r="29" spans="2:43" ht="12" customHeight="1" x14ac:dyDescent="0.15">
      <c r="B29" s="490"/>
      <c r="C29" s="807"/>
      <c r="D29" s="805"/>
      <c r="E29" s="805"/>
      <c r="F29" s="805"/>
      <c r="G29" s="805"/>
      <c r="H29" s="805"/>
      <c r="I29" s="805"/>
      <c r="J29" s="806"/>
      <c r="K29" s="143"/>
      <c r="L29" s="793"/>
      <c r="M29" s="794"/>
      <c r="N29" s="793"/>
      <c r="O29" s="794"/>
      <c r="P29" s="767"/>
      <c r="Q29" s="769"/>
      <c r="R29" s="264"/>
      <c r="S29" s="264"/>
      <c r="T29" s="264"/>
      <c r="U29" s="767"/>
      <c r="V29" s="769"/>
      <c r="W29" s="767"/>
      <c r="X29" s="768"/>
      <c r="Y29" s="144"/>
      <c r="Z29" s="144"/>
      <c r="AA29" s="144"/>
      <c r="AB29" s="144"/>
      <c r="AC29" s="169"/>
      <c r="AD29" s="169"/>
      <c r="AE29" s="169"/>
      <c r="AF29" s="169"/>
      <c r="AG29" s="169"/>
      <c r="AH29" s="169"/>
      <c r="AI29" s="169"/>
      <c r="AJ29" s="169"/>
      <c r="AK29" s="767"/>
      <c r="AL29" s="768"/>
      <c r="AM29" s="768"/>
      <c r="AN29" s="611"/>
      <c r="AO29" s="612"/>
      <c r="AP29" s="2"/>
      <c r="AQ29" s="168">
        <f t="shared" si="5"/>
        <v>1</v>
      </c>
    </row>
    <row r="30" spans="2:43" ht="12" customHeight="1" x14ac:dyDescent="0.15">
      <c r="B30" s="490"/>
      <c r="C30" s="807"/>
      <c r="D30" s="805"/>
      <c r="E30" s="805"/>
      <c r="F30" s="805"/>
      <c r="G30" s="805"/>
      <c r="H30" s="805"/>
      <c r="I30" s="805"/>
      <c r="J30" s="806"/>
      <c r="K30" s="143"/>
      <c r="L30" s="793"/>
      <c r="M30" s="794"/>
      <c r="N30" s="793"/>
      <c r="O30" s="794"/>
      <c r="P30" s="767"/>
      <c r="Q30" s="769"/>
      <c r="R30" s="264"/>
      <c r="S30" s="264"/>
      <c r="T30" s="264"/>
      <c r="U30" s="767"/>
      <c r="V30" s="769"/>
      <c r="W30" s="767"/>
      <c r="X30" s="768"/>
      <c r="Y30" s="144"/>
      <c r="Z30" s="144"/>
      <c r="AA30" s="144"/>
      <c r="AB30" s="144"/>
      <c r="AC30" s="169"/>
      <c r="AD30" s="169"/>
      <c r="AE30" s="169"/>
      <c r="AF30" s="169"/>
      <c r="AG30" s="169"/>
      <c r="AH30" s="169"/>
      <c r="AI30" s="169"/>
      <c r="AJ30" s="169"/>
      <c r="AK30" s="767"/>
      <c r="AL30" s="768"/>
      <c r="AM30" s="768"/>
      <c r="AN30" s="611"/>
      <c r="AO30" s="612"/>
      <c r="AP30" s="2"/>
      <c r="AQ30" s="168">
        <f t="shared" si="5"/>
        <v>1</v>
      </c>
    </row>
    <row r="31" spans="2:43" ht="12" customHeight="1" x14ac:dyDescent="0.15">
      <c r="B31" s="490"/>
      <c r="C31" s="807"/>
      <c r="D31" s="805"/>
      <c r="E31" s="805"/>
      <c r="F31" s="805"/>
      <c r="G31" s="805"/>
      <c r="H31" s="805"/>
      <c r="I31" s="805"/>
      <c r="J31" s="806"/>
      <c r="K31" s="766" t="s">
        <v>216</v>
      </c>
      <c r="L31" s="766" t="s">
        <v>215</v>
      </c>
      <c r="M31" s="766"/>
      <c r="N31" s="766"/>
      <c r="O31" s="766"/>
      <c r="P31" s="766"/>
      <c r="Q31" s="766"/>
      <c r="R31" s="766"/>
      <c r="S31" s="766"/>
      <c r="T31" s="766"/>
      <c r="U31" s="766"/>
      <c r="V31" s="766"/>
      <c r="W31" s="766"/>
      <c r="X31" s="766"/>
      <c r="Y31" s="775" t="s">
        <v>466</v>
      </c>
      <c r="Z31" s="776"/>
      <c r="AA31" s="776"/>
      <c r="AB31" s="777"/>
      <c r="AC31" s="170">
        <f t="shared" ref="AC31:AJ31" si="6">SUM(AC11:AC30)</f>
        <v>0</v>
      </c>
      <c r="AD31" s="170">
        <f t="shared" si="6"/>
        <v>0</v>
      </c>
      <c r="AE31" s="170">
        <f t="shared" si="6"/>
        <v>0</v>
      </c>
      <c r="AF31" s="170">
        <f t="shared" si="6"/>
        <v>0.06</v>
      </c>
      <c r="AG31" s="170">
        <f t="shared" si="6"/>
        <v>0</v>
      </c>
      <c r="AH31" s="170">
        <f t="shared" si="6"/>
        <v>0</v>
      </c>
      <c r="AI31" s="170">
        <f t="shared" si="6"/>
        <v>0</v>
      </c>
      <c r="AJ31" s="170">
        <f t="shared" si="6"/>
        <v>0.2</v>
      </c>
      <c r="AK31" s="775" t="s">
        <v>214</v>
      </c>
      <c r="AL31" s="776"/>
      <c r="AM31" s="776"/>
      <c r="AN31" s="611"/>
      <c r="AO31" s="612"/>
      <c r="AP31" s="2"/>
    </row>
    <row r="32" spans="2:43" ht="12" customHeight="1" x14ac:dyDescent="0.15">
      <c r="B32" s="490"/>
      <c r="C32" s="807"/>
      <c r="D32" s="805"/>
      <c r="E32" s="805"/>
      <c r="F32" s="805"/>
      <c r="G32" s="805"/>
      <c r="H32" s="805"/>
      <c r="I32" s="805"/>
      <c r="J32" s="806"/>
      <c r="K32" s="766"/>
      <c r="L32" s="766" t="s">
        <v>467</v>
      </c>
      <c r="M32" s="766"/>
      <c r="N32" s="766"/>
      <c r="O32" s="766" t="s">
        <v>213</v>
      </c>
      <c r="P32" s="766"/>
      <c r="Q32" s="766"/>
      <c r="R32" s="766"/>
      <c r="S32" s="766"/>
      <c r="T32" s="766"/>
      <c r="U32" s="766"/>
      <c r="V32" s="766"/>
      <c r="W32" s="766"/>
      <c r="X32" s="766"/>
      <c r="Y32" s="144">
        <f>COUNTIF(Y11:Y30,"○")</f>
        <v>0</v>
      </c>
      <c r="Z32" s="144">
        <f>COUNTIF(Z11:Z30,"○")</f>
        <v>0</v>
      </c>
      <c r="AA32" s="144">
        <f>COUNTIF(AA11:AA30,"○")</f>
        <v>0</v>
      </c>
      <c r="AB32" s="144">
        <f>COUNTIF(AB11:AB30,"○")</f>
        <v>0</v>
      </c>
      <c r="AC32" s="144">
        <f t="shared" ref="AC32:AJ32" si="7">COUNT(AC11:AC30)</f>
        <v>0</v>
      </c>
      <c r="AD32" s="144">
        <f t="shared" si="7"/>
        <v>0</v>
      </c>
      <c r="AE32" s="144">
        <f t="shared" si="7"/>
        <v>0</v>
      </c>
      <c r="AF32" s="144">
        <f t="shared" si="7"/>
        <v>1</v>
      </c>
      <c r="AG32" s="144">
        <f t="shared" si="7"/>
        <v>0</v>
      </c>
      <c r="AH32" s="144">
        <f t="shared" si="7"/>
        <v>0</v>
      </c>
      <c r="AI32" s="144">
        <f t="shared" si="7"/>
        <v>0</v>
      </c>
      <c r="AJ32" s="144">
        <f t="shared" si="7"/>
        <v>1</v>
      </c>
      <c r="AK32" s="784"/>
      <c r="AL32" s="785"/>
      <c r="AM32" s="785"/>
      <c r="AN32" s="785"/>
      <c r="AO32" s="786"/>
      <c r="AP32" s="2"/>
    </row>
    <row r="33" spans="2:86" ht="12" customHeight="1" x14ac:dyDescent="0.15">
      <c r="B33" s="490"/>
      <c r="C33" s="807"/>
      <c r="D33" s="805"/>
      <c r="E33" s="805"/>
      <c r="F33" s="805"/>
      <c r="G33" s="805"/>
      <c r="H33" s="805"/>
      <c r="I33" s="805"/>
      <c r="J33" s="806"/>
      <c r="K33" s="766"/>
      <c r="L33" s="766"/>
      <c r="M33" s="766"/>
      <c r="N33" s="766"/>
      <c r="O33" s="766" t="s">
        <v>468</v>
      </c>
      <c r="P33" s="766"/>
      <c r="Q33" s="766"/>
      <c r="R33" s="766"/>
      <c r="S33" s="766"/>
      <c r="T33" s="766"/>
      <c r="U33" s="766"/>
      <c r="V33" s="766"/>
      <c r="W33" s="766"/>
      <c r="X33" s="766"/>
      <c r="Y33" s="767" t="str">
        <f>IF(Y32&gt;0,"Ⅳ",IF(Z32&gt;0,"Ⅲ",IF(AA32&gt;0,"Ⅱa",IF(AB32&gt;0,"Ⅱb","Ⅰ"))))</f>
        <v>Ⅰ</v>
      </c>
      <c r="Z33" s="768"/>
      <c r="AA33" s="768"/>
      <c r="AB33" s="769"/>
      <c r="AC33" s="767" t="str">
        <f>IF(AC32&gt;0,"Ⅳ",IF(AD32&gt;0,"Ⅲ",IF(AE32&gt;0,"Ⅱa",IF(AF32&gt;0,"Ⅱb","Ⅰ"))))</f>
        <v>Ⅱb</v>
      </c>
      <c r="AD33" s="768"/>
      <c r="AE33" s="768"/>
      <c r="AF33" s="769"/>
      <c r="AG33" s="767" t="str">
        <f>IF(AG32&gt;0,"Ⅳ",IF(AH32&gt;0,"Ⅲ",IF(AI32&gt;0,"Ⅱa",IF(AJ32&gt;0,"Ⅱb","Ⅰ"))))</f>
        <v>Ⅱb</v>
      </c>
      <c r="AH33" s="768"/>
      <c r="AI33" s="768"/>
      <c r="AJ33" s="769"/>
      <c r="AK33" s="787"/>
      <c r="AL33" s="788"/>
      <c r="AM33" s="788"/>
      <c r="AN33" s="788"/>
      <c r="AO33" s="789"/>
      <c r="AP33" s="2"/>
      <c r="AQ33" s="52" t="s">
        <v>313</v>
      </c>
      <c r="AR33" s="52" t="s">
        <v>314</v>
      </c>
      <c r="AS33" s="472" t="s">
        <v>317</v>
      </c>
      <c r="AT33" s="614"/>
    </row>
    <row r="34" spans="2:86" ht="12" customHeight="1" x14ac:dyDescent="0.15">
      <c r="B34" s="490"/>
      <c r="C34" s="807"/>
      <c r="D34" s="805"/>
      <c r="E34" s="805"/>
      <c r="F34" s="805"/>
      <c r="G34" s="805"/>
      <c r="H34" s="805"/>
      <c r="I34" s="805"/>
      <c r="J34" s="806"/>
      <c r="K34" s="766"/>
      <c r="L34" s="766" t="s">
        <v>469</v>
      </c>
      <c r="M34" s="766"/>
      <c r="N34" s="766"/>
      <c r="O34" s="766" t="s">
        <v>212</v>
      </c>
      <c r="P34" s="766"/>
      <c r="Q34" s="766"/>
      <c r="R34" s="766"/>
      <c r="S34" s="766"/>
      <c r="T34" s="766"/>
      <c r="U34" s="766"/>
      <c r="V34" s="766"/>
      <c r="W34" s="766"/>
      <c r="X34" s="766"/>
      <c r="Y34" s="139" t="s">
        <v>32</v>
      </c>
      <c r="Z34" s="139" t="s">
        <v>33</v>
      </c>
      <c r="AA34" s="781" t="s">
        <v>34</v>
      </c>
      <c r="AB34" s="781"/>
      <c r="AC34" s="139" t="s">
        <v>32</v>
      </c>
      <c r="AD34" s="139" t="s">
        <v>33</v>
      </c>
      <c r="AE34" s="781" t="s">
        <v>34</v>
      </c>
      <c r="AF34" s="781"/>
      <c r="AG34" s="139" t="s">
        <v>32</v>
      </c>
      <c r="AH34" s="139" t="s">
        <v>33</v>
      </c>
      <c r="AI34" s="781" t="s">
        <v>34</v>
      </c>
      <c r="AJ34" s="781"/>
      <c r="AK34" s="787"/>
      <c r="AL34" s="788"/>
      <c r="AM34" s="788"/>
      <c r="AN34" s="788"/>
      <c r="AO34" s="789"/>
      <c r="AP34" s="2"/>
      <c r="AQ34" s="782">
        <f>+Y32+Z32</f>
        <v>0</v>
      </c>
      <c r="AR34" s="783"/>
      <c r="AS34" s="782">
        <f>+AA32+AB32</f>
        <v>0</v>
      </c>
      <c r="AT34" s="783"/>
    </row>
    <row r="35" spans="2:86" ht="12" customHeight="1" x14ac:dyDescent="0.15">
      <c r="B35" s="490"/>
      <c r="C35" s="807"/>
      <c r="D35" s="805"/>
      <c r="E35" s="805"/>
      <c r="F35" s="805"/>
      <c r="G35" s="805"/>
      <c r="H35" s="805"/>
      <c r="I35" s="805"/>
      <c r="J35" s="806"/>
      <c r="K35" s="766"/>
      <c r="L35" s="766"/>
      <c r="M35" s="766"/>
      <c r="N35" s="766"/>
      <c r="O35" s="766" t="s">
        <v>470</v>
      </c>
      <c r="P35" s="766"/>
      <c r="Q35" s="766"/>
      <c r="R35" s="766"/>
      <c r="S35" s="766"/>
      <c r="T35" s="766"/>
      <c r="U35" s="766"/>
      <c r="V35" s="766"/>
      <c r="W35" s="766"/>
      <c r="X35" s="766"/>
      <c r="Y35" s="144" t="str">
        <f>IF(Y32=0,"",1)</f>
        <v/>
      </c>
      <c r="Z35" s="144" t="str">
        <f>IF(Z32=0,"",1)</f>
        <v/>
      </c>
      <c r="AA35" s="773" t="str">
        <f>IF(AQ34=1,"",IF(AS34&gt;0,1,""))</f>
        <v/>
      </c>
      <c r="AB35" s="774"/>
      <c r="AC35" s="144">
        <f>+AC32</f>
        <v>0</v>
      </c>
      <c r="AD35" s="144">
        <f>AD32</f>
        <v>0</v>
      </c>
      <c r="AE35" s="773">
        <f>AE32+AF32</f>
        <v>1</v>
      </c>
      <c r="AF35" s="774"/>
      <c r="AG35" s="144">
        <f>AG32</f>
        <v>0</v>
      </c>
      <c r="AH35" s="144">
        <f>AH32</f>
        <v>0</v>
      </c>
      <c r="AI35" s="773">
        <f>AI32+AJ32</f>
        <v>1</v>
      </c>
      <c r="AJ35" s="774"/>
      <c r="AK35" s="787"/>
      <c r="AL35" s="788"/>
      <c r="AM35" s="788"/>
      <c r="AN35" s="788"/>
      <c r="AO35" s="789"/>
      <c r="AP35" s="2"/>
      <c r="AQ35" s="148">
        <f>+Y32+AC35+AG35</f>
        <v>0</v>
      </c>
      <c r="AR35" s="148">
        <f>+Z32+AD35+AH35</f>
        <v>0</v>
      </c>
      <c r="AS35" s="778">
        <f>+AS34+AE35+AI35</f>
        <v>2</v>
      </c>
      <c r="AT35" s="779"/>
    </row>
    <row r="36" spans="2:86" ht="12" customHeight="1" x14ac:dyDescent="0.15">
      <c r="B36" s="490"/>
      <c r="C36" s="807"/>
      <c r="D36" s="805"/>
      <c r="E36" s="805"/>
      <c r="F36" s="805"/>
      <c r="G36" s="805"/>
      <c r="H36" s="805"/>
      <c r="I36" s="805"/>
      <c r="J36" s="806"/>
      <c r="K36" s="766"/>
      <c r="L36" s="766"/>
      <c r="M36" s="766"/>
      <c r="N36" s="766"/>
      <c r="O36" s="766" t="s">
        <v>471</v>
      </c>
      <c r="P36" s="766"/>
      <c r="Q36" s="766"/>
      <c r="R36" s="766"/>
      <c r="S36" s="766"/>
      <c r="T36" s="766"/>
      <c r="U36" s="766"/>
      <c r="V36" s="766"/>
      <c r="W36" s="766"/>
      <c r="X36" s="766"/>
      <c r="Y36" s="767" t="str">
        <f>IF(Y32&gt;0,"Ⅳ",IF(Z32&gt;0,"Ⅲ",IF(AA32&gt;0,"Ⅱ",IF(AB32&gt;0,"Ⅱ","Ⅰ"))))</f>
        <v>Ⅰ</v>
      </c>
      <c r="Z36" s="768"/>
      <c r="AA36" s="768"/>
      <c r="AB36" s="769"/>
      <c r="AC36" s="767" t="str">
        <f>IF(AC32&gt;0,"Ⅳ",IF(AD32&gt;0,"Ⅲ",IF(AE32&gt;0,"Ⅱ",IF(AF32&gt;0,"Ⅱ","Ⅰ"))))</f>
        <v>Ⅱ</v>
      </c>
      <c r="AD36" s="768"/>
      <c r="AE36" s="768"/>
      <c r="AF36" s="769"/>
      <c r="AG36" s="767" t="str">
        <f>IF(AG32&gt;0,"Ⅳ",IF(AH32&gt;0,"Ⅲ",IF(AI32&gt;0,"Ⅱ",IF(AJ32&gt;0,"Ⅱ","Ⅰ"))))</f>
        <v>Ⅱ</v>
      </c>
      <c r="AH36" s="768"/>
      <c r="AI36" s="768"/>
      <c r="AJ36" s="769"/>
      <c r="AK36" s="787"/>
      <c r="AL36" s="788"/>
      <c r="AM36" s="788"/>
      <c r="AN36" s="788"/>
      <c r="AO36" s="789"/>
      <c r="AP36" s="2"/>
      <c r="AQ36" s="780" t="str">
        <f>IF(AQ35&gt;0,"Ⅳ",IF(AR35&gt;0,"Ⅲ",IF(AS35&gt;0,"Ⅱ","Ⅰ")))</f>
        <v>Ⅱ</v>
      </c>
      <c r="AR36" s="780"/>
      <c r="AS36" s="780"/>
      <c r="AT36" s="780"/>
    </row>
    <row r="37" spans="2:86" ht="12" customHeight="1" x14ac:dyDescent="0.15">
      <c r="B37" s="490"/>
      <c r="C37" s="807"/>
      <c r="D37" s="805"/>
      <c r="E37" s="805"/>
      <c r="F37" s="805"/>
      <c r="G37" s="805"/>
      <c r="H37" s="805"/>
      <c r="I37" s="805"/>
      <c r="J37" s="806"/>
      <c r="K37" s="766"/>
      <c r="L37" s="766"/>
      <c r="M37" s="766"/>
      <c r="N37" s="766"/>
      <c r="O37" s="766" t="s">
        <v>472</v>
      </c>
      <c r="P37" s="766"/>
      <c r="Q37" s="766"/>
      <c r="R37" s="766"/>
      <c r="S37" s="766"/>
      <c r="T37" s="766"/>
      <c r="U37" s="766"/>
      <c r="V37" s="766"/>
      <c r="W37" s="766"/>
      <c r="X37" s="766"/>
      <c r="Y37" s="767" t="str">
        <f>IF((Y32+AC32+AG32)&gt;0,"Ⅳ",IF((Z32+AD32+AH32)&gt;0,"Ⅲ",IF((AA32+AE32+AI32)&gt;0,"Ⅱ",IF((AB32+AF32+AJ32)&gt;0,"Ⅱ","Ⅰ"))))</f>
        <v>Ⅱ</v>
      </c>
      <c r="Z37" s="768"/>
      <c r="AA37" s="768"/>
      <c r="AB37" s="768"/>
      <c r="AC37" s="768"/>
      <c r="AD37" s="768"/>
      <c r="AE37" s="768"/>
      <c r="AF37" s="768"/>
      <c r="AG37" s="768"/>
      <c r="AH37" s="768"/>
      <c r="AI37" s="768"/>
      <c r="AJ37" s="769"/>
      <c r="AK37" s="790"/>
      <c r="AL37" s="791"/>
      <c r="AM37" s="791"/>
      <c r="AN37" s="791"/>
      <c r="AO37" s="792"/>
      <c r="AP37" s="2"/>
    </row>
    <row r="38" spans="2:86" ht="14.25" customHeight="1" x14ac:dyDescent="0.15">
      <c r="B38" s="490"/>
      <c r="C38" s="807"/>
      <c r="D38" s="805"/>
      <c r="E38" s="805"/>
      <c r="F38" s="805"/>
      <c r="G38" s="805"/>
      <c r="H38" s="805"/>
      <c r="I38" s="805"/>
      <c r="J38" s="806"/>
      <c r="K38" s="766" t="s">
        <v>168</v>
      </c>
      <c r="L38" s="770"/>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x14ac:dyDescent="0.15">
      <c r="B39" s="490"/>
      <c r="C39" s="807"/>
      <c r="D39" s="805"/>
      <c r="E39" s="805"/>
      <c r="F39" s="805"/>
      <c r="G39" s="805"/>
      <c r="H39" s="805"/>
      <c r="I39" s="805"/>
      <c r="J39" s="806"/>
      <c r="K39" s="76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x14ac:dyDescent="0.15">
      <c r="B40" s="490"/>
      <c r="C40" s="807"/>
      <c r="D40" s="805"/>
      <c r="E40" s="805"/>
      <c r="F40" s="805"/>
      <c r="G40" s="805"/>
      <c r="H40" s="805"/>
      <c r="I40" s="805"/>
      <c r="J40" s="806"/>
      <c r="K40" s="771" t="s">
        <v>473</v>
      </c>
      <c r="L40" s="771"/>
      <c r="M40" s="771"/>
      <c r="N40" s="771"/>
      <c r="O40" s="771"/>
      <c r="P40" s="771"/>
      <c r="Q40" s="771"/>
      <c r="R40" s="771"/>
      <c r="S40" s="771"/>
      <c r="T40" s="771"/>
      <c r="U40" s="771"/>
      <c r="V40" s="771"/>
      <c r="W40" s="771"/>
      <c r="X40" s="771"/>
      <c r="Y40" s="771"/>
      <c r="Z40" s="771"/>
      <c r="AA40" s="771"/>
      <c r="AB40" s="771"/>
      <c r="AC40" s="771"/>
      <c r="AD40" s="771"/>
      <c r="AE40" s="771"/>
      <c r="AF40" s="771"/>
      <c r="AG40" s="771"/>
      <c r="AH40" s="771"/>
      <c r="AI40" s="771"/>
      <c r="AJ40" s="771"/>
      <c r="AK40" s="771"/>
      <c r="AL40" s="771"/>
      <c r="AM40" s="771"/>
      <c r="AN40" s="771"/>
      <c r="AO40" s="771"/>
      <c r="AP40" s="2"/>
    </row>
    <row r="41" spans="2:86" ht="12" customHeight="1" x14ac:dyDescent="0.15">
      <c r="B41" s="490"/>
      <c r="C41" s="807"/>
      <c r="D41" s="805"/>
      <c r="E41" s="805"/>
      <c r="F41" s="805"/>
      <c r="G41" s="805"/>
      <c r="H41" s="805"/>
      <c r="I41" s="805"/>
      <c r="J41" s="806"/>
      <c r="K41" s="772" t="s">
        <v>522</v>
      </c>
      <c r="L41" s="772"/>
      <c r="M41" s="772"/>
      <c r="N41" s="772"/>
      <c r="O41" s="772"/>
      <c r="P41" s="772"/>
      <c r="Q41" s="772"/>
      <c r="R41" s="772"/>
      <c r="S41" s="772"/>
      <c r="T41" s="772"/>
      <c r="U41" s="772"/>
      <c r="V41" s="772"/>
      <c r="W41" s="772"/>
      <c r="X41" s="772"/>
      <c r="Y41" s="772"/>
      <c r="Z41" s="772"/>
      <c r="AA41" s="772"/>
      <c r="AB41" s="772"/>
      <c r="AC41" s="772"/>
      <c r="AD41" s="772"/>
      <c r="AE41" s="772"/>
      <c r="AF41" s="772"/>
      <c r="AG41" s="772"/>
      <c r="AH41" s="772"/>
      <c r="AI41" s="772"/>
      <c r="AJ41" s="772"/>
      <c r="AK41" s="772"/>
      <c r="AL41" s="772"/>
      <c r="AM41" s="772"/>
      <c r="AN41" s="772"/>
      <c r="AO41" s="772"/>
      <c r="AP41" s="2"/>
    </row>
    <row r="42" spans="2:86" ht="12" customHeight="1" x14ac:dyDescent="0.15">
      <c r="B42" s="490"/>
      <c r="C42" s="807"/>
      <c r="D42" s="805"/>
      <c r="E42" s="805"/>
      <c r="F42" s="805"/>
      <c r="G42" s="805"/>
      <c r="H42" s="805"/>
      <c r="I42" s="805"/>
      <c r="J42" s="806"/>
      <c r="K42" s="145" t="s">
        <v>474</v>
      </c>
      <c r="L42" s="146"/>
      <c r="M42" s="146"/>
      <c r="N42" s="146"/>
      <c r="O42" s="146"/>
      <c r="P42" s="146"/>
      <c r="Q42" s="146"/>
      <c r="R42" s="146"/>
      <c r="S42" s="146"/>
      <c r="T42" s="146"/>
      <c r="U42" s="146"/>
      <c r="V42" s="146"/>
      <c r="W42" s="146"/>
      <c r="X42" s="146"/>
      <c r="Y42" s="146"/>
      <c r="Z42" s="146"/>
      <c r="AA42" s="146"/>
      <c r="AB42" s="146"/>
      <c r="AC42" s="146"/>
      <c r="AD42" s="146"/>
      <c r="AE42" s="146"/>
      <c r="AF42" s="146"/>
      <c r="AG42" s="146"/>
      <c r="AH42" s="146"/>
      <c r="AI42" s="146"/>
      <c r="AJ42" s="146"/>
      <c r="AK42" s="146"/>
      <c r="AL42" s="146"/>
      <c r="AM42" s="146"/>
      <c r="AN42" s="146"/>
      <c r="AO42" s="147"/>
      <c r="AP42" s="2"/>
    </row>
    <row r="43" spans="2:86" ht="12" customHeight="1" x14ac:dyDescent="0.15">
      <c r="B43" s="490"/>
      <c r="C43" s="807"/>
      <c r="D43" s="805"/>
      <c r="E43" s="805"/>
      <c r="F43" s="805"/>
      <c r="G43" s="805"/>
      <c r="H43" s="805"/>
      <c r="I43" s="805"/>
      <c r="J43" s="806"/>
      <c r="K43" s="145" t="s">
        <v>475</v>
      </c>
      <c r="L43" s="146"/>
      <c r="M43" s="146"/>
      <c r="N43" s="146"/>
      <c r="O43" s="146"/>
      <c r="P43" s="146"/>
      <c r="Q43" s="146"/>
      <c r="R43" s="146"/>
      <c r="S43" s="146"/>
      <c r="T43" s="146"/>
      <c r="U43" s="146"/>
      <c r="V43" s="146"/>
      <c r="W43" s="146"/>
      <c r="X43" s="146"/>
      <c r="Y43" s="146"/>
      <c r="Z43" s="146"/>
      <c r="AA43" s="146"/>
      <c r="AB43" s="146"/>
      <c r="AC43" s="146"/>
      <c r="AD43" s="146"/>
      <c r="AE43" s="146"/>
      <c r="AF43" s="146"/>
      <c r="AG43" s="146"/>
      <c r="AH43" s="146"/>
      <c r="AI43" s="146"/>
      <c r="AJ43" s="146"/>
      <c r="AK43" s="146"/>
      <c r="AL43" s="146"/>
      <c r="AM43" s="146"/>
      <c r="AN43" s="146"/>
      <c r="AO43" s="147"/>
      <c r="AP43" s="2"/>
    </row>
    <row r="44" spans="2:86" ht="12" customHeight="1" x14ac:dyDescent="0.15">
      <c r="B44" s="490"/>
      <c r="C44" s="807"/>
      <c r="D44" s="805"/>
      <c r="E44" s="805"/>
      <c r="F44" s="805"/>
      <c r="G44" s="805"/>
      <c r="H44" s="805"/>
      <c r="I44" s="805"/>
      <c r="J44" s="806"/>
      <c r="K44" s="760" t="s">
        <v>476</v>
      </c>
      <c r="L44" s="761"/>
      <c r="M44" s="761"/>
      <c r="N44" s="761"/>
      <c r="O44" s="761"/>
      <c r="P44" s="761"/>
      <c r="Q44" s="761"/>
      <c r="R44" s="761"/>
      <c r="S44" s="761"/>
      <c r="T44" s="761"/>
      <c r="U44" s="761"/>
      <c r="V44" s="761"/>
      <c r="W44" s="761"/>
      <c r="X44" s="761"/>
      <c r="Y44" s="761"/>
      <c r="Z44" s="761"/>
      <c r="AA44" s="761"/>
      <c r="AB44" s="761"/>
      <c r="AC44" s="761"/>
      <c r="AD44" s="761"/>
      <c r="AE44" s="761"/>
      <c r="AF44" s="761"/>
      <c r="AG44" s="761"/>
      <c r="AH44" s="761"/>
      <c r="AI44" s="761"/>
      <c r="AJ44" s="761"/>
      <c r="AK44" s="761"/>
      <c r="AL44" s="761"/>
      <c r="AM44" s="761"/>
      <c r="AN44" s="761"/>
      <c r="AO44" s="762"/>
      <c r="AP44" s="2"/>
    </row>
    <row r="45" spans="2:86" ht="12" customHeight="1" x14ac:dyDescent="0.15">
      <c r="B45" s="453"/>
      <c r="C45" s="808"/>
      <c r="D45" s="809"/>
      <c r="E45" s="809"/>
      <c r="F45" s="809"/>
      <c r="G45" s="809"/>
      <c r="H45" s="809"/>
      <c r="I45" s="809"/>
      <c r="J45" s="810"/>
      <c r="K45" s="763"/>
      <c r="L45" s="764"/>
      <c r="M45" s="764"/>
      <c r="N45" s="764"/>
      <c r="O45" s="764"/>
      <c r="P45" s="764"/>
      <c r="Q45" s="764"/>
      <c r="R45" s="764"/>
      <c r="S45" s="764"/>
      <c r="T45" s="764"/>
      <c r="U45" s="764"/>
      <c r="V45" s="764"/>
      <c r="W45" s="764"/>
      <c r="X45" s="764"/>
      <c r="Y45" s="764"/>
      <c r="Z45" s="764"/>
      <c r="AA45" s="764"/>
      <c r="AB45" s="764"/>
      <c r="AC45" s="764"/>
      <c r="AD45" s="764"/>
      <c r="AE45" s="764"/>
      <c r="AF45" s="764"/>
      <c r="AG45" s="764"/>
      <c r="AH45" s="764"/>
      <c r="AI45" s="764"/>
      <c r="AJ45" s="764"/>
      <c r="AK45" s="764"/>
      <c r="AL45" s="764"/>
      <c r="AM45" s="764"/>
      <c r="AN45" s="764"/>
      <c r="AO45" s="765"/>
      <c r="AP45" s="2"/>
    </row>
    <row r="46" spans="2:86" s="6" customFormat="1" ht="12" customHeight="1" x14ac:dyDescent="0.15">
      <c r="B46" s="2" t="s">
        <v>526</v>
      </c>
      <c r="AQ46" s="118"/>
      <c r="AR46" s="118"/>
      <c r="AS46" s="118"/>
      <c r="AT46" s="118"/>
      <c r="AU46" s="118"/>
      <c r="AV46" s="118"/>
      <c r="AW46" s="118"/>
      <c r="AX46" s="118"/>
      <c r="AY46" s="118"/>
      <c r="AZ46" s="118"/>
      <c r="BA46" s="118"/>
      <c r="BB46" s="118"/>
      <c r="BC46" s="118"/>
      <c r="BD46" s="118"/>
      <c r="BE46" s="118"/>
      <c r="BF46" s="118"/>
      <c r="BG46" s="118"/>
      <c r="BH46" s="118"/>
      <c r="BI46" s="118"/>
      <c r="BJ46" s="118"/>
      <c r="BK46" s="118"/>
      <c r="BL46" s="118"/>
      <c r="BM46" s="118"/>
      <c r="BN46" s="118"/>
      <c r="BO46" s="118"/>
      <c r="BP46" s="118"/>
      <c r="BQ46" s="118"/>
      <c r="BR46" s="118"/>
      <c r="BS46" s="118"/>
      <c r="BT46" s="118"/>
      <c r="BU46" s="118"/>
      <c r="BV46" s="118"/>
      <c r="BW46" s="118"/>
      <c r="BX46" s="118"/>
      <c r="BY46" s="118"/>
      <c r="BZ46" s="118"/>
      <c r="CA46" s="118"/>
      <c r="CB46" s="118"/>
      <c r="CC46" s="118"/>
      <c r="CD46" s="118"/>
      <c r="CE46" s="118"/>
      <c r="CF46" s="118"/>
      <c r="CG46" s="118"/>
      <c r="CH46" s="118"/>
    </row>
    <row r="47" spans="2:86" ht="12" customHeight="1" x14ac:dyDescent="0.15">
      <c r="B47" s="2" t="s">
        <v>523</v>
      </c>
    </row>
    <row r="48" spans="2:86" ht="12" customHeight="1" x14ac:dyDescent="0.15">
      <c r="B48" s="2" t="s">
        <v>524</v>
      </c>
    </row>
    <row r="49" spans="2:2" ht="12" customHeight="1" x14ac:dyDescent="0.15">
      <c r="B49" s="2" t="s">
        <v>477</v>
      </c>
    </row>
    <row r="50" spans="2:2" ht="12" customHeight="1" x14ac:dyDescent="0.15">
      <c r="B50" s="2" t="s">
        <v>525</v>
      </c>
    </row>
    <row r="51" spans="2:2" ht="12" customHeight="1" x14ac:dyDescent="0.15">
      <c r="B51" s="2" t="s">
        <v>478</v>
      </c>
    </row>
    <row r="52" spans="2:2" x14ac:dyDescent="0.15">
      <c r="B52" s="2" t="s">
        <v>538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7" priority="3">
      <formula>$AQ11=2</formula>
    </cfRule>
  </conditionalFormatting>
  <conditionalFormatting sqref="Y11:AF30">
    <cfRule type="expression" dxfId="16" priority="2">
      <formula>$AQ11=3</formula>
    </cfRule>
  </conditionalFormatting>
  <conditionalFormatting sqref="AC11:AJ30">
    <cfRule type="expression" dxfId="15" priority="1">
      <formula>$AQ11=1</formula>
    </cfRule>
  </conditionalFormatting>
  <dataValidations count="2">
    <dataValidation type="list" allowBlank="1" showInputMessage="1" showErrorMessage="1" sqref="Y11:AB30" xr:uid="{00000000-0002-0000-1400-000000000000}">
      <formula1>"　,○"</formula1>
    </dataValidation>
    <dataValidation type="list" allowBlank="1" showInputMessage="1" showErrorMessage="1" sqref="N11:O30 R11:T30" xr:uid="{00000000-0002-0000-14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400-000002000000}">
          <x14:formula1>
            <xm:f>'(参考)リスト'!$F$16:$F$21</xm:f>
          </x14:formula1>
          <xm:sqref>W11:X30</xm:sqref>
        </x14:dataValidation>
        <x14:dataValidation type="list" allowBlank="1" showInputMessage="1" showErrorMessage="1" xr:uid="{00000000-0002-0000-1400-000003000000}">
          <x14:formula1>
            <xm:f>'(参考)リスト'!$B$16:$B$20</xm:f>
          </x14:formula1>
          <xm:sqref>L11:M30</xm:sqref>
        </x14:dataValidation>
        <x14:dataValidation type="list" allowBlank="1" showInputMessage="1" showErrorMessage="1" xr:uid="{00000000-0002-0000-1400-000004000000}">
          <x14:formula1>
            <xm:f>'(参考)リスト'!$G$16:$G$20</xm:f>
          </x14:formula1>
          <xm:sqref>U11:V30</xm:sqref>
        </x14:dataValidation>
        <x14:dataValidation type="list" allowBlank="1" showInputMessage="1" showErrorMessage="1" xr:uid="{00000000-0002-0000-1400-000005000000}">
          <x14:formula1>
            <xm:f>'(参考)リスト'!$D$16:$D$18</xm:f>
          </x14:formula1>
          <xm:sqref>P11:Q30</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1" customWidth="1"/>
    <col min="43" max="86" width="4.125" style="118" customWidth="1"/>
    <col min="87" max="99" width="8" style="2" customWidth="1"/>
    <col min="100" max="110" width="9" style="2"/>
    <col min="111" max="111" width="14" style="2" bestFit="1" customWidth="1"/>
    <col min="112" max="16384" width="9" style="2"/>
  </cols>
  <sheetData>
    <row r="1" spans="2:86" x14ac:dyDescent="0.15">
      <c r="AU1" s="833" t="s">
        <v>306</v>
      </c>
      <c r="AV1" s="834" t="s">
        <v>299</v>
      </c>
      <c r="AW1" s="836" t="s">
        <v>300</v>
      </c>
      <c r="AX1" s="838" t="s">
        <v>307</v>
      </c>
      <c r="AY1" s="839"/>
      <c r="AZ1" s="839"/>
      <c r="BA1" s="839"/>
      <c r="BB1" s="839"/>
      <c r="BC1" s="839"/>
      <c r="BD1" s="839"/>
      <c r="BE1" s="839"/>
      <c r="BF1" s="839"/>
      <c r="BG1" s="839"/>
      <c r="BH1" s="839"/>
      <c r="BI1" s="839"/>
      <c r="BJ1" s="839"/>
      <c r="BK1" s="839"/>
      <c r="BL1" s="839"/>
      <c r="BM1" s="839"/>
      <c r="BN1" s="839"/>
      <c r="BO1" s="839"/>
      <c r="BP1" s="839"/>
      <c r="BQ1" s="839"/>
      <c r="BR1" s="840"/>
      <c r="BS1" s="483" t="s">
        <v>301</v>
      </c>
      <c r="BT1" s="841"/>
      <c r="BU1" s="841"/>
      <c r="BV1" s="841"/>
      <c r="BW1" s="853" t="s">
        <v>308</v>
      </c>
      <c r="BX1" s="854"/>
      <c r="BY1" s="854"/>
      <c r="BZ1" s="854"/>
      <c r="CA1" s="854"/>
      <c r="CB1" s="854"/>
      <c r="CC1" s="854"/>
      <c r="CD1" s="854"/>
      <c r="CE1" s="854"/>
      <c r="CF1" s="854"/>
      <c r="CG1" s="854"/>
      <c r="CH1" s="855"/>
    </row>
    <row r="2" spans="2:86" ht="8.25" customHeight="1" x14ac:dyDescent="0.15">
      <c r="AU2" s="833"/>
      <c r="AV2" s="835"/>
      <c r="AW2" s="837"/>
      <c r="AX2" s="801" t="s">
        <v>309</v>
      </c>
      <c r="AY2" s="278"/>
      <c r="AZ2" s="278"/>
      <c r="BA2" s="278"/>
      <c r="BB2" s="278"/>
      <c r="BC2" s="278"/>
      <c r="BD2" s="278"/>
      <c r="BE2" s="278"/>
      <c r="BF2" s="278"/>
      <c r="BG2" s="278"/>
      <c r="BH2" s="278"/>
      <c r="BI2" s="278"/>
      <c r="BJ2" s="278" t="s">
        <v>310</v>
      </c>
      <c r="BK2" s="278"/>
      <c r="BL2" s="278"/>
      <c r="BM2" s="278"/>
      <c r="BN2" s="278"/>
      <c r="BO2" s="278"/>
      <c r="BP2" s="278"/>
      <c r="BQ2" s="278"/>
      <c r="BR2" s="856"/>
      <c r="BS2" s="841"/>
      <c r="BT2" s="841"/>
      <c r="BU2" s="841"/>
      <c r="BV2" s="841"/>
      <c r="BW2" s="857" t="s">
        <v>303</v>
      </c>
      <c r="BX2" s="472"/>
      <c r="BY2" s="472"/>
      <c r="BZ2" s="472"/>
      <c r="CA2" s="278" t="s">
        <v>311</v>
      </c>
      <c r="CB2" s="278"/>
      <c r="CC2" s="278"/>
      <c r="CD2" s="278"/>
      <c r="CE2" s="278"/>
      <c r="CF2" s="278"/>
      <c r="CG2" s="278"/>
      <c r="CH2" s="856"/>
    </row>
    <row r="3" spans="2:86" ht="24.95" customHeight="1" x14ac:dyDescent="0.15">
      <c r="B3" s="574" t="s">
        <v>452</v>
      </c>
      <c r="C3" s="799"/>
      <c r="D3" s="799"/>
      <c r="E3" s="800"/>
      <c r="F3" s="800"/>
      <c r="G3" s="800"/>
      <c r="H3" s="800"/>
      <c r="I3" s="800"/>
      <c r="J3" s="800"/>
      <c r="K3" s="799"/>
      <c r="L3" s="799"/>
      <c r="M3" s="799"/>
      <c r="N3" s="799"/>
      <c r="O3" s="799"/>
      <c r="P3" s="799"/>
      <c r="Q3" s="799"/>
      <c r="R3" s="799"/>
      <c r="S3" s="799"/>
      <c r="T3" s="799"/>
      <c r="U3" s="799"/>
      <c r="V3" s="799"/>
      <c r="W3" s="799"/>
      <c r="X3" s="799"/>
      <c r="Y3" s="799"/>
      <c r="Z3" s="799"/>
      <c r="AA3" s="799"/>
      <c r="AB3" s="799"/>
      <c r="AC3" s="799"/>
      <c r="AD3" s="799"/>
      <c r="AE3" s="799"/>
      <c r="AF3" s="799"/>
      <c r="AG3" s="799"/>
      <c r="AH3" s="799"/>
      <c r="AI3" s="799"/>
      <c r="AJ3" s="799"/>
      <c r="AK3" s="799"/>
      <c r="AL3" s="799"/>
      <c r="AM3" s="799"/>
      <c r="AN3" s="799"/>
      <c r="AO3" s="799"/>
      <c r="AU3" s="833"/>
      <c r="AV3" s="835"/>
      <c r="AW3" s="837"/>
      <c r="AX3" s="801" t="s">
        <v>26</v>
      </c>
      <c r="AY3" s="278"/>
      <c r="AZ3" s="278"/>
      <c r="BA3" s="278"/>
      <c r="BB3" s="278" t="s">
        <v>22</v>
      </c>
      <c r="BC3" s="278"/>
      <c r="BD3" s="278"/>
      <c r="BE3" s="278"/>
      <c r="BF3" s="278" t="s">
        <v>24</v>
      </c>
      <c r="BG3" s="278"/>
      <c r="BH3" s="278"/>
      <c r="BI3" s="278"/>
      <c r="BJ3" s="472" t="s">
        <v>26</v>
      </c>
      <c r="BK3" s="472"/>
      <c r="BL3" s="472"/>
      <c r="BM3" s="472" t="s">
        <v>22</v>
      </c>
      <c r="BN3" s="472"/>
      <c r="BO3" s="472"/>
      <c r="BP3" s="472" t="s">
        <v>24</v>
      </c>
      <c r="BQ3" s="472"/>
      <c r="BR3" s="852"/>
      <c r="BS3" s="483" t="s">
        <v>26</v>
      </c>
      <c r="BT3" s="483" t="s">
        <v>22</v>
      </c>
      <c r="BU3" s="483" t="s">
        <v>24</v>
      </c>
      <c r="BV3" s="483" t="s">
        <v>304</v>
      </c>
      <c r="BW3" s="801" t="s">
        <v>312</v>
      </c>
      <c r="BX3" s="278"/>
      <c r="BY3" s="278"/>
      <c r="BZ3" s="278"/>
      <c r="CA3" s="278" t="s">
        <v>22</v>
      </c>
      <c r="CB3" s="278"/>
      <c r="CC3" s="278"/>
      <c r="CD3" s="278"/>
      <c r="CE3" s="278" t="s">
        <v>24</v>
      </c>
      <c r="CF3" s="278"/>
      <c r="CG3" s="278"/>
      <c r="CH3" s="856"/>
    </row>
    <row r="4" spans="2:86" ht="18" customHeight="1" x14ac:dyDescent="0.15">
      <c r="B4" s="440" t="s">
        <v>27</v>
      </c>
      <c r="C4" s="440"/>
      <c r="D4" s="739"/>
      <c r="E4" s="846" t="str">
        <f>'様式A-1'!D3</f>
        <v>ユダトンネル</v>
      </c>
      <c r="F4" s="847"/>
      <c r="G4" s="847"/>
      <c r="H4" s="847"/>
      <c r="I4" s="847"/>
      <c r="J4" s="848"/>
      <c r="K4" s="301" t="s">
        <v>28</v>
      </c>
      <c r="L4" s="472"/>
      <c r="M4" s="472"/>
      <c r="N4" s="845" t="str">
        <f>'様式A-1'!J3</f>
        <v>主要県道　橘東和線</v>
      </c>
      <c r="O4" s="845"/>
      <c r="P4" s="845"/>
      <c r="Q4" s="845"/>
      <c r="R4" s="845"/>
      <c r="S4" s="845"/>
      <c r="T4" s="278" t="s">
        <v>258</v>
      </c>
      <c r="U4" s="278"/>
      <c r="V4" s="278"/>
      <c r="W4" s="278"/>
      <c r="X4" s="278"/>
      <c r="Y4" s="845" t="str">
        <f>'様式B(トンネル様式1P002)'!K5</f>
        <v>基礎地盤コンサルタンツ株式会社</v>
      </c>
      <c r="Z4" s="845"/>
      <c r="AA4" s="845"/>
      <c r="AB4" s="845"/>
      <c r="AC4" s="845"/>
      <c r="AD4" s="845"/>
      <c r="AE4" s="845"/>
      <c r="AF4" s="845"/>
      <c r="AG4" s="250" t="s">
        <v>220</v>
      </c>
      <c r="AH4" s="251"/>
      <c r="AI4" s="251"/>
      <c r="AJ4" s="252"/>
      <c r="AK4" s="849">
        <f>'様式B(トンネル様式1P002)'!Q5</f>
        <v>45281</v>
      </c>
      <c r="AL4" s="850"/>
      <c r="AM4" s="850"/>
      <c r="AN4" s="850"/>
      <c r="AO4" s="851"/>
      <c r="AU4" s="833"/>
      <c r="AV4" s="835"/>
      <c r="AW4" s="837"/>
      <c r="AX4" s="112" t="s">
        <v>313</v>
      </c>
      <c r="AY4" s="113" t="s">
        <v>314</v>
      </c>
      <c r="AZ4" s="113" t="s">
        <v>315</v>
      </c>
      <c r="BA4" s="114" t="s">
        <v>316</v>
      </c>
      <c r="BB4" s="115" t="s">
        <v>313</v>
      </c>
      <c r="BC4" s="113" t="s">
        <v>314</v>
      </c>
      <c r="BD4" s="113" t="s">
        <v>315</v>
      </c>
      <c r="BE4" s="114" t="s">
        <v>316</v>
      </c>
      <c r="BF4" s="115" t="s">
        <v>313</v>
      </c>
      <c r="BG4" s="113" t="s">
        <v>314</v>
      </c>
      <c r="BH4" s="113" t="s">
        <v>315</v>
      </c>
      <c r="BI4" s="114" t="s">
        <v>316</v>
      </c>
      <c r="BJ4" s="115" t="s">
        <v>313</v>
      </c>
      <c r="BK4" s="113" t="s">
        <v>314</v>
      </c>
      <c r="BL4" s="114" t="s">
        <v>317</v>
      </c>
      <c r="BM4" s="115" t="s">
        <v>313</v>
      </c>
      <c r="BN4" s="113" t="s">
        <v>314</v>
      </c>
      <c r="BO4" s="114" t="s">
        <v>317</v>
      </c>
      <c r="BP4" s="115" t="s">
        <v>313</v>
      </c>
      <c r="BQ4" s="113" t="s">
        <v>314</v>
      </c>
      <c r="BR4" s="116" t="s">
        <v>317</v>
      </c>
      <c r="BS4" s="841"/>
      <c r="BT4" s="841"/>
      <c r="BU4" s="841"/>
      <c r="BV4" s="841"/>
      <c r="BW4" s="112" t="s">
        <v>313</v>
      </c>
      <c r="BX4" s="113" t="s">
        <v>314</v>
      </c>
      <c r="BY4" s="113" t="s">
        <v>315</v>
      </c>
      <c r="BZ4" s="114" t="s">
        <v>316</v>
      </c>
      <c r="CA4" s="115" t="s">
        <v>313</v>
      </c>
      <c r="CB4" s="113" t="s">
        <v>314</v>
      </c>
      <c r="CC4" s="113" t="s">
        <v>315</v>
      </c>
      <c r="CD4" s="114" t="s">
        <v>316</v>
      </c>
      <c r="CE4" s="115" t="s">
        <v>313</v>
      </c>
      <c r="CF4" s="113" t="s">
        <v>314</v>
      </c>
      <c r="CG4" s="113" t="s">
        <v>315</v>
      </c>
      <c r="CH4" s="116" t="s">
        <v>316</v>
      </c>
    </row>
    <row r="5" spans="2:86" ht="18" customHeight="1" x14ac:dyDescent="0.15">
      <c r="B5" s="448" t="s">
        <v>0</v>
      </c>
      <c r="C5" s="448"/>
      <c r="D5" s="755"/>
      <c r="E5" s="842" t="str">
        <f>'様式A-1'!D4</f>
        <v>油田トンネル</v>
      </c>
      <c r="F5" s="843"/>
      <c r="G5" s="843"/>
      <c r="H5" s="843"/>
      <c r="I5" s="843"/>
      <c r="J5" s="844"/>
      <c r="K5" s="580" t="s">
        <v>1</v>
      </c>
      <c r="L5" s="483"/>
      <c r="M5" s="483"/>
      <c r="N5" s="845" t="str">
        <f>'様式A-1'!R3</f>
        <v>柳井土木建築事務所
（大島分室）</v>
      </c>
      <c r="O5" s="845"/>
      <c r="P5" s="845"/>
      <c r="Q5" s="845"/>
      <c r="R5" s="845"/>
      <c r="S5" s="845"/>
      <c r="T5" s="278" t="s">
        <v>259</v>
      </c>
      <c r="U5" s="278"/>
      <c r="V5" s="278"/>
      <c r="W5" s="278"/>
      <c r="X5" s="278"/>
      <c r="Y5" s="845" t="str">
        <f>'様式B(トンネル様式1P002)'!K6</f>
        <v>安田　啓吾</v>
      </c>
      <c r="Z5" s="845"/>
      <c r="AA5" s="845"/>
      <c r="AB5" s="845"/>
      <c r="AC5" s="845"/>
      <c r="AD5" s="845"/>
      <c r="AE5" s="845"/>
      <c r="AF5" s="845"/>
      <c r="AG5" s="544"/>
      <c r="AH5" s="610"/>
      <c r="AI5" s="610"/>
      <c r="AJ5" s="604"/>
      <c r="AK5" s="585"/>
      <c r="AL5" s="586"/>
      <c r="AM5" s="586"/>
      <c r="AN5" s="586"/>
      <c r="AO5" s="587"/>
      <c r="AU5" s="833"/>
      <c r="AV5" s="140" t="str">
        <f>N7</f>
        <v>S05</v>
      </c>
      <c r="AW5" s="119">
        <f>R7</f>
        <v>9</v>
      </c>
      <c r="AX5" s="148">
        <f>+Y32</f>
        <v>0</v>
      </c>
      <c r="AY5" s="148">
        <f>+Z32</f>
        <v>0</v>
      </c>
      <c r="AZ5" s="148">
        <f>+AA32</f>
        <v>0</v>
      </c>
      <c r="BA5" s="148">
        <f t="shared" ref="BA5" si="0">+AB32</f>
        <v>0</v>
      </c>
      <c r="BB5" s="148">
        <f>+AC32</f>
        <v>0</v>
      </c>
      <c r="BC5" s="148">
        <f t="shared" ref="BC5:BI5" si="1">+AD32</f>
        <v>0</v>
      </c>
      <c r="BD5" s="148">
        <f t="shared" si="1"/>
        <v>0</v>
      </c>
      <c r="BE5" s="148">
        <f t="shared" si="1"/>
        <v>1</v>
      </c>
      <c r="BF5" s="148">
        <f t="shared" si="1"/>
        <v>0</v>
      </c>
      <c r="BG5" s="148">
        <f t="shared" si="1"/>
        <v>0</v>
      </c>
      <c r="BH5" s="148">
        <f t="shared" si="1"/>
        <v>0</v>
      </c>
      <c r="BI5" s="148">
        <f t="shared" si="1"/>
        <v>0</v>
      </c>
      <c r="BJ5" s="148" t="str">
        <f>+Y35</f>
        <v/>
      </c>
      <c r="BK5" s="148" t="str">
        <f t="shared" ref="BK5" si="2">+Z35</f>
        <v/>
      </c>
      <c r="BL5" s="148" t="str">
        <f>+AA35</f>
        <v/>
      </c>
      <c r="BM5" s="148">
        <f>+AC35</f>
        <v>0</v>
      </c>
      <c r="BN5" s="148">
        <f t="shared" ref="BN5:BO5" si="3">+AD35</f>
        <v>0</v>
      </c>
      <c r="BO5" s="148">
        <f t="shared" si="3"/>
        <v>1</v>
      </c>
      <c r="BP5" s="148">
        <f>+AG35</f>
        <v>0</v>
      </c>
      <c r="BQ5" s="148">
        <f>+AH35</f>
        <v>0</v>
      </c>
      <c r="BR5" s="148">
        <f>+AI35</f>
        <v>0</v>
      </c>
      <c r="BS5" s="213" t="str">
        <f>+Y36</f>
        <v>Ⅰ</v>
      </c>
      <c r="BT5" s="213" t="str">
        <f>+AC36</f>
        <v>Ⅱ</v>
      </c>
      <c r="BU5" s="213" t="str">
        <f>+AG36</f>
        <v>Ⅰ</v>
      </c>
      <c r="BV5" s="213" t="str">
        <f>+Y37</f>
        <v>Ⅱ</v>
      </c>
      <c r="BW5" s="120" t="str">
        <f>IF(Y32&gt;0,$R$7,"")</f>
        <v/>
      </c>
      <c r="BX5" s="121" t="str">
        <f>IF(Z32&gt;0,"",IF(AA32&gt;0,$R$7,""))</f>
        <v/>
      </c>
      <c r="BY5" s="121" t="str">
        <f>IF(Y32+Z32&gt;0,"",IF(AA32&gt;0,$R$7,""))</f>
        <v/>
      </c>
      <c r="BZ5" s="121" t="str">
        <f>IF(Y32+Z32+AA32&gt;0,"",IF(AB32&gt;0,$R$7,""))</f>
        <v/>
      </c>
      <c r="CA5" s="122">
        <f t="shared" ref="CA5:CH5" si="4">+AC31</f>
        <v>0</v>
      </c>
      <c r="CB5" s="122">
        <f t="shared" si="4"/>
        <v>0</v>
      </c>
      <c r="CC5" s="122">
        <f t="shared" si="4"/>
        <v>0</v>
      </c>
      <c r="CD5" s="122">
        <f t="shared" si="4"/>
        <v>0.06</v>
      </c>
      <c r="CE5" s="122">
        <f t="shared" si="4"/>
        <v>0</v>
      </c>
      <c r="CF5" s="122">
        <f t="shared" si="4"/>
        <v>0</v>
      </c>
      <c r="CG5" s="122">
        <f t="shared" si="4"/>
        <v>0</v>
      </c>
      <c r="CH5" s="122">
        <f t="shared" si="4"/>
        <v>0</v>
      </c>
    </row>
    <row r="6" spans="2:86" ht="12" customHeight="1" x14ac:dyDescent="0.15">
      <c r="B6" s="802" t="s">
        <v>219</v>
      </c>
      <c r="C6" s="803"/>
      <c r="D6" s="804"/>
      <c r="E6" s="805"/>
      <c r="F6" s="805"/>
      <c r="G6" s="805"/>
      <c r="H6" s="805"/>
      <c r="I6" s="805"/>
      <c r="J6" s="806"/>
      <c r="K6" s="811" t="s">
        <v>453</v>
      </c>
      <c r="L6" s="812"/>
      <c r="M6" s="812"/>
      <c r="N6" s="812"/>
      <c r="O6" s="812"/>
      <c r="P6" s="812"/>
      <c r="Q6" s="812"/>
      <c r="R6" s="812"/>
      <c r="S6" s="812"/>
      <c r="T6" s="812"/>
      <c r="U6" s="812"/>
      <c r="V6" s="812"/>
      <c r="W6" s="812"/>
      <c r="X6" s="812"/>
      <c r="Y6" s="812"/>
      <c r="Z6" s="812"/>
      <c r="AA6" s="812"/>
      <c r="AB6" s="812"/>
      <c r="AC6" s="812"/>
      <c r="AD6" s="812"/>
      <c r="AE6" s="812"/>
      <c r="AF6" s="812"/>
      <c r="AG6" s="812"/>
      <c r="AH6" s="812"/>
      <c r="AI6" s="812"/>
      <c r="AJ6" s="812"/>
      <c r="AK6" s="812"/>
      <c r="AL6" s="812"/>
      <c r="AM6" s="812"/>
      <c r="AN6" s="812"/>
      <c r="AO6" s="813"/>
      <c r="AP6" s="2"/>
    </row>
    <row r="7" spans="2:86" ht="12" customHeight="1" x14ac:dyDescent="0.15">
      <c r="B7" s="490"/>
      <c r="C7" s="807"/>
      <c r="D7" s="805"/>
      <c r="E7" s="805"/>
      <c r="F7" s="805"/>
      <c r="G7" s="805"/>
      <c r="H7" s="805"/>
      <c r="I7" s="805"/>
      <c r="J7" s="806"/>
      <c r="K7" s="775" t="s">
        <v>218</v>
      </c>
      <c r="L7" s="776"/>
      <c r="M7" s="777"/>
      <c r="N7" s="767" t="s">
        <v>582</v>
      </c>
      <c r="O7" s="768"/>
      <c r="P7" s="775" t="s">
        <v>454</v>
      </c>
      <c r="Q7" s="777"/>
      <c r="R7" s="814">
        <v>9</v>
      </c>
      <c r="S7" s="815"/>
      <c r="T7" s="816"/>
      <c r="U7" s="817" t="s">
        <v>455</v>
      </c>
      <c r="V7" s="818"/>
      <c r="W7" s="817" t="s">
        <v>456</v>
      </c>
      <c r="X7" s="818"/>
      <c r="Y7" s="777" t="s">
        <v>217</v>
      </c>
      <c r="Z7" s="766"/>
      <c r="AA7" s="766"/>
      <c r="AB7" s="766"/>
      <c r="AC7" s="817" t="s">
        <v>457</v>
      </c>
      <c r="AD7" s="823"/>
      <c r="AE7" s="823"/>
      <c r="AF7" s="823"/>
      <c r="AG7" s="823"/>
      <c r="AH7" s="823"/>
      <c r="AI7" s="823"/>
      <c r="AJ7" s="818"/>
      <c r="AK7" s="817" t="s">
        <v>458</v>
      </c>
      <c r="AL7" s="823"/>
      <c r="AM7" s="823"/>
      <c r="AN7" s="825"/>
      <c r="AO7" s="826"/>
      <c r="AP7" s="2"/>
      <c r="AW7" s="167"/>
    </row>
    <row r="8" spans="2:86" ht="12" customHeight="1" x14ac:dyDescent="0.15">
      <c r="B8" s="490"/>
      <c r="C8" s="807"/>
      <c r="D8" s="805"/>
      <c r="E8" s="805"/>
      <c r="F8" s="805"/>
      <c r="G8" s="805"/>
      <c r="H8" s="805"/>
      <c r="I8" s="805"/>
      <c r="J8" s="806"/>
      <c r="K8" s="766" t="s">
        <v>459</v>
      </c>
      <c r="L8" s="766" t="s">
        <v>198</v>
      </c>
      <c r="M8" s="766"/>
      <c r="N8" s="766" t="s">
        <v>197</v>
      </c>
      <c r="O8" s="766"/>
      <c r="P8" s="766" t="s">
        <v>460</v>
      </c>
      <c r="Q8" s="766"/>
      <c r="R8" s="766" t="s">
        <v>6</v>
      </c>
      <c r="S8" s="766"/>
      <c r="T8" s="766"/>
      <c r="U8" s="819"/>
      <c r="V8" s="820"/>
      <c r="W8" s="819"/>
      <c r="X8" s="820"/>
      <c r="Y8" s="777"/>
      <c r="Z8" s="766"/>
      <c r="AA8" s="766"/>
      <c r="AB8" s="766"/>
      <c r="AC8" s="821"/>
      <c r="AD8" s="824"/>
      <c r="AE8" s="824"/>
      <c r="AF8" s="824"/>
      <c r="AG8" s="824"/>
      <c r="AH8" s="824"/>
      <c r="AI8" s="824"/>
      <c r="AJ8" s="822"/>
      <c r="AK8" s="819"/>
      <c r="AL8" s="827"/>
      <c r="AM8" s="827"/>
      <c r="AN8" s="828"/>
      <c r="AO8" s="829"/>
      <c r="AP8" s="2"/>
    </row>
    <row r="9" spans="2:86" ht="12" customHeight="1" x14ac:dyDescent="0.15">
      <c r="B9" s="490"/>
      <c r="C9" s="807"/>
      <c r="D9" s="805"/>
      <c r="E9" s="805"/>
      <c r="F9" s="805"/>
      <c r="G9" s="805"/>
      <c r="H9" s="805"/>
      <c r="I9" s="805"/>
      <c r="J9" s="806"/>
      <c r="K9" s="766"/>
      <c r="L9" s="766"/>
      <c r="M9" s="766"/>
      <c r="N9" s="766"/>
      <c r="O9" s="766"/>
      <c r="P9" s="766"/>
      <c r="Q9" s="766"/>
      <c r="R9" s="766"/>
      <c r="S9" s="766"/>
      <c r="T9" s="766"/>
      <c r="U9" s="819"/>
      <c r="V9" s="820"/>
      <c r="W9" s="819"/>
      <c r="X9" s="820"/>
      <c r="Y9" s="777" t="s">
        <v>461</v>
      </c>
      <c r="Z9" s="766"/>
      <c r="AA9" s="766"/>
      <c r="AB9" s="766"/>
      <c r="AC9" s="766" t="s">
        <v>462</v>
      </c>
      <c r="AD9" s="766"/>
      <c r="AE9" s="766"/>
      <c r="AF9" s="766"/>
      <c r="AG9" s="766" t="s">
        <v>463</v>
      </c>
      <c r="AH9" s="766"/>
      <c r="AI9" s="766"/>
      <c r="AJ9" s="766"/>
      <c r="AK9" s="819"/>
      <c r="AL9" s="827"/>
      <c r="AM9" s="827"/>
      <c r="AN9" s="828"/>
      <c r="AO9" s="829"/>
      <c r="AP9" s="2"/>
    </row>
    <row r="10" spans="2:86" ht="12" customHeight="1" x14ac:dyDescent="0.15">
      <c r="B10" s="490"/>
      <c r="C10" s="807"/>
      <c r="D10" s="805"/>
      <c r="E10" s="805"/>
      <c r="F10" s="805"/>
      <c r="G10" s="805"/>
      <c r="H10" s="805"/>
      <c r="I10" s="805"/>
      <c r="J10" s="806"/>
      <c r="K10" s="766"/>
      <c r="L10" s="766"/>
      <c r="M10" s="766"/>
      <c r="N10" s="766"/>
      <c r="O10" s="766"/>
      <c r="P10" s="766"/>
      <c r="Q10" s="766"/>
      <c r="R10" s="766"/>
      <c r="S10" s="766"/>
      <c r="T10" s="766"/>
      <c r="U10" s="821"/>
      <c r="V10" s="822"/>
      <c r="W10" s="821"/>
      <c r="X10" s="822"/>
      <c r="Y10" s="142" t="s">
        <v>32</v>
      </c>
      <c r="Z10" s="139" t="s">
        <v>33</v>
      </c>
      <c r="AA10" s="139" t="s">
        <v>464</v>
      </c>
      <c r="AB10" s="139" t="s">
        <v>465</v>
      </c>
      <c r="AC10" s="139" t="s">
        <v>32</v>
      </c>
      <c r="AD10" s="139" t="s">
        <v>33</v>
      </c>
      <c r="AE10" s="139" t="s">
        <v>464</v>
      </c>
      <c r="AF10" s="139" t="s">
        <v>465</v>
      </c>
      <c r="AG10" s="139" t="s">
        <v>32</v>
      </c>
      <c r="AH10" s="139" t="s">
        <v>33</v>
      </c>
      <c r="AI10" s="139" t="s">
        <v>464</v>
      </c>
      <c r="AJ10" s="139" t="s">
        <v>465</v>
      </c>
      <c r="AK10" s="821"/>
      <c r="AL10" s="824"/>
      <c r="AM10" s="824"/>
      <c r="AN10" s="830"/>
      <c r="AO10" s="831"/>
      <c r="AP10" s="2"/>
    </row>
    <row r="11" spans="2:86" ht="12" customHeight="1" x14ac:dyDescent="0.15">
      <c r="B11" s="490"/>
      <c r="C11" s="807"/>
      <c r="D11" s="805"/>
      <c r="E11" s="805"/>
      <c r="F11" s="805"/>
      <c r="G11" s="805"/>
      <c r="H11" s="805"/>
      <c r="I11" s="805"/>
      <c r="J11" s="806"/>
      <c r="K11" s="143">
        <v>1</v>
      </c>
      <c r="L11" s="793" t="s">
        <v>533</v>
      </c>
      <c r="M11" s="794"/>
      <c r="N11" s="793" t="s">
        <v>482</v>
      </c>
      <c r="O11" s="794"/>
      <c r="P11" s="767" t="s">
        <v>333</v>
      </c>
      <c r="Q11" s="769"/>
      <c r="R11" s="264" t="s">
        <v>531</v>
      </c>
      <c r="S11" s="264"/>
      <c r="T11" s="264"/>
      <c r="U11" s="767" t="s">
        <v>553</v>
      </c>
      <c r="V11" s="769"/>
      <c r="W11" s="767" t="s">
        <v>629</v>
      </c>
      <c r="X11" s="768"/>
      <c r="Y11" s="144"/>
      <c r="Z11" s="144"/>
      <c r="AA11" s="144"/>
      <c r="AB11" s="144"/>
      <c r="AC11" s="169"/>
      <c r="AD11" s="169"/>
      <c r="AE11" s="169"/>
      <c r="AF11" s="169">
        <v>0.06</v>
      </c>
      <c r="AG11" s="169"/>
      <c r="AH11" s="169"/>
      <c r="AI11" s="169"/>
      <c r="AJ11" s="169"/>
      <c r="AK11" s="793"/>
      <c r="AL11" s="832"/>
      <c r="AM11" s="832"/>
      <c r="AN11" s="615"/>
      <c r="AO11" s="616"/>
      <c r="AP11" s="2"/>
      <c r="AQ11" s="168">
        <f>IF(P11="材質劣化",2,IF(P11="漏水",3,1))</f>
        <v>2</v>
      </c>
    </row>
    <row r="12" spans="2:86" ht="12" customHeight="1" x14ac:dyDescent="0.15">
      <c r="B12" s="490"/>
      <c r="C12" s="807"/>
      <c r="D12" s="805"/>
      <c r="E12" s="805"/>
      <c r="F12" s="805"/>
      <c r="G12" s="805"/>
      <c r="H12" s="805"/>
      <c r="I12" s="805"/>
      <c r="J12" s="806"/>
      <c r="K12" s="143"/>
      <c r="L12" s="793"/>
      <c r="M12" s="794"/>
      <c r="N12" s="793"/>
      <c r="O12" s="794"/>
      <c r="P12" s="767"/>
      <c r="Q12" s="769"/>
      <c r="R12" s="264"/>
      <c r="S12" s="264"/>
      <c r="T12" s="264"/>
      <c r="U12" s="767"/>
      <c r="V12" s="769"/>
      <c r="W12" s="767"/>
      <c r="X12" s="768"/>
      <c r="Y12" s="144"/>
      <c r="Z12" s="144"/>
      <c r="AA12" s="144"/>
      <c r="AB12" s="144"/>
      <c r="AC12" s="169"/>
      <c r="AD12" s="169"/>
      <c r="AE12" s="169"/>
      <c r="AF12" s="169"/>
      <c r="AG12" s="169"/>
      <c r="AH12" s="169"/>
      <c r="AI12" s="169"/>
      <c r="AJ12" s="169"/>
      <c r="AK12" s="795"/>
      <c r="AL12" s="796"/>
      <c r="AM12" s="796"/>
      <c r="AN12" s="797"/>
      <c r="AO12" s="798"/>
      <c r="AP12" s="2"/>
      <c r="AQ12" s="168">
        <f t="shared" ref="AQ12:AQ30" si="5">IF(P12="材質劣化",2,IF(P12="漏水",3,1))</f>
        <v>1</v>
      </c>
    </row>
    <row r="13" spans="2:86" ht="12" customHeight="1" x14ac:dyDescent="0.15">
      <c r="B13" s="490"/>
      <c r="C13" s="807"/>
      <c r="D13" s="805"/>
      <c r="E13" s="805"/>
      <c r="F13" s="805"/>
      <c r="G13" s="805"/>
      <c r="H13" s="805"/>
      <c r="I13" s="805"/>
      <c r="J13" s="806"/>
      <c r="K13" s="143"/>
      <c r="L13" s="793"/>
      <c r="M13" s="794"/>
      <c r="N13" s="793"/>
      <c r="O13" s="794"/>
      <c r="P13" s="767"/>
      <c r="Q13" s="769"/>
      <c r="R13" s="264"/>
      <c r="S13" s="264"/>
      <c r="T13" s="264"/>
      <c r="U13" s="767"/>
      <c r="V13" s="769"/>
      <c r="W13" s="767"/>
      <c r="X13" s="768"/>
      <c r="Y13" s="144"/>
      <c r="Z13" s="144"/>
      <c r="AA13" s="144"/>
      <c r="AB13" s="144"/>
      <c r="AC13" s="169"/>
      <c r="AD13" s="169"/>
      <c r="AE13" s="169"/>
      <c r="AF13" s="169"/>
      <c r="AG13" s="169"/>
      <c r="AH13" s="169"/>
      <c r="AI13" s="169"/>
      <c r="AJ13" s="169"/>
      <c r="AK13" s="795"/>
      <c r="AL13" s="796"/>
      <c r="AM13" s="796"/>
      <c r="AN13" s="797"/>
      <c r="AO13" s="798"/>
      <c r="AP13" s="2"/>
      <c r="AQ13" s="168">
        <f t="shared" si="5"/>
        <v>1</v>
      </c>
    </row>
    <row r="14" spans="2:86" ht="12" customHeight="1" x14ac:dyDescent="0.15">
      <c r="B14" s="490"/>
      <c r="C14" s="807"/>
      <c r="D14" s="805"/>
      <c r="E14" s="805"/>
      <c r="F14" s="805"/>
      <c r="G14" s="805"/>
      <c r="H14" s="805"/>
      <c r="I14" s="805"/>
      <c r="J14" s="806"/>
      <c r="K14" s="143"/>
      <c r="L14" s="793"/>
      <c r="M14" s="794"/>
      <c r="N14" s="793"/>
      <c r="O14" s="794"/>
      <c r="P14" s="767"/>
      <c r="Q14" s="769"/>
      <c r="R14" s="264"/>
      <c r="S14" s="264"/>
      <c r="T14" s="264"/>
      <c r="U14" s="767"/>
      <c r="V14" s="769"/>
      <c r="W14" s="767"/>
      <c r="X14" s="768"/>
      <c r="Y14" s="144"/>
      <c r="Z14" s="144"/>
      <c r="AA14" s="144"/>
      <c r="AB14" s="144"/>
      <c r="AC14" s="169"/>
      <c r="AD14" s="169"/>
      <c r="AE14" s="169"/>
      <c r="AF14" s="169"/>
      <c r="AG14" s="169"/>
      <c r="AH14" s="169"/>
      <c r="AI14" s="169"/>
      <c r="AJ14" s="169"/>
      <c r="AK14" s="795"/>
      <c r="AL14" s="796"/>
      <c r="AM14" s="796"/>
      <c r="AN14" s="797"/>
      <c r="AO14" s="798"/>
      <c r="AP14" s="2"/>
      <c r="AQ14" s="168">
        <f t="shared" si="5"/>
        <v>1</v>
      </c>
    </row>
    <row r="15" spans="2:86" ht="12" customHeight="1" x14ac:dyDescent="0.15">
      <c r="B15" s="490"/>
      <c r="C15" s="807"/>
      <c r="D15" s="805"/>
      <c r="E15" s="805"/>
      <c r="F15" s="805"/>
      <c r="G15" s="805"/>
      <c r="H15" s="805"/>
      <c r="I15" s="805"/>
      <c r="J15" s="806"/>
      <c r="K15" s="143"/>
      <c r="L15" s="793"/>
      <c r="M15" s="794"/>
      <c r="N15" s="793"/>
      <c r="O15" s="794"/>
      <c r="P15" s="767"/>
      <c r="Q15" s="769"/>
      <c r="R15" s="264"/>
      <c r="S15" s="264"/>
      <c r="T15" s="264"/>
      <c r="U15" s="767"/>
      <c r="V15" s="769"/>
      <c r="W15" s="767"/>
      <c r="X15" s="768"/>
      <c r="Y15" s="144"/>
      <c r="Z15" s="144"/>
      <c r="AA15" s="144"/>
      <c r="AB15" s="144"/>
      <c r="AC15" s="169"/>
      <c r="AD15" s="169"/>
      <c r="AE15" s="169"/>
      <c r="AF15" s="169"/>
      <c r="AG15" s="169"/>
      <c r="AH15" s="169"/>
      <c r="AI15" s="169"/>
      <c r="AJ15" s="169"/>
      <c r="AK15" s="795"/>
      <c r="AL15" s="796"/>
      <c r="AM15" s="796"/>
      <c r="AN15" s="797"/>
      <c r="AO15" s="798"/>
      <c r="AP15" s="2"/>
      <c r="AQ15" s="168">
        <f t="shared" si="5"/>
        <v>1</v>
      </c>
    </row>
    <row r="16" spans="2:86" ht="12" customHeight="1" x14ac:dyDescent="0.15">
      <c r="B16" s="490"/>
      <c r="C16" s="807"/>
      <c r="D16" s="805"/>
      <c r="E16" s="805"/>
      <c r="F16" s="805"/>
      <c r="G16" s="805"/>
      <c r="H16" s="805"/>
      <c r="I16" s="805"/>
      <c r="J16" s="806"/>
      <c r="K16" s="143"/>
      <c r="L16" s="793"/>
      <c r="M16" s="794"/>
      <c r="N16" s="793"/>
      <c r="O16" s="794"/>
      <c r="P16" s="767"/>
      <c r="Q16" s="769"/>
      <c r="R16" s="264"/>
      <c r="S16" s="264"/>
      <c r="T16" s="264"/>
      <c r="U16" s="767"/>
      <c r="V16" s="769"/>
      <c r="W16" s="767"/>
      <c r="X16" s="768"/>
      <c r="Y16" s="144"/>
      <c r="Z16" s="144"/>
      <c r="AA16" s="144"/>
      <c r="AB16" s="144"/>
      <c r="AC16" s="169"/>
      <c r="AD16" s="169"/>
      <c r="AE16" s="169"/>
      <c r="AF16" s="169"/>
      <c r="AG16" s="169"/>
      <c r="AH16" s="169"/>
      <c r="AI16" s="169"/>
      <c r="AJ16" s="169"/>
      <c r="AK16" s="795"/>
      <c r="AL16" s="796"/>
      <c r="AM16" s="796"/>
      <c r="AN16" s="797"/>
      <c r="AO16" s="798"/>
      <c r="AP16" s="2"/>
      <c r="AQ16" s="168">
        <f t="shared" si="5"/>
        <v>1</v>
      </c>
    </row>
    <row r="17" spans="2:43" ht="12" customHeight="1" x14ac:dyDescent="0.15">
      <c r="B17" s="490"/>
      <c r="C17" s="807"/>
      <c r="D17" s="805"/>
      <c r="E17" s="805"/>
      <c r="F17" s="805"/>
      <c r="G17" s="805"/>
      <c r="H17" s="805"/>
      <c r="I17" s="805"/>
      <c r="J17" s="806"/>
      <c r="K17" s="143"/>
      <c r="L17" s="793"/>
      <c r="M17" s="794"/>
      <c r="N17" s="793"/>
      <c r="O17" s="794"/>
      <c r="P17" s="767"/>
      <c r="Q17" s="769"/>
      <c r="R17" s="264"/>
      <c r="S17" s="264"/>
      <c r="T17" s="264"/>
      <c r="U17" s="767"/>
      <c r="V17" s="769"/>
      <c r="W17" s="767"/>
      <c r="X17" s="768"/>
      <c r="Y17" s="144"/>
      <c r="Z17" s="144"/>
      <c r="AA17" s="144"/>
      <c r="AB17" s="144"/>
      <c r="AC17" s="169"/>
      <c r="AD17" s="169"/>
      <c r="AE17" s="169"/>
      <c r="AF17" s="169"/>
      <c r="AG17" s="169"/>
      <c r="AH17" s="169"/>
      <c r="AI17" s="169"/>
      <c r="AJ17" s="169"/>
      <c r="AK17" s="767"/>
      <c r="AL17" s="768"/>
      <c r="AM17" s="768"/>
      <c r="AN17" s="611"/>
      <c r="AO17" s="612"/>
      <c r="AP17" s="2"/>
      <c r="AQ17" s="168">
        <f t="shared" si="5"/>
        <v>1</v>
      </c>
    </row>
    <row r="18" spans="2:43" ht="12" customHeight="1" x14ac:dyDescent="0.15">
      <c r="B18" s="490"/>
      <c r="C18" s="807"/>
      <c r="D18" s="805"/>
      <c r="E18" s="805"/>
      <c r="F18" s="805"/>
      <c r="G18" s="805"/>
      <c r="H18" s="805"/>
      <c r="I18" s="805"/>
      <c r="J18" s="806"/>
      <c r="K18" s="143"/>
      <c r="L18" s="793"/>
      <c r="M18" s="794"/>
      <c r="N18" s="793"/>
      <c r="O18" s="794"/>
      <c r="P18" s="767"/>
      <c r="Q18" s="769"/>
      <c r="R18" s="264"/>
      <c r="S18" s="264"/>
      <c r="T18" s="264"/>
      <c r="U18" s="767"/>
      <c r="V18" s="769"/>
      <c r="W18" s="767"/>
      <c r="X18" s="768"/>
      <c r="Y18" s="144"/>
      <c r="Z18" s="144"/>
      <c r="AA18" s="144"/>
      <c r="AB18" s="144"/>
      <c r="AC18" s="169"/>
      <c r="AD18" s="169"/>
      <c r="AE18" s="169"/>
      <c r="AF18" s="169"/>
      <c r="AG18" s="169"/>
      <c r="AH18" s="169"/>
      <c r="AI18" s="169"/>
      <c r="AJ18" s="169"/>
      <c r="AK18" s="767"/>
      <c r="AL18" s="768"/>
      <c r="AM18" s="768"/>
      <c r="AN18" s="611"/>
      <c r="AO18" s="612"/>
      <c r="AP18" s="2"/>
      <c r="AQ18" s="168">
        <f t="shared" si="5"/>
        <v>1</v>
      </c>
    </row>
    <row r="19" spans="2:43" ht="12" customHeight="1" x14ac:dyDescent="0.15">
      <c r="B19" s="490"/>
      <c r="C19" s="807"/>
      <c r="D19" s="805"/>
      <c r="E19" s="805"/>
      <c r="F19" s="805"/>
      <c r="G19" s="805"/>
      <c r="H19" s="805"/>
      <c r="I19" s="805"/>
      <c r="J19" s="806"/>
      <c r="K19" s="143"/>
      <c r="L19" s="793"/>
      <c r="M19" s="794"/>
      <c r="N19" s="793"/>
      <c r="O19" s="794"/>
      <c r="P19" s="767"/>
      <c r="Q19" s="769"/>
      <c r="R19" s="264"/>
      <c r="S19" s="264"/>
      <c r="T19" s="264"/>
      <c r="U19" s="767"/>
      <c r="V19" s="769"/>
      <c r="W19" s="767"/>
      <c r="X19" s="768"/>
      <c r="Y19" s="144"/>
      <c r="Z19" s="144"/>
      <c r="AA19" s="144"/>
      <c r="AB19" s="144"/>
      <c r="AC19" s="169"/>
      <c r="AD19" s="169"/>
      <c r="AE19" s="169"/>
      <c r="AF19" s="169"/>
      <c r="AG19" s="169"/>
      <c r="AH19" s="169"/>
      <c r="AI19" s="169"/>
      <c r="AJ19" s="169"/>
      <c r="AK19" s="767"/>
      <c r="AL19" s="768"/>
      <c r="AM19" s="768"/>
      <c r="AN19" s="611"/>
      <c r="AO19" s="612"/>
      <c r="AP19" s="2"/>
      <c r="AQ19" s="168">
        <f t="shared" si="5"/>
        <v>1</v>
      </c>
    </row>
    <row r="20" spans="2:43" ht="12" customHeight="1" x14ac:dyDescent="0.15">
      <c r="B20" s="490"/>
      <c r="C20" s="807"/>
      <c r="D20" s="805"/>
      <c r="E20" s="805"/>
      <c r="F20" s="805"/>
      <c r="G20" s="805"/>
      <c r="H20" s="805"/>
      <c r="I20" s="805"/>
      <c r="J20" s="806"/>
      <c r="K20" s="143"/>
      <c r="L20" s="793"/>
      <c r="M20" s="794"/>
      <c r="N20" s="793"/>
      <c r="O20" s="794"/>
      <c r="P20" s="767"/>
      <c r="Q20" s="769"/>
      <c r="R20" s="264"/>
      <c r="S20" s="264"/>
      <c r="T20" s="264"/>
      <c r="U20" s="767"/>
      <c r="V20" s="769"/>
      <c r="W20" s="767"/>
      <c r="X20" s="768"/>
      <c r="Y20" s="144"/>
      <c r="Z20" s="144"/>
      <c r="AA20" s="144"/>
      <c r="AB20" s="144"/>
      <c r="AC20" s="169"/>
      <c r="AD20" s="169"/>
      <c r="AE20" s="169"/>
      <c r="AF20" s="169"/>
      <c r="AG20" s="169"/>
      <c r="AH20" s="169"/>
      <c r="AI20" s="169"/>
      <c r="AJ20" s="169"/>
      <c r="AK20" s="767"/>
      <c r="AL20" s="768"/>
      <c r="AM20" s="768"/>
      <c r="AN20" s="611"/>
      <c r="AO20" s="612"/>
      <c r="AP20" s="2"/>
      <c r="AQ20" s="168">
        <f t="shared" si="5"/>
        <v>1</v>
      </c>
    </row>
    <row r="21" spans="2:43" ht="12" customHeight="1" x14ac:dyDescent="0.15">
      <c r="B21" s="490"/>
      <c r="C21" s="807"/>
      <c r="D21" s="805"/>
      <c r="E21" s="805"/>
      <c r="F21" s="805"/>
      <c r="G21" s="805"/>
      <c r="H21" s="805"/>
      <c r="I21" s="805"/>
      <c r="J21" s="806"/>
      <c r="K21" s="143"/>
      <c r="L21" s="793"/>
      <c r="M21" s="794"/>
      <c r="N21" s="793"/>
      <c r="O21" s="794"/>
      <c r="P21" s="767"/>
      <c r="Q21" s="769"/>
      <c r="R21" s="264"/>
      <c r="S21" s="264"/>
      <c r="T21" s="264"/>
      <c r="U21" s="767"/>
      <c r="V21" s="769"/>
      <c r="W21" s="767"/>
      <c r="X21" s="768"/>
      <c r="Y21" s="144"/>
      <c r="Z21" s="144"/>
      <c r="AA21" s="144"/>
      <c r="AB21" s="144"/>
      <c r="AC21" s="169"/>
      <c r="AD21" s="169"/>
      <c r="AE21" s="169"/>
      <c r="AF21" s="169"/>
      <c r="AG21" s="169"/>
      <c r="AH21" s="169"/>
      <c r="AI21" s="169"/>
      <c r="AJ21" s="169"/>
      <c r="AK21" s="767"/>
      <c r="AL21" s="768"/>
      <c r="AM21" s="768"/>
      <c r="AN21" s="611"/>
      <c r="AO21" s="612"/>
      <c r="AP21" s="2"/>
      <c r="AQ21" s="168">
        <f t="shared" si="5"/>
        <v>1</v>
      </c>
    </row>
    <row r="22" spans="2:43" ht="12" customHeight="1" x14ac:dyDescent="0.15">
      <c r="B22" s="490"/>
      <c r="C22" s="807"/>
      <c r="D22" s="805"/>
      <c r="E22" s="805"/>
      <c r="F22" s="805"/>
      <c r="G22" s="805"/>
      <c r="H22" s="805"/>
      <c r="I22" s="805"/>
      <c r="J22" s="806"/>
      <c r="K22" s="143"/>
      <c r="L22" s="793"/>
      <c r="M22" s="794"/>
      <c r="N22" s="793"/>
      <c r="O22" s="794"/>
      <c r="P22" s="767"/>
      <c r="Q22" s="769"/>
      <c r="R22" s="264"/>
      <c r="S22" s="264"/>
      <c r="T22" s="264"/>
      <c r="U22" s="767"/>
      <c r="V22" s="769"/>
      <c r="W22" s="767"/>
      <c r="X22" s="768"/>
      <c r="Y22" s="144"/>
      <c r="Z22" s="144"/>
      <c r="AA22" s="144"/>
      <c r="AB22" s="144"/>
      <c r="AC22" s="169"/>
      <c r="AD22" s="169"/>
      <c r="AE22" s="169"/>
      <c r="AF22" s="169"/>
      <c r="AG22" s="169"/>
      <c r="AH22" s="169"/>
      <c r="AI22" s="169"/>
      <c r="AJ22" s="169"/>
      <c r="AK22" s="767"/>
      <c r="AL22" s="768"/>
      <c r="AM22" s="768"/>
      <c r="AN22" s="611"/>
      <c r="AO22" s="612"/>
      <c r="AP22" s="2"/>
      <c r="AQ22" s="168">
        <f t="shared" si="5"/>
        <v>1</v>
      </c>
    </row>
    <row r="23" spans="2:43" ht="12" customHeight="1" x14ac:dyDescent="0.15">
      <c r="B23" s="490"/>
      <c r="C23" s="807"/>
      <c r="D23" s="805"/>
      <c r="E23" s="805"/>
      <c r="F23" s="805"/>
      <c r="G23" s="805"/>
      <c r="H23" s="805"/>
      <c r="I23" s="805"/>
      <c r="J23" s="806"/>
      <c r="K23" s="143"/>
      <c r="L23" s="793"/>
      <c r="M23" s="794"/>
      <c r="N23" s="793"/>
      <c r="O23" s="794"/>
      <c r="P23" s="767"/>
      <c r="Q23" s="769"/>
      <c r="R23" s="264"/>
      <c r="S23" s="264"/>
      <c r="T23" s="264"/>
      <c r="U23" s="767"/>
      <c r="V23" s="769"/>
      <c r="W23" s="767"/>
      <c r="X23" s="768"/>
      <c r="Y23" s="144"/>
      <c r="Z23" s="144"/>
      <c r="AA23" s="144"/>
      <c r="AB23" s="144"/>
      <c r="AC23" s="169"/>
      <c r="AD23" s="169"/>
      <c r="AE23" s="169"/>
      <c r="AF23" s="169"/>
      <c r="AG23" s="169"/>
      <c r="AH23" s="169"/>
      <c r="AI23" s="169"/>
      <c r="AJ23" s="169"/>
      <c r="AK23" s="767"/>
      <c r="AL23" s="768"/>
      <c r="AM23" s="768"/>
      <c r="AN23" s="611"/>
      <c r="AO23" s="612"/>
      <c r="AP23" s="2"/>
      <c r="AQ23" s="168">
        <f t="shared" si="5"/>
        <v>1</v>
      </c>
    </row>
    <row r="24" spans="2:43" ht="12" customHeight="1" x14ac:dyDescent="0.15">
      <c r="B24" s="490"/>
      <c r="C24" s="807"/>
      <c r="D24" s="805"/>
      <c r="E24" s="805"/>
      <c r="F24" s="805"/>
      <c r="G24" s="805"/>
      <c r="H24" s="805"/>
      <c r="I24" s="805"/>
      <c r="J24" s="806"/>
      <c r="K24" s="143"/>
      <c r="L24" s="793"/>
      <c r="M24" s="794"/>
      <c r="N24" s="793"/>
      <c r="O24" s="794"/>
      <c r="P24" s="767"/>
      <c r="Q24" s="769"/>
      <c r="R24" s="264"/>
      <c r="S24" s="264"/>
      <c r="T24" s="264"/>
      <c r="U24" s="767"/>
      <c r="V24" s="769"/>
      <c r="W24" s="767"/>
      <c r="X24" s="768"/>
      <c r="Y24" s="144"/>
      <c r="Z24" s="144"/>
      <c r="AA24" s="144"/>
      <c r="AB24" s="144"/>
      <c r="AC24" s="169"/>
      <c r="AD24" s="169"/>
      <c r="AE24" s="169"/>
      <c r="AF24" s="169"/>
      <c r="AG24" s="169"/>
      <c r="AH24" s="169"/>
      <c r="AI24" s="169"/>
      <c r="AJ24" s="169"/>
      <c r="AK24" s="767"/>
      <c r="AL24" s="768"/>
      <c r="AM24" s="768"/>
      <c r="AN24" s="611"/>
      <c r="AO24" s="612"/>
      <c r="AP24" s="2"/>
      <c r="AQ24" s="168">
        <f t="shared" si="5"/>
        <v>1</v>
      </c>
    </row>
    <row r="25" spans="2:43" ht="12" customHeight="1" x14ac:dyDescent="0.15">
      <c r="B25" s="490"/>
      <c r="C25" s="807"/>
      <c r="D25" s="805"/>
      <c r="E25" s="805"/>
      <c r="F25" s="805"/>
      <c r="G25" s="805"/>
      <c r="H25" s="805"/>
      <c r="I25" s="805"/>
      <c r="J25" s="806"/>
      <c r="K25" s="143"/>
      <c r="L25" s="793"/>
      <c r="M25" s="794"/>
      <c r="N25" s="793"/>
      <c r="O25" s="794"/>
      <c r="P25" s="767"/>
      <c r="Q25" s="769"/>
      <c r="R25" s="264"/>
      <c r="S25" s="264"/>
      <c r="T25" s="264"/>
      <c r="U25" s="767"/>
      <c r="V25" s="769"/>
      <c r="W25" s="767"/>
      <c r="X25" s="768"/>
      <c r="Y25" s="144"/>
      <c r="Z25" s="144"/>
      <c r="AA25" s="144"/>
      <c r="AB25" s="144"/>
      <c r="AC25" s="169"/>
      <c r="AD25" s="169"/>
      <c r="AE25" s="169"/>
      <c r="AF25" s="169"/>
      <c r="AG25" s="169"/>
      <c r="AH25" s="169"/>
      <c r="AI25" s="169"/>
      <c r="AJ25" s="169"/>
      <c r="AK25" s="767"/>
      <c r="AL25" s="768"/>
      <c r="AM25" s="768"/>
      <c r="AN25" s="611"/>
      <c r="AO25" s="612"/>
      <c r="AP25" s="2"/>
      <c r="AQ25" s="168">
        <f t="shared" si="5"/>
        <v>1</v>
      </c>
    </row>
    <row r="26" spans="2:43" ht="12" customHeight="1" x14ac:dyDescent="0.15">
      <c r="B26" s="490"/>
      <c r="C26" s="807"/>
      <c r="D26" s="805"/>
      <c r="E26" s="805"/>
      <c r="F26" s="805"/>
      <c r="G26" s="805"/>
      <c r="H26" s="805"/>
      <c r="I26" s="805"/>
      <c r="J26" s="806"/>
      <c r="K26" s="143"/>
      <c r="L26" s="793"/>
      <c r="M26" s="794"/>
      <c r="N26" s="793"/>
      <c r="O26" s="794"/>
      <c r="P26" s="767"/>
      <c r="Q26" s="769"/>
      <c r="R26" s="264"/>
      <c r="S26" s="264"/>
      <c r="T26" s="264"/>
      <c r="U26" s="767"/>
      <c r="V26" s="769"/>
      <c r="W26" s="767"/>
      <c r="X26" s="768"/>
      <c r="Y26" s="144"/>
      <c r="Z26" s="144"/>
      <c r="AA26" s="144"/>
      <c r="AB26" s="144"/>
      <c r="AC26" s="169"/>
      <c r="AD26" s="169"/>
      <c r="AE26" s="169"/>
      <c r="AF26" s="169"/>
      <c r="AG26" s="169"/>
      <c r="AH26" s="169"/>
      <c r="AI26" s="169"/>
      <c r="AJ26" s="169"/>
      <c r="AK26" s="767"/>
      <c r="AL26" s="768"/>
      <c r="AM26" s="768"/>
      <c r="AN26" s="611"/>
      <c r="AO26" s="612"/>
      <c r="AP26" s="2"/>
      <c r="AQ26" s="168">
        <f t="shared" si="5"/>
        <v>1</v>
      </c>
    </row>
    <row r="27" spans="2:43" ht="12" customHeight="1" x14ac:dyDescent="0.15">
      <c r="B27" s="490"/>
      <c r="C27" s="807"/>
      <c r="D27" s="805"/>
      <c r="E27" s="805"/>
      <c r="F27" s="805"/>
      <c r="G27" s="805"/>
      <c r="H27" s="805"/>
      <c r="I27" s="805"/>
      <c r="J27" s="806"/>
      <c r="K27" s="143"/>
      <c r="L27" s="793"/>
      <c r="M27" s="794"/>
      <c r="N27" s="793"/>
      <c r="O27" s="794"/>
      <c r="P27" s="767"/>
      <c r="Q27" s="769"/>
      <c r="R27" s="264"/>
      <c r="S27" s="264"/>
      <c r="T27" s="264"/>
      <c r="U27" s="767"/>
      <c r="V27" s="769"/>
      <c r="W27" s="767"/>
      <c r="X27" s="768"/>
      <c r="Y27" s="144"/>
      <c r="Z27" s="144"/>
      <c r="AA27" s="144"/>
      <c r="AB27" s="144"/>
      <c r="AC27" s="169"/>
      <c r="AD27" s="169"/>
      <c r="AE27" s="169"/>
      <c r="AF27" s="169"/>
      <c r="AG27" s="169"/>
      <c r="AH27" s="169"/>
      <c r="AI27" s="169"/>
      <c r="AJ27" s="169"/>
      <c r="AK27" s="767"/>
      <c r="AL27" s="768"/>
      <c r="AM27" s="768"/>
      <c r="AN27" s="611"/>
      <c r="AO27" s="612"/>
      <c r="AP27" s="2"/>
      <c r="AQ27" s="168">
        <f t="shared" si="5"/>
        <v>1</v>
      </c>
    </row>
    <row r="28" spans="2:43" ht="12" customHeight="1" x14ac:dyDescent="0.15">
      <c r="B28" s="490"/>
      <c r="C28" s="807"/>
      <c r="D28" s="805"/>
      <c r="E28" s="805"/>
      <c r="F28" s="805"/>
      <c r="G28" s="805"/>
      <c r="H28" s="805"/>
      <c r="I28" s="805"/>
      <c r="J28" s="806"/>
      <c r="K28" s="143"/>
      <c r="L28" s="793"/>
      <c r="M28" s="794"/>
      <c r="N28" s="793"/>
      <c r="O28" s="794"/>
      <c r="P28" s="767"/>
      <c r="Q28" s="769"/>
      <c r="R28" s="264"/>
      <c r="S28" s="264"/>
      <c r="T28" s="264"/>
      <c r="U28" s="767"/>
      <c r="V28" s="769"/>
      <c r="W28" s="767"/>
      <c r="X28" s="768"/>
      <c r="Y28" s="144"/>
      <c r="Z28" s="144"/>
      <c r="AA28" s="144"/>
      <c r="AB28" s="144"/>
      <c r="AC28" s="169"/>
      <c r="AD28" s="169"/>
      <c r="AE28" s="169"/>
      <c r="AF28" s="169"/>
      <c r="AG28" s="169"/>
      <c r="AH28" s="169"/>
      <c r="AI28" s="169"/>
      <c r="AJ28" s="169"/>
      <c r="AK28" s="767"/>
      <c r="AL28" s="768"/>
      <c r="AM28" s="768"/>
      <c r="AN28" s="611"/>
      <c r="AO28" s="612"/>
      <c r="AP28" s="2"/>
      <c r="AQ28" s="168">
        <f t="shared" si="5"/>
        <v>1</v>
      </c>
    </row>
    <row r="29" spans="2:43" ht="12" customHeight="1" x14ac:dyDescent="0.15">
      <c r="B29" s="490"/>
      <c r="C29" s="807"/>
      <c r="D29" s="805"/>
      <c r="E29" s="805"/>
      <c r="F29" s="805"/>
      <c r="G29" s="805"/>
      <c r="H29" s="805"/>
      <c r="I29" s="805"/>
      <c r="J29" s="806"/>
      <c r="K29" s="143"/>
      <c r="L29" s="793"/>
      <c r="M29" s="794"/>
      <c r="N29" s="793"/>
      <c r="O29" s="794"/>
      <c r="P29" s="767"/>
      <c r="Q29" s="769"/>
      <c r="R29" s="264"/>
      <c r="S29" s="264"/>
      <c r="T29" s="264"/>
      <c r="U29" s="767"/>
      <c r="V29" s="769"/>
      <c r="W29" s="767"/>
      <c r="X29" s="768"/>
      <c r="Y29" s="144"/>
      <c r="Z29" s="144"/>
      <c r="AA29" s="144"/>
      <c r="AB29" s="144"/>
      <c r="AC29" s="169"/>
      <c r="AD29" s="169"/>
      <c r="AE29" s="169"/>
      <c r="AF29" s="169"/>
      <c r="AG29" s="169"/>
      <c r="AH29" s="169"/>
      <c r="AI29" s="169"/>
      <c r="AJ29" s="169"/>
      <c r="AK29" s="767"/>
      <c r="AL29" s="768"/>
      <c r="AM29" s="768"/>
      <c r="AN29" s="611"/>
      <c r="AO29" s="612"/>
      <c r="AP29" s="2"/>
      <c r="AQ29" s="168">
        <f t="shared" si="5"/>
        <v>1</v>
      </c>
    </row>
    <row r="30" spans="2:43" ht="12" customHeight="1" x14ac:dyDescent="0.15">
      <c r="B30" s="490"/>
      <c r="C30" s="807"/>
      <c r="D30" s="805"/>
      <c r="E30" s="805"/>
      <c r="F30" s="805"/>
      <c r="G30" s="805"/>
      <c r="H30" s="805"/>
      <c r="I30" s="805"/>
      <c r="J30" s="806"/>
      <c r="K30" s="143"/>
      <c r="L30" s="793"/>
      <c r="M30" s="794"/>
      <c r="N30" s="793"/>
      <c r="O30" s="794"/>
      <c r="P30" s="767"/>
      <c r="Q30" s="769"/>
      <c r="R30" s="264"/>
      <c r="S30" s="264"/>
      <c r="T30" s="264"/>
      <c r="U30" s="767"/>
      <c r="V30" s="769"/>
      <c r="W30" s="767"/>
      <c r="X30" s="768"/>
      <c r="Y30" s="144"/>
      <c r="Z30" s="144"/>
      <c r="AA30" s="144"/>
      <c r="AB30" s="144"/>
      <c r="AC30" s="169"/>
      <c r="AD30" s="169"/>
      <c r="AE30" s="169"/>
      <c r="AF30" s="169"/>
      <c r="AG30" s="169"/>
      <c r="AH30" s="169"/>
      <c r="AI30" s="169"/>
      <c r="AJ30" s="169"/>
      <c r="AK30" s="767"/>
      <c r="AL30" s="768"/>
      <c r="AM30" s="768"/>
      <c r="AN30" s="611"/>
      <c r="AO30" s="612"/>
      <c r="AP30" s="2"/>
      <c r="AQ30" s="168">
        <f t="shared" si="5"/>
        <v>1</v>
      </c>
    </row>
    <row r="31" spans="2:43" ht="12" customHeight="1" x14ac:dyDescent="0.15">
      <c r="B31" s="490"/>
      <c r="C31" s="807"/>
      <c r="D31" s="805"/>
      <c r="E31" s="805"/>
      <c r="F31" s="805"/>
      <c r="G31" s="805"/>
      <c r="H31" s="805"/>
      <c r="I31" s="805"/>
      <c r="J31" s="806"/>
      <c r="K31" s="766" t="s">
        <v>216</v>
      </c>
      <c r="L31" s="766" t="s">
        <v>215</v>
      </c>
      <c r="M31" s="766"/>
      <c r="N31" s="766"/>
      <c r="O31" s="766"/>
      <c r="P31" s="766"/>
      <c r="Q31" s="766"/>
      <c r="R31" s="766"/>
      <c r="S31" s="766"/>
      <c r="T31" s="766"/>
      <c r="U31" s="766"/>
      <c r="V31" s="766"/>
      <c r="W31" s="766"/>
      <c r="X31" s="766"/>
      <c r="Y31" s="775" t="s">
        <v>466</v>
      </c>
      <c r="Z31" s="776"/>
      <c r="AA31" s="776"/>
      <c r="AB31" s="777"/>
      <c r="AC31" s="170">
        <f t="shared" ref="AC31:AJ31" si="6">SUM(AC11:AC30)</f>
        <v>0</v>
      </c>
      <c r="AD31" s="170">
        <f t="shared" si="6"/>
        <v>0</v>
      </c>
      <c r="AE31" s="170">
        <f t="shared" si="6"/>
        <v>0</v>
      </c>
      <c r="AF31" s="170">
        <f t="shared" si="6"/>
        <v>0.06</v>
      </c>
      <c r="AG31" s="170">
        <f t="shared" si="6"/>
        <v>0</v>
      </c>
      <c r="AH31" s="170">
        <f t="shared" si="6"/>
        <v>0</v>
      </c>
      <c r="AI31" s="170">
        <f t="shared" si="6"/>
        <v>0</v>
      </c>
      <c r="AJ31" s="170">
        <f t="shared" si="6"/>
        <v>0</v>
      </c>
      <c r="AK31" s="775" t="s">
        <v>214</v>
      </c>
      <c r="AL31" s="776"/>
      <c r="AM31" s="776"/>
      <c r="AN31" s="611"/>
      <c r="AO31" s="612"/>
      <c r="AP31" s="2"/>
    </row>
    <row r="32" spans="2:43" ht="12" customHeight="1" x14ac:dyDescent="0.15">
      <c r="B32" s="490"/>
      <c r="C32" s="807"/>
      <c r="D32" s="805"/>
      <c r="E32" s="805"/>
      <c r="F32" s="805"/>
      <c r="G32" s="805"/>
      <c r="H32" s="805"/>
      <c r="I32" s="805"/>
      <c r="J32" s="806"/>
      <c r="K32" s="766"/>
      <c r="L32" s="766" t="s">
        <v>467</v>
      </c>
      <c r="M32" s="766"/>
      <c r="N32" s="766"/>
      <c r="O32" s="766" t="s">
        <v>213</v>
      </c>
      <c r="P32" s="766"/>
      <c r="Q32" s="766"/>
      <c r="R32" s="766"/>
      <c r="S32" s="766"/>
      <c r="T32" s="766"/>
      <c r="U32" s="766"/>
      <c r="V32" s="766"/>
      <c r="W32" s="766"/>
      <c r="X32" s="766"/>
      <c r="Y32" s="144">
        <f>COUNTIF(Y11:Y30,"○")</f>
        <v>0</v>
      </c>
      <c r="Z32" s="144">
        <f>COUNTIF(Z11:Z30,"○")</f>
        <v>0</v>
      </c>
      <c r="AA32" s="144">
        <f>COUNTIF(AA11:AA30,"○")</f>
        <v>0</v>
      </c>
      <c r="AB32" s="144">
        <f>COUNTIF(AB11:AB30,"○")</f>
        <v>0</v>
      </c>
      <c r="AC32" s="144">
        <f t="shared" ref="AC32:AJ32" si="7">COUNT(AC11:AC30)</f>
        <v>0</v>
      </c>
      <c r="AD32" s="144">
        <f t="shared" si="7"/>
        <v>0</v>
      </c>
      <c r="AE32" s="144">
        <f t="shared" si="7"/>
        <v>0</v>
      </c>
      <c r="AF32" s="144">
        <f t="shared" si="7"/>
        <v>1</v>
      </c>
      <c r="AG32" s="144">
        <f t="shared" si="7"/>
        <v>0</v>
      </c>
      <c r="AH32" s="144">
        <f t="shared" si="7"/>
        <v>0</v>
      </c>
      <c r="AI32" s="144">
        <f t="shared" si="7"/>
        <v>0</v>
      </c>
      <c r="AJ32" s="144">
        <f t="shared" si="7"/>
        <v>0</v>
      </c>
      <c r="AK32" s="784"/>
      <c r="AL32" s="785"/>
      <c r="AM32" s="785"/>
      <c r="AN32" s="785"/>
      <c r="AO32" s="786"/>
      <c r="AP32" s="2"/>
    </row>
    <row r="33" spans="2:86" ht="12" customHeight="1" x14ac:dyDescent="0.15">
      <c r="B33" s="490"/>
      <c r="C33" s="807"/>
      <c r="D33" s="805"/>
      <c r="E33" s="805"/>
      <c r="F33" s="805"/>
      <c r="G33" s="805"/>
      <c r="H33" s="805"/>
      <c r="I33" s="805"/>
      <c r="J33" s="806"/>
      <c r="K33" s="766"/>
      <c r="L33" s="766"/>
      <c r="M33" s="766"/>
      <c r="N33" s="766"/>
      <c r="O33" s="766" t="s">
        <v>468</v>
      </c>
      <c r="P33" s="766"/>
      <c r="Q33" s="766"/>
      <c r="R33" s="766"/>
      <c r="S33" s="766"/>
      <c r="T33" s="766"/>
      <c r="U33" s="766"/>
      <c r="V33" s="766"/>
      <c r="W33" s="766"/>
      <c r="X33" s="766"/>
      <c r="Y33" s="767" t="str">
        <f>IF(Y32&gt;0,"Ⅳ",IF(Z32&gt;0,"Ⅲ",IF(AA32&gt;0,"Ⅱa",IF(AB32&gt;0,"Ⅱb","Ⅰ"))))</f>
        <v>Ⅰ</v>
      </c>
      <c r="Z33" s="768"/>
      <c r="AA33" s="768"/>
      <c r="AB33" s="769"/>
      <c r="AC33" s="767" t="str">
        <f>IF(AC32&gt;0,"Ⅳ",IF(AD32&gt;0,"Ⅲ",IF(AE32&gt;0,"Ⅱa",IF(AF32&gt;0,"Ⅱb","Ⅰ"))))</f>
        <v>Ⅱb</v>
      </c>
      <c r="AD33" s="768"/>
      <c r="AE33" s="768"/>
      <c r="AF33" s="769"/>
      <c r="AG33" s="767" t="str">
        <f>IF(AG32&gt;0,"Ⅳ",IF(AH32&gt;0,"Ⅲ",IF(AI32&gt;0,"Ⅱa",IF(AJ32&gt;0,"Ⅱb","Ⅰ"))))</f>
        <v>Ⅰ</v>
      </c>
      <c r="AH33" s="768"/>
      <c r="AI33" s="768"/>
      <c r="AJ33" s="769"/>
      <c r="AK33" s="787"/>
      <c r="AL33" s="788"/>
      <c r="AM33" s="788"/>
      <c r="AN33" s="788"/>
      <c r="AO33" s="789"/>
      <c r="AP33" s="2"/>
      <c r="AQ33" s="52" t="s">
        <v>313</v>
      </c>
      <c r="AR33" s="52" t="s">
        <v>314</v>
      </c>
      <c r="AS33" s="472" t="s">
        <v>317</v>
      </c>
      <c r="AT33" s="614"/>
    </row>
    <row r="34" spans="2:86" ht="12" customHeight="1" x14ac:dyDescent="0.15">
      <c r="B34" s="490"/>
      <c r="C34" s="807"/>
      <c r="D34" s="805"/>
      <c r="E34" s="805"/>
      <c r="F34" s="805"/>
      <c r="G34" s="805"/>
      <c r="H34" s="805"/>
      <c r="I34" s="805"/>
      <c r="J34" s="806"/>
      <c r="K34" s="766"/>
      <c r="L34" s="766" t="s">
        <v>469</v>
      </c>
      <c r="M34" s="766"/>
      <c r="N34" s="766"/>
      <c r="O34" s="766" t="s">
        <v>212</v>
      </c>
      <c r="P34" s="766"/>
      <c r="Q34" s="766"/>
      <c r="R34" s="766"/>
      <c r="S34" s="766"/>
      <c r="T34" s="766"/>
      <c r="U34" s="766"/>
      <c r="V34" s="766"/>
      <c r="W34" s="766"/>
      <c r="X34" s="766"/>
      <c r="Y34" s="139" t="s">
        <v>32</v>
      </c>
      <c r="Z34" s="139" t="s">
        <v>33</v>
      </c>
      <c r="AA34" s="781" t="s">
        <v>34</v>
      </c>
      <c r="AB34" s="781"/>
      <c r="AC34" s="139" t="s">
        <v>32</v>
      </c>
      <c r="AD34" s="139" t="s">
        <v>33</v>
      </c>
      <c r="AE34" s="781" t="s">
        <v>34</v>
      </c>
      <c r="AF34" s="781"/>
      <c r="AG34" s="139" t="s">
        <v>32</v>
      </c>
      <c r="AH34" s="139" t="s">
        <v>33</v>
      </c>
      <c r="AI34" s="781" t="s">
        <v>34</v>
      </c>
      <c r="AJ34" s="781"/>
      <c r="AK34" s="787"/>
      <c r="AL34" s="788"/>
      <c r="AM34" s="788"/>
      <c r="AN34" s="788"/>
      <c r="AO34" s="789"/>
      <c r="AP34" s="2"/>
      <c r="AQ34" s="782">
        <f>+Y32+Z32</f>
        <v>0</v>
      </c>
      <c r="AR34" s="783"/>
      <c r="AS34" s="782">
        <f>+AA32+AB32</f>
        <v>0</v>
      </c>
      <c r="AT34" s="783"/>
    </row>
    <row r="35" spans="2:86" ht="12" customHeight="1" x14ac:dyDescent="0.15">
      <c r="B35" s="490"/>
      <c r="C35" s="807"/>
      <c r="D35" s="805"/>
      <c r="E35" s="805"/>
      <c r="F35" s="805"/>
      <c r="G35" s="805"/>
      <c r="H35" s="805"/>
      <c r="I35" s="805"/>
      <c r="J35" s="806"/>
      <c r="K35" s="766"/>
      <c r="L35" s="766"/>
      <c r="M35" s="766"/>
      <c r="N35" s="766"/>
      <c r="O35" s="766" t="s">
        <v>470</v>
      </c>
      <c r="P35" s="766"/>
      <c r="Q35" s="766"/>
      <c r="R35" s="766"/>
      <c r="S35" s="766"/>
      <c r="T35" s="766"/>
      <c r="U35" s="766"/>
      <c r="V35" s="766"/>
      <c r="W35" s="766"/>
      <c r="X35" s="766"/>
      <c r="Y35" s="144" t="str">
        <f>IF(Y32=0,"",1)</f>
        <v/>
      </c>
      <c r="Z35" s="144" t="str">
        <f>IF(Z32=0,"",1)</f>
        <v/>
      </c>
      <c r="AA35" s="773" t="str">
        <f>IF(AQ34=1,"",IF(AS34&gt;0,1,""))</f>
        <v/>
      </c>
      <c r="AB35" s="774"/>
      <c r="AC35" s="144">
        <f>+AC32</f>
        <v>0</v>
      </c>
      <c r="AD35" s="144">
        <f>AD32</f>
        <v>0</v>
      </c>
      <c r="AE35" s="773">
        <f>AE32+AF32</f>
        <v>1</v>
      </c>
      <c r="AF35" s="774"/>
      <c r="AG35" s="144">
        <f>AG32</f>
        <v>0</v>
      </c>
      <c r="AH35" s="144">
        <f>AH32</f>
        <v>0</v>
      </c>
      <c r="AI35" s="773">
        <f>AI32+AJ32</f>
        <v>0</v>
      </c>
      <c r="AJ35" s="774"/>
      <c r="AK35" s="787"/>
      <c r="AL35" s="788"/>
      <c r="AM35" s="788"/>
      <c r="AN35" s="788"/>
      <c r="AO35" s="789"/>
      <c r="AP35" s="2"/>
      <c r="AQ35" s="148">
        <f>+Y32+AC35+AG35</f>
        <v>0</v>
      </c>
      <c r="AR35" s="148">
        <f>+Z32+AD35+AH35</f>
        <v>0</v>
      </c>
      <c r="AS35" s="778">
        <f>+AS34+AE35+AI35</f>
        <v>1</v>
      </c>
      <c r="AT35" s="779"/>
    </row>
    <row r="36" spans="2:86" ht="12" customHeight="1" x14ac:dyDescent="0.15">
      <c r="B36" s="490"/>
      <c r="C36" s="807"/>
      <c r="D36" s="805"/>
      <c r="E36" s="805"/>
      <c r="F36" s="805"/>
      <c r="G36" s="805"/>
      <c r="H36" s="805"/>
      <c r="I36" s="805"/>
      <c r="J36" s="806"/>
      <c r="K36" s="766"/>
      <c r="L36" s="766"/>
      <c r="M36" s="766"/>
      <c r="N36" s="766"/>
      <c r="O36" s="766" t="s">
        <v>471</v>
      </c>
      <c r="P36" s="766"/>
      <c r="Q36" s="766"/>
      <c r="R36" s="766"/>
      <c r="S36" s="766"/>
      <c r="T36" s="766"/>
      <c r="U36" s="766"/>
      <c r="V36" s="766"/>
      <c r="W36" s="766"/>
      <c r="X36" s="766"/>
      <c r="Y36" s="767" t="str">
        <f>IF(Y32&gt;0,"Ⅳ",IF(Z32&gt;0,"Ⅲ",IF(AA32&gt;0,"Ⅱ",IF(AB32&gt;0,"Ⅱ","Ⅰ"))))</f>
        <v>Ⅰ</v>
      </c>
      <c r="Z36" s="768"/>
      <c r="AA36" s="768"/>
      <c r="AB36" s="769"/>
      <c r="AC36" s="767" t="str">
        <f>IF(AC32&gt;0,"Ⅳ",IF(AD32&gt;0,"Ⅲ",IF(AE32&gt;0,"Ⅱ",IF(AF32&gt;0,"Ⅱ","Ⅰ"))))</f>
        <v>Ⅱ</v>
      </c>
      <c r="AD36" s="768"/>
      <c r="AE36" s="768"/>
      <c r="AF36" s="769"/>
      <c r="AG36" s="767" t="str">
        <f>IF(AG32&gt;0,"Ⅳ",IF(AH32&gt;0,"Ⅲ",IF(AI32&gt;0,"Ⅱ",IF(AJ32&gt;0,"Ⅱ","Ⅰ"))))</f>
        <v>Ⅰ</v>
      </c>
      <c r="AH36" s="768"/>
      <c r="AI36" s="768"/>
      <c r="AJ36" s="769"/>
      <c r="AK36" s="787"/>
      <c r="AL36" s="788"/>
      <c r="AM36" s="788"/>
      <c r="AN36" s="788"/>
      <c r="AO36" s="789"/>
      <c r="AP36" s="2"/>
      <c r="AQ36" s="780" t="str">
        <f>IF(AQ35&gt;0,"Ⅳ",IF(AR35&gt;0,"Ⅲ",IF(AS35&gt;0,"Ⅱ","Ⅰ")))</f>
        <v>Ⅱ</v>
      </c>
      <c r="AR36" s="780"/>
      <c r="AS36" s="780"/>
      <c r="AT36" s="780"/>
    </row>
    <row r="37" spans="2:86" ht="12" customHeight="1" x14ac:dyDescent="0.15">
      <c r="B37" s="490"/>
      <c r="C37" s="807"/>
      <c r="D37" s="805"/>
      <c r="E37" s="805"/>
      <c r="F37" s="805"/>
      <c r="G37" s="805"/>
      <c r="H37" s="805"/>
      <c r="I37" s="805"/>
      <c r="J37" s="806"/>
      <c r="K37" s="766"/>
      <c r="L37" s="766"/>
      <c r="M37" s="766"/>
      <c r="N37" s="766"/>
      <c r="O37" s="766" t="s">
        <v>472</v>
      </c>
      <c r="P37" s="766"/>
      <c r="Q37" s="766"/>
      <c r="R37" s="766"/>
      <c r="S37" s="766"/>
      <c r="T37" s="766"/>
      <c r="U37" s="766"/>
      <c r="V37" s="766"/>
      <c r="W37" s="766"/>
      <c r="X37" s="766"/>
      <c r="Y37" s="767" t="str">
        <f>IF((Y32+AC32+AG32)&gt;0,"Ⅳ",IF((Z32+AD32+AH32)&gt;0,"Ⅲ",IF((AA32+AE32+AI32)&gt;0,"Ⅱ",IF((AB32+AF32+AJ32)&gt;0,"Ⅱ","Ⅰ"))))</f>
        <v>Ⅱ</v>
      </c>
      <c r="Z37" s="768"/>
      <c r="AA37" s="768"/>
      <c r="AB37" s="768"/>
      <c r="AC37" s="768"/>
      <c r="AD37" s="768"/>
      <c r="AE37" s="768"/>
      <c r="AF37" s="768"/>
      <c r="AG37" s="768"/>
      <c r="AH37" s="768"/>
      <c r="AI37" s="768"/>
      <c r="AJ37" s="769"/>
      <c r="AK37" s="790"/>
      <c r="AL37" s="791"/>
      <c r="AM37" s="791"/>
      <c r="AN37" s="791"/>
      <c r="AO37" s="792"/>
      <c r="AP37" s="2"/>
    </row>
    <row r="38" spans="2:86" ht="14.25" customHeight="1" x14ac:dyDescent="0.15">
      <c r="B38" s="490"/>
      <c r="C38" s="807"/>
      <c r="D38" s="805"/>
      <c r="E38" s="805"/>
      <c r="F38" s="805"/>
      <c r="G38" s="805"/>
      <c r="H38" s="805"/>
      <c r="I38" s="805"/>
      <c r="J38" s="806"/>
      <c r="K38" s="766" t="s">
        <v>168</v>
      </c>
      <c r="L38" s="770"/>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x14ac:dyDescent="0.15">
      <c r="B39" s="490"/>
      <c r="C39" s="807"/>
      <c r="D39" s="805"/>
      <c r="E39" s="805"/>
      <c r="F39" s="805"/>
      <c r="G39" s="805"/>
      <c r="H39" s="805"/>
      <c r="I39" s="805"/>
      <c r="J39" s="806"/>
      <c r="K39" s="76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x14ac:dyDescent="0.15">
      <c r="B40" s="490"/>
      <c r="C40" s="807"/>
      <c r="D40" s="805"/>
      <c r="E40" s="805"/>
      <c r="F40" s="805"/>
      <c r="G40" s="805"/>
      <c r="H40" s="805"/>
      <c r="I40" s="805"/>
      <c r="J40" s="806"/>
      <c r="K40" s="771" t="s">
        <v>473</v>
      </c>
      <c r="L40" s="771"/>
      <c r="M40" s="771"/>
      <c r="N40" s="771"/>
      <c r="O40" s="771"/>
      <c r="P40" s="771"/>
      <c r="Q40" s="771"/>
      <c r="R40" s="771"/>
      <c r="S40" s="771"/>
      <c r="T40" s="771"/>
      <c r="U40" s="771"/>
      <c r="V40" s="771"/>
      <c r="W40" s="771"/>
      <c r="X40" s="771"/>
      <c r="Y40" s="771"/>
      <c r="Z40" s="771"/>
      <c r="AA40" s="771"/>
      <c r="AB40" s="771"/>
      <c r="AC40" s="771"/>
      <c r="AD40" s="771"/>
      <c r="AE40" s="771"/>
      <c r="AF40" s="771"/>
      <c r="AG40" s="771"/>
      <c r="AH40" s="771"/>
      <c r="AI40" s="771"/>
      <c r="AJ40" s="771"/>
      <c r="AK40" s="771"/>
      <c r="AL40" s="771"/>
      <c r="AM40" s="771"/>
      <c r="AN40" s="771"/>
      <c r="AO40" s="771"/>
      <c r="AP40" s="2"/>
    </row>
    <row r="41" spans="2:86" ht="12" customHeight="1" x14ac:dyDescent="0.15">
      <c r="B41" s="490"/>
      <c r="C41" s="807"/>
      <c r="D41" s="805"/>
      <c r="E41" s="805"/>
      <c r="F41" s="805"/>
      <c r="G41" s="805"/>
      <c r="H41" s="805"/>
      <c r="I41" s="805"/>
      <c r="J41" s="806"/>
      <c r="K41" s="772" t="s">
        <v>522</v>
      </c>
      <c r="L41" s="772"/>
      <c r="M41" s="772"/>
      <c r="N41" s="772"/>
      <c r="O41" s="772"/>
      <c r="P41" s="772"/>
      <c r="Q41" s="772"/>
      <c r="R41" s="772"/>
      <c r="S41" s="772"/>
      <c r="T41" s="772"/>
      <c r="U41" s="772"/>
      <c r="V41" s="772"/>
      <c r="W41" s="772"/>
      <c r="X41" s="772"/>
      <c r="Y41" s="772"/>
      <c r="Z41" s="772"/>
      <c r="AA41" s="772"/>
      <c r="AB41" s="772"/>
      <c r="AC41" s="772"/>
      <c r="AD41" s="772"/>
      <c r="AE41" s="772"/>
      <c r="AF41" s="772"/>
      <c r="AG41" s="772"/>
      <c r="AH41" s="772"/>
      <c r="AI41" s="772"/>
      <c r="AJ41" s="772"/>
      <c r="AK41" s="772"/>
      <c r="AL41" s="772"/>
      <c r="AM41" s="772"/>
      <c r="AN41" s="772"/>
      <c r="AO41" s="772"/>
      <c r="AP41" s="2"/>
    </row>
    <row r="42" spans="2:86" ht="12" customHeight="1" x14ac:dyDescent="0.15">
      <c r="B42" s="490"/>
      <c r="C42" s="807"/>
      <c r="D42" s="805"/>
      <c r="E42" s="805"/>
      <c r="F42" s="805"/>
      <c r="G42" s="805"/>
      <c r="H42" s="805"/>
      <c r="I42" s="805"/>
      <c r="J42" s="806"/>
      <c r="K42" s="145" t="s">
        <v>474</v>
      </c>
      <c r="L42" s="146"/>
      <c r="M42" s="146"/>
      <c r="N42" s="146"/>
      <c r="O42" s="146"/>
      <c r="P42" s="146"/>
      <c r="Q42" s="146"/>
      <c r="R42" s="146"/>
      <c r="S42" s="146"/>
      <c r="T42" s="146"/>
      <c r="U42" s="146"/>
      <c r="V42" s="146"/>
      <c r="W42" s="146"/>
      <c r="X42" s="146"/>
      <c r="Y42" s="146"/>
      <c r="Z42" s="146"/>
      <c r="AA42" s="146"/>
      <c r="AB42" s="146"/>
      <c r="AC42" s="146"/>
      <c r="AD42" s="146"/>
      <c r="AE42" s="146"/>
      <c r="AF42" s="146"/>
      <c r="AG42" s="146"/>
      <c r="AH42" s="146"/>
      <c r="AI42" s="146"/>
      <c r="AJ42" s="146"/>
      <c r="AK42" s="146"/>
      <c r="AL42" s="146"/>
      <c r="AM42" s="146"/>
      <c r="AN42" s="146"/>
      <c r="AO42" s="147"/>
      <c r="AP42" s="2"/>
    </row>
    <row r="43" spans="2:86" ht="12" customHeight="1" x14ac:dyDescent="0.15">
      <c r="B43" s="490"/>
      <c r="C43" s="807"/>
      <c r="D43" s="805"/>
      <c r="E43" s="805"/>
      <c r="F43" s="805"/>
      <c r="G43" s="805"/>
      <c r="H43" s="805"/>
      <c r="I43" s="805"/>
      <c r="J43" s="806"/>
      <c r="K43" s="145" t="s">
        <v>475</v>
      </c>
      <c r="L43" s="146"/>
      <c r="M43" s="146"/>
      <c r="N43" s="146"/>
      <c r="O43" s="146"/>
      <c r="P43" s="146"/>
      <c r="Q43" s="146"/>
      <c r="R43" s="146"/>
      <c r="S43" s="146"/>
      <c r="T43" s="146"/>
      <c r="U43" s="146"/>
      <c r="V43" s="146"/>
      <c r="W43" s="146"/>
      <c r="X43" s="146"/>
      <c r="Y43" s="146"/>
      <c r="Z43" s="146"/>
      <c r="AA43" s="146"/>
      <c r="AB43" s="146"/>
      <c r="AC43" s="146"/>
      <c r="AD43" s="146"/>
      <c r="AE43" s="146"/>
      <c r="AF43" s="146"/>
      <c r="AG43" s="146"/>
      <c r="AH43" s="146"/>
      <c r="AI43" s="146"/>
      <c r="AJ43" s="146"/>
      <c r="AK43" s="146"/>
      <c r="AL43" s="146"/>
      <c r="AM43" s="146"/>
      <c r="AN43" s="146"/>
      <c r="AO43" s="147"/>
      <c r="AP43" s="2"/>
    </row>
    <row r="44" spans="2:86" ht="12" customHeight="1" x14ac:dyDescent="0.15">
      <c r="B44" s="490"/>
      <c r="C44" s="807"/>
      <c r="D44" s="805"/>
      <c r="E44" s="805"/>
      <c r="F44" s="805"/>
      <c r="G44" s="805"/>
      <c r="H44" s="805"/>
      <c r="I44" s="805"/>
      <c r="J44" s="806"/>
      <c r="K44" s="760" t="s">
        <v>476</v>
      </c>
      <c r="L44" s="761"/>
      <c r="M44" s="761"/>
      <c r="N44" s="761"/>
      <c r="O44" s="761"/>
      <c r="P44" s="761"/>
      <c r="Q44" s="761"/>
      <c r="R44" s="761"/>
      <c r="S44" s="761"/>
      <c r="T44" s="761"/>
      <c r="U44" s="761"/>
      <c r="V44" s="761"/>
      <c r="W44" s="761"/>
      <c r="X44" s="761"/>
      <c r="Y44" s="761"/>
      <c r="Z44" s="761"/>
      <c r="AA44" s="761"/>
      <c r="AB44" s="761"/>
      <c r="AC44" s="761"/>
      <c r="AD44" s="761"/>
      <c r="AE44" s="761"/>
      <c r="AF44" s="761"/>
      <c r="AG44" s="761"/>
      <c r="AH44" s="761"/>
      <c r="AI44" s="761"/>
      <c r="AJ44" s="761"/>
      <c r="AK44" s="761"/>
      <c r="AL44" s="761"/>
      <c r="AM44" s="761"/>
      <c r="AN44" s="761"/>
      <c r="AO44" s="762"/>
      <c r="AP44" s="2"/>
    </row>
    <row r="45" spans="2:86" ht="12" customHeight="1" x14ac:dyDescent="0.15">
      <c r="B45" s="453"/>
      <c r="C45" s="808"/>
      <c r="D45" s="809"/>
      <c r="E45" s="809"/>
      <c r="F45" s="809"/>
      <c r="G45" s="809"/>
      <c r="H45" s="809"/>
      <c r="I45" s="809"/>
      <c r="J45" s="810"/>
      <c r="K45" s="763"/>
      <c r="L45" s="764"/>
      <c r="M45" s="764"/>
      <c r="N45" s="764"/>
      <c r="O45" s="764"/>
      <c r="P45" s="764"/>
      <c r="Q45" s="764"/>
      <c r="R45" s="764"/>
      <c r="S45" s="764"/>
      <c r="T45" s="764"/>
      <c r="U45" s="764"/>
      <c r="V45" s="764"/>
      <c r="W45" s="764"/>
      <c r="X45" s="764"/>
      <c r="Y45" s="764"/>
      <c r="Z45" s="764"/>
      <c r="AA45" s="764"/>
      <c r="AB45" s="764"/>
      <c r="AC45" s="764"/>
      <c r="AD45" s="764"/>
      <c r="AE45" s="764"/>
      <c r="AF45" s="764"/>
      <c r="AG45" s="764"/>
      <c r="AH45" s="764"/>
      <c r="AI45" s="764"/>
      <c r="AJ45" s="764"/>
      <c r="AK45" s="764"/>
      <c r="AL45" s="764"/>
      <c r="AM45" s="764"/>
      <c r="AN45" s="764"/>
      <c r="AO45" s="765"/>
      <c r="AP45" s="2"/>
    </row>
    <row r="46" spans="2:86" s="6" customFormat="1" ht="12" customHeight="1" x14ac:dyDescent="0.15">
      <c r="B46" s="2" t="s">
        <v>526</v>
      </c>
      <c r="AQ46" s="118"/>
      <c r="AR46" s="118"/>
      <c r="AS46" s="118"/>
      <c r="AT46" s="118"/>
      <c r="AU46" s="118"/>
      <c r="AV46" s="118"/>
      <c r="AW46" s="118"/>
      <c r="AX46" s="118"/>
      <c r="AY46" s="118"/>
      <c r="AZ46" s="118"/>
      <c r="BA46" s="118"/>
      <c r="BB46" s="118"/>
      <c r="BC46" s="118"/>
      <c r="BD46" s="118"/>
      <c r="BE46" s="118"/>
      <c r="BF46" s="118"/>
      <c r="BG46" s="118"/>
      <c r="BH46" s="118"/>
      <c r="BI46" s="118"/>
      <c r="BJ46" s="118"/>
      <c r="BK46" s="118"/>
      <c r="BL46" s="118"/>
      <c r="BM46" s="118"/>
      <c r="BN46" s="118"/>
      <c r="BO46" s="118"/>
      <c r="BP46" s="118"/>
      <c r="BQ46" s="118"/>
      <c r="BR46" s="118"/>
      <c r="BS46" s="118"/>
      <c r="BT46" s="118"/>
      <c r="BU46" s="118"/>
      <c r="BV46" s="118"/>
      <c r="BW46" s="118"/>
      <c r="BX46" s="118"/>
      <c r="BY46" s="118"/>
      <c r="BZ46" s="118"/>
      <c r="CA46" s="118"/>
      <c r="CB46" s="118"/>
      <c r="CC46" s="118"/>
      <c r="CD46" s="118"/>
      <c r="CE46" s="118"/>
      <c r="CF46" s="118"/>
      <c r="CG46" s="118"/>
      <c r="CH46" s="118"/>
    </row>
    <row r="47" spans="2:86" ht="12" customHeight="1" x14ac:dyDescent="0.15">
      <c r="B47" s="2" t="s">
        <v>523</v>
      </c>
    </row>
    <row r="48" spans="2:86" ht="12" customHeight="1" x14ac:dyDescent="0.15">
      <c r="B48" s="2" t="s">
        <v>524</v>
      </c>
    </row>
    <row r="49" spans="2:2" ht="12" customHeight="1" x14ac:dyDescent="0.15">
      <c r="B49" s="2" t="s">
        <v>477</v>
      </c>
    </row>
    <row r="50" spans="2:2" ht="12" customHeight="1" x14ac:dyDescent="0.15">
      <c r="B50" s="2" t="s">
        <v>525</v>
      </c>
    </row>
    <row r="51" spans="2:2" ht="12" customHeight="1" x14ac:dyDescent="0.15">
      <c r="B51" s="2" t="s">
        <v>478</v>
      </c>
    </row>
    <row r="52" spans="2:2" x14ac:dyDescent="0.15">
      <c r="B52" s="2" t="s">
        <v>538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4" priority="3">
      <formula>$AQ11=2</formula>
    </cfRule>
  </conditionalFormatting>
  <conditionalFormatting sqref="Y11:AF30">
    <cfRule type="expression" dxfId="13" priority="2">
      <formula>$AQ11=3</formula>
    </cfRule>
  </conditionalFormatting>
  <conditionalFormatting sqref="AC11:AJ30">
    <cfRule type="expression" dxfId="12" priority="1">
      <formula>$AQ11=1</formula>
    </cfRule>
  </conditionalFormatting>
  <dataValidations count="2">
    <dataValidation type="list" allowBlank="1" showInputMessage="1" showErrorMessage="1" sqref="N11:O30 R11:T30" xr:uid="{00000000-0002-0000-1500-000000000000}">
      <formula1>INDIRECT(L11)</formula1>
    </dataValidation>
    <dataValidation type="list" allowBlank="1" showInputMessage="1" showErrorMessage="1" sqref="Y11:AB30" xr:uid="{00000000-0002-0000-15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500-000002000000}">
          <x14:formula1>
            <xm:f>'(参考)リスト'!$D$16:$D$18</xm:f>
          </x14:formula1>
          <xm:sqref>P11:Q30</xm:sqref>
        </x14:dataValidation>
        <x14:dataValidation type="list" allowBlank="1" showInputMessage="1" showErrorMessage="1" xr:uid="{00000000-0002-0000-1500-000003000000}">
          <x14:formula1>
            <xm:f>'(参考)リスト'!$G$16:$G$20</xm:f>
          </x14:formula1>
          <xm:sqref>U11:V30</xm:sqref>
        </x14:dataValidation>
        <x14:dataValidation type="list" allowBlank="1" showInputMessage="1" showErrorMessage="1" xr:uid="{00000000-0002-0000-1500-000004000000}">
          <x14:formula1>
            <xm:f>'(参考)リスト'!$B$16:$B$20</xm:f>
          </x14:formula1>
          <xm:sqref>L11:M30</xm:sqref>
        </x14:dataValidation>
        <x14:dataValidation type="list" allowBlank="1" showInputMessage="1" showErrorMessage="1" xr:uid="{00000000-0002-0000-1500-000005000000}">
          <x14:formula1>
            <xm:f>'(参考)リスト'!$F$16:$F$21</xm:f>
          </x14:formula1>
          <xm:sqref>W11:X30</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1" customWidth="1"/>
    <col min="43" max="86" width="4.125" style="118" customWidth="1"/>
    <col min="87" max="99" width="8" style="2" customWidth="1"/>
    <col min="100" max="110" width="9" style="2"/>
    <col min="111" max="111" width="14" style="2" bestFit="1" customWidth="1"/>
    <col min="112" max="16384" width="9" style="2"/>
  </cols>
  <sheetData>
    <row r="1" spans="2:86" x14ac:dyDescent="0.15">
      <c r="AU1" s="833" t="s">
        <v>306</v>
      </c>
      <c r="AV1" s="834" t="s">
        <v>299</v>
      </c>
      <c r="AW1" s="836" t="s">
        <v>300</v>
      </c>
      <c r="AX1" s="838" t="s">
        <v>307</v>
      </c>
      <c r="AY1" s="839"/>
      <c r="AZ1" s="839"/>
      <c r="BA1" s="839"/>
      <c r="BB1" s="839"/>
      <c r="BC1" s="839"/>
      <c r="BD1" s="839"/>
      <c r="BE1" s="839"/>
      <c r="BF1" s="839"/>
      <c r="BG1" s="839"/>
      <c r="BH1" s="839"/>
      <c r="BI1" s="839"/>
      <c r="BJ1" s="839"/>
      <c r="BK1" s="839"/>
      <c r="BL1" s="839"/>
      <c r="BM1" s="839"/>
      <c r="BN1" s="839"/>
      <c r="BO1" s="839"/>
      <c r="BP1" s="839"/>
      <c r="BQ1" s="839"/>
      <c r="BR1" s="840"/>
      <c r="BS1" s="483" t="s">
        <v>301</v>
      </c>
      <c r="BT1" s="841"/>
      <c r="BU1" s="841"/>
      <c r="BV1" s="841"/>
      <c r="BW1" s="853" t="s">
        <v>308</v>
      </c>
      <c r="BX1" s="854"/>
      <c r="BY1" s="854"/>
      <c r="BZ1" s="854"/>
      <c r="CA1" s="854"/>
      <c r="CB1" s="854"/>
      <c r="CC1" s="854"/>
      <c r="CD1" s="854"/>
      <c r="CE1" s="854"/>
      <c r="CF1" s="854"/>
      <c r="CG1" s="854"/>
      <c r="CH1" s="855"/>
    </row>
    <row r="2" spans="2:86" ht="8.25" customHeight="1" x14ac:dyDescent="0.15">
      <c r="AU2" s="833"/>
      <c r="AV2" s="835"/>
      <c r="AW2" s="837"/>
      <c r="AX2" s="801" t="s">
        <v>309</v>
      </c>
      <c r="AY2" s="278"/>
      <c r="AZ2" s="278"/>
      <c r="BA2" s="278"/>
      <c r="BB2" s="278"/>
      <c r="BC2" s="278"/>
      <c r="BD2" s="278"/>
      <c r="BE2" s="278"/>
      <c r="BF2" s="278"/>
      <c r="BG2" s="278"/>
      <c r="BH2" s="278"/>
      <c r="BI2" s="278"/>
      <c r="BJ2" s="278" t="s">
        <v>310</v>
      </c>
      <c r="BK2" s="278"/>
      <c r="BL2" s="278"/>
      <c r="BM2" s="278"/>
      <c r="BN2" s="278"/>
      <c r="BO2" s="278"/>
      <c r="BP2" s="278"/>
      <c r="BQ2" s="278"/>
      <c r="BR2" s="856"/>
      <c r="BS2" s="841"/>
      <c r="BT2" s="841"/>
      <c r="BU2" s="841"/>
      <c r="BV2" s="841"/>
      <c r="BW2" s="857" t="s">
        <v>303</v>
      </c>
      <c r="BX2" s="472"/>
      <c r="BY2" s="472"/>
      <c r="BZ2" s="472"/>
      <c r="CA2" s="278" t="s">
        <v>311</v>
      </c>
      <c r="CB2" s="278"/>
      <c r="CC2" s="278"/>
      <c r="CD2" s="278"/>
      <c r="CE2" s="278"/>
      <c r="CF2" s="278"/>
      <c r="CG2" s="278"/>
      <c r="CH2" s="856"/>
    </row>
    <row r="3" spans="2:86" ht="24.95" customHeight="1" x14ac:dyDescent="0.15">
      <c r="B3" s="574" t="s">
        <v>452</v>
      </c>
      <c r="C3" s="799"/>
      <c r="D3" s="799"/>
      <c r="E3" s="800"/>
      <c r="F3" s="800"/>
      <c r="G3" s="800"/>
      <c r="H3" s="800"/>
      <c r="I3" s="800"/>
      <c r="J3" s="800"/>
      <c r="K3" s="799"/>
      <c r="L3" s="799"/>
      <c r="M3" s="799"/>
      <c r="N3" s="799"/>
      <c r="O3" s="799"/>
      <c r="P3" s="799"/>
      <c r="Q3" s="799"/>
      <c r="R3" s="799"/>
      <c r="S3" s="799"/>
      <c r="T3" s="799"/>
      <c r="U3" s="799"/>
      <c r="V3" s="799"/>
      <c r="W3" s="799"/>
      <c r="X3" s="799"/>
      <c r="Y3" s="799"/>
      <c r="Z3" s="799"/>
      <c r="AA3" s="799"/>
      <c r="AB3" s="799"/>
      <c r="AC3" s="799"/>
      <c r="AD3" s="799"/>
      <c r="AE3" s="799"/>
      <c r="AF3" s="799"/>
      <c r="AG3" s="799"/>
      <c r="AH3" s="799"/>
      <c r="AI3" s="799"/>
      <c r="AJ3" s="799"/>
      <c r="AK3" s="799"/>
      <c r="AL3" s="799"/>
      <c r="AM3" s="799"/>
      <c r="AN3" s="799"/>
      <c r="AO3" s="799"/>
      <c r="AU3" s="833"/>
      <c r="AV3" s="835"/>
      <c r="AW3" s="837"/>
      <c r="AX3" s="801" t="s">
        <v>26</v>
      </c>
      <c r="AY3" s="278"/>
      <c r="AZ3" s="278"/>
      <c r="BA3" s="278"/>
      <c r="BB3" s="278" t="s">
        <v>22</v>
      </c>
      <c r="BC3" s="278"/>
      <c r="BD3" s="278"/>
      <c r="BE3" s="278"/>
      <c r="BF3" s="278" t="s">
        <v>24</v>
      </c>
      <c r="BG3" s="278"/>
      <c r="BH3" s="278"/>
      <c r="BI3" s="278"/>
      <c r="BJ3" s="472" t="s">
        <v>26</v>
      </c>
      <c r="BK3" s="472"/>
      <c r="BL3" s="472"/>
      <c r="BM3" s="472" t="s">
        <v>22</v>
      </c>
      <c r="BN3" s="472"/>
      <c r="BO3" s="472"/>
      <c r="BP3" s="472" t="s">
        <v>24</v>
      </c>
      <c r="BQ3" s="472"/>
      <c r="BR3" s="852"/>
      <c r="BS3" s="483" t="s">
        <v>26</v>
      </c>
      <c r="BT3" s="483" t="s">
        <v>22</v>
      </c>
      <c r="BU3" s="483" t="s">
        <v>24</v>
      </c>
      <c r="BV3" s="483" t="s">
        <v>304</v>
      </c>
      <c r="BW3" s="801" t="s">
        <v>312</v>
      </c>
      <c r="BX3" s="278"/>
      <c r="BY3" s="278"/>
      <c r="BZ3" s="278"/>
      <c r="CA3" s="278" t="s">
        <v>22</v>
      </c>
      <c r="CB3" s="278"/>
      <c r="CC3" s="278"/>
      <c r="CD3" s="278"/>
      <c r="CE3" s="278" t="s">
        <v>24</v>
      </c>
      <c r="CF3" s="278"/>
      <c r="CG3" s="278"/>
      <c r="CH3" s="856"/>
    </row>
    <row r="4" spans="2:86" ht="18" customHeight="1" x14ac:dyDescent="0.15">
      <c r="B4" s="440" t="s">
        <v>27</v>
      </c>
      <c r="C4" s="440"/>
      <c r="D4" s="739"/>
      <c r="E4" s="846" t="str">
        <f>'様式A-1'!D3</f>
        <v>ユダトンネル</v>
      </c>
      <c r="F4" s="847"/>
      <c r="G4" s="847"/>
      <c r="H4" s="847"/>
      <c r="I4" s="847"/>
      <c r="J4" s="848"/>
      <c r="K4" s="301" t="s">
        <v>28</v>
      </c>
      <c r="L4" s="472"/>
      <c r="M4" s="472"/>
      <c r="N4" s="845" t="str">
        <f>'様式A-1'!J3</f>
        <v>主要県道　橘東和線</v>
      </c>
      <c r="O4" s="845"/>
      <c r="P4" s="845"/>
      <c r="Q4" s="845"/>
      <c r="R4" s="845"/>
      <c r="S4" s="845"/>
      <c r="T4" s="278" t="s">
        <v>258</v>
      </c>
      <c r="U4" s="278"/>
      <c r="V4" s="278"/>
      <c r="W4" s="278"/>
      <c r="X4" s="278"/>
      <c r="Y4" s="845" t="str">
        <f>'様式B(トンネル様式1P002)'!K5</f>
        <v>基礎地盤コンサルタンツ株式会社</v>
      </c>
      <c r="Z4" s="845"/>
      <c r="AA4" s="845"/>
      <c r="AB4" s="845"/>
      <c r="AC4" s="845"/>
      <c r="AD4" s="845"/>
      <c r="AE4" s="845"/>
      <c r="AF4" s="845"/>
      <c r="AG4" s="250" t="s">
        <v>220</v>
      </c>
      <c r="AH4" s="251"/>
      <c r="AI4" s="251"/>
      <c r="AJ4" s="252"/>
      <c r="AK4" s="849">
        <f>'様式B(トンネル様式1P002)'!Q5</f>
        <v>45281</v>
      </c>
      <c r="AL4" s="850"/>
      <c r="AM4" s="850"/>
      <c r="AN4" s="850"/>
      <c r="AO4" s="851"/>
      <c r="AU4" s="833"/>
      <c r="AV4" s="835"/>
      <c r="AW4" s="837"/>
      <c r="AX4" s="112" t="s">
        <v>313</v>
      </c>
      <c r="AY4" s="113" t="s">
        <v>314</v>
      </c>
      <c r="AZ4" s="113" t="s">
        <v>315</v>
      </c>
      <c r="BA4" s="114" t="s">
        <v>316</v>
      </c>
      <c r="BB4" s="115" t="s">
        <v>313</v>
      </c>
      <c r="BC4" s="113" t="s">
        <v>314</v>
      </c>
      <c r="BD4" s="113" t="s">
        <v>315</v>
      </c>
      <c r="BE4" s="114" t="s">
        <v>316</v>
      </c>
      <c r="BF4" s="115" t="s">
        <v>313</v>
      </c>
      <c r="BG4" s="113" t="s">
        <v>314</v>
      </c>
      <c r="BH4" s="113" t="s">
        <v>315</v>
      </c>
      <c r="BI4" s="114" t="s">
        <v>316</v>
      </c>
      <c r="BJ4" s="115" t="s">
        <v>313</v>
      </c>
      <c r="BK4" s="113" t="s">
        <v>314</v>
      </c>
      <c r="BL4" s="114" t="s">
        <v>317</v>
      </c>
      <c r="BM4" s="115" t="s">
        <v>313</v>
      </c>
      <c r="BN4" s="113" t="s">
        <v>314</v>
      </c>
      <c r="BO4" s="114" t="s">
        <v>317</v>
      </c>
      <c r="BP4" s="115" t="s">
        <v>313</v>
      </c>
      <c r="BQ4" s="113" t="s">
        <v>314</v>
      </c>
      <c r="BR4" s="116" t="s">
        <v>317</v>
      </c>
      <c r="BS4" s="841"/>
      <c r="BT4" s="841"/>
      <c r="BU4" s="841"/>
      <c r="BV4" s="841"/>
      <c r="BW4" s="112" t="s">
        <v>313</v>
      </c>
      <c r="BX4" s="113" t="s">
        <v>314</v>
      </c>
      <c r="BY4" s="113" t="s">
        <v>315</v>
      </c>
      <c r="BZ4" s="114" t="s">
        <v>316</v>
      </c>
      <c r="CA4" s="115" t="s">
        <v>313</v>
      </c>
      <c r="CB4" s="113" t="s">
        <v>314</v>
      </c>
      <c r="CC4" s="113" t="s">
        <v>315</v>
      </c>
      <c r="CD4" s="114" t="s">
        <v>316</v>
      </c>
      <c r="CE4" s="115" t="s">
        <v>313</v>
      </c>
      <c r="CF4" s="113" t="s">
        <v>314</v>
      </c>
      <c r="CG4" s="113" t="s">
        <v>315</v>
      </c>
      <c r="CH4" s="116" t="s">
        <v>316</v>
      </c>
    </row>
    <row r="5" spans="2:86" ht="18" customHeight="1" x14ac:dyDescent="0.15">
      <c r="B5" s="448" t="s">
        <v>0</v>
      </c>
      <c r="C5" s="448"/>
      <c r="D5" s="755"/>
      <c r="E5" s="842" t="str">
        <f>'様式A-1'!D4</f>
        <v>油田トンネル</v>
      </c>
      <c r="F5" s="843"/>
      <c r="G5" s="843"/>
      <c r="H5" s="843"/>
      <c r="I5" s="843"/>
      <c r="J5" s="844"/>
      <c r="K5" s="580" t="s">
        <v>1</v>
      </c>
      <c r="L5" s="483"/>
      <c r="M5" s="483"/>
      <c r="N5" s="845" t="str">
        <f>'様式A-1'!R3</f>
        <v>柳井土木建築事務所
（大島分室）</v>
      </c>
      <c r="O5" s="845"/>
      <c r="P5" s="845"/>
      <c r="Q5" s="845"/>
      <c r="R5" s="845"/>
      <c r="S5" s="845"/>
      <c r="T5" s="278" t="s">
        <v>259</v>
      </c>
      <c r="U5" s="278"/>
      <c r="V5" s="278"/>
      <c r="W5" s="278"/>
      <c r="X5" s="278"/>
      <c r="Y5" s="845" t="str">
        <f>'様式B(トンネル様式1P002)'!K6</f>
        <v>安田　啓吾</v>
      </c>
      <c r="Z5" s="845"/>
      <c r="AA5" s="845"/>
      <c r="AB5" s="845"/>
      <c r="AC5" s="845"/>
      <c r="AD5" s="845"/>
      <c r="AE5" s="845"/>
      <c r="AF5" s="845"/>
      <c r="AG5" s="544"/>
      <c r="AH5" s="610"/>
      <c r="AI5" s="610"/>
      <c r="AJ5" s="604"/>
      <c r="AK5" s="585"/>
      <c r="AL5" s="586"/>
      <c r="AM5" s="586"/>
      <c r="AN5" s="586"/>
      <c r="AO5" s="587"/>
      <c r="AU5" s="833"/>
      <c r="AV5" s="140" t="str">
        <f>N7</f>
        <v>S06</v>
      </c>
      <c r="AW5" s="119">
        <f>R7</f>
        <v>9</v>
      </c>
      <c r="AX5" s="148">
        <f>+Y32</f>
        <v>0</v>
      </c>
      <c r="AY5" s="148">
        <f>+Z32</f>
        <v>0</v>
      </c>
      <c r="AZ5" s="148">
        <f>+AA32</f>
        <v>0</v>
      </c>
      <c r="BA5" s="148">
        <f t="shared" ref="BA5" si="0">+AB32</f>
        <v>0</v>
      </c>
      <c r="BB5" s="148">
        <f>+AC32</f>
        <v>0</v>
      </c>
      <c r="BC5" s="148">
        <f t="shared" ref="BC5:BI5" si="1">+AD32</f>
        <v>0</v>
      </c>
      <c r="BD5" s="148">
        <f t="shared" si="1"/>
        <v>0</v>
      </c>
      <c r="BE5" s="148">
        <f t="shared" si="1"/>
        <v>0</v>
      </c>
      <c r="BF5" s="148">
        <f t="shared" si="1"/>
        <v>0</v>
      </c>
      <c r="BG5" s="148">
        <f t="shared" si="1"/>
        <v>0</v>
      </c>
      <c r="BH5" s="148">
        <f t="shared" si="1"/>
        <v>0</v>
      </c>
      <c r="BI5" s="148">
        <f t="shared" si="1"/>
        <v>0</v>
      </c>
      <c r="BJ5" s="148" t="str">
        <f>+Y35</f>
        <v/>
      </c>
      <c r="BK5" s="148" t="str">
        <f t="shared" ref="BK5" si="2">+Z35</f>
        <v/>
      </c>
      <c r="BL5" s="148" t="str">
        <f>+AA35</f>
        <v/>
      </c>
      <c r="BM5" s="148">
        <f>+AC35</f>
        <v>0</v>
      </c>
      <c r="BN5" s="148">
        <f t="shared" ref="BN5:BO5" si="3">+AD35</f>
        <v>0</v>
      </c>
      <c r="BO5" s="148">
        <f t="shared" si="3"/>
        <v>0</v>
      </c>
      <c r="BP5" s="148">
        <f>+AG35</f>
        <v>0</v>
      </c>
      <c r="BQ5" s="148">
        <f>+AH35</f>
        <v>0</v>
      </c>
      <c r="BR5" s="148">
        <f>+AI35</f>
        <v>0</v>
      </c>
      <c r="BS5" s="213" t="str">
        <f>+Y36</f>
        <v>Ⅰ</v>
      </c>
      <c r="BT5" s="213" t="str">
        <f>+AC36</f>
        <v>Ⅰ</v>
      </c>
      <c r="BU5" s="213" t="str">
        <f>+AG36</f>
        <v>Ⅰ</v>
      </c>
      <c r="BV5" s="213" t="str">
        <f>+Y37</f>
        <v>Ⅰ</v>
      </c>
      <c r="BW5" s="120" t="str">
        <f>IF(Y32&gt;0,$R$7,"")</f>
        <v/>
      </c>
      <c r="BX5" s="121" t="str">
        <f>IF(Z32&gt;0,"",IF(AA32&gt;0,$R$7,""))</f>
        <v/>
      </c>
      <c r="BY5" s="121" t="str">
        <f>IF(Y32+Z32&gt;0,"",IF(AA32&gt;0,$R$7,""))</f>
        <v/>
      </c>
      <c r="BZ5" s="121" t="str">
        <f>IF(Y32+Z32+AA32&gt;0,"",IF(AB32&gt;0,$R$7,""))</f>
        <v/>
      </c>
      <c r="CA5" s="122">
        <f t="shared" ref="CA5:CH5" si="4">+AC31</f>
        <v>0</v>
      </c>
      <c r="CB5" s="122">
        <f t="shared" si="4"/>
        <v>0</v>
      </c>
      <c r="CC5" s="122">
        <f t="shared" si="4"/>
        <v>0</v>
      </c>
      <c r="CD5" s="122">
        <f t="shared" si="4"/>
        <v>0</v>
      </c>
      <c r="CE5" s="122">
        <f t="shared" si="4"/>
        <v>0</v>
      </c>
      <c r="CF5" s="122">
        <f t="shared" si="4"/>
        <v>0</v>
      </c>
      <c r="CG5" s="122">
        <f t="shared" si="4"/>
        <v>0</v>
      </c>
      <c r="CH5" s="122">
        <f t="shared" si="4"/>
        <v>0</v>
      </c>
    </row>
    <row r="6" spans="2:86" ht="12" customHeight="1" x14ac:dyDescent="0.15">
      <c r="B6" s="802" t="s">
        <v>219</v>
      </c>
      <c r="C6" s="803"/>
      <c r="D6" s="804"/>
      <c r="E6" s="805"/>
      <c r="F6" s="805"/>
      <c r="G6" s="805"/>
      <c r="H6" s="805"/>
      <c r="I6" s="805"/>
      <c r="J6" s="806"/>
      <c r="K6" s="811" t="s">
        <v>453</v>
      </c>
      <c r="L6" s="812"/>
      <c r="M6" s="812"/>
      <c r="N6" s="812"/>
      <c r="O6" s="812"/>
      <c r="P6" s="812"/>
      <c r="Q6" s="812"/>
      <c r="R6" s="812"/>
      <c r="S6" s="812"/>
      <c r="T6" s="812"/>
      <c r="U6" s="812"/>
      <c r="V6" s="812"/>
      <c r="W6" s="812"/>
      <c r="X6" s="812"/>
      <c r="Y6" s="812"/>
      <c r="Z6" s="812"/>
      <c r="AA6" s="812"/>
      <c r="AB6" s="812"/>
      <c r="AC6" s="812"/>
      <c r="AD6" s="812"/>
      <c r="AE6" s="812"/>
      <c r="AF6" s="812"/>
      <c r="AG6" s="812"/>
      <c r="AH6" s="812"/>
      <c r="AI6" s="812"/>
      <c r="AJ6" s="812"/>
      <c r="AK6" s="812"/>
      <c r="AL6" s="812"/>
      <c r="AM6" s="812"/>
      <c r="AN6" s="812"/>
      <c r="AO6" s="813"/>
      <c r="AP6" s="2"/>
    </row>
    <row r="7" spans="2:86" ht="12" customHeight="1" x14ac:dyDescent="0.15">
      <c r="B7" s="490"/>
      <c r="C7" s="807"/>
      <c r="D7" s="805"/>
      <c r="E7" s="805"/>
      <c r="F7" s="805"/>
      <c r="G7" s="805"/>
      <c r="H7" s="805"/>
      <c r="I7" s="805"/>
      <c r="J7" s="806"/>
      <c r="K7" s="775" t="s">
        <v>218</v>
      </c>
      <c r="L7" s="776"/>
      <c r="M7" s="777"/>
      <c r="N7" s="767" t="s">
        <v>583</v>
      </c>
      <c r="O7" s="768"/>
      <c r="P7" s="775" t="s">
        <v>454</v>
      </c>
      <c r="Q7" s="777"/>
      <c r="R7" s="814">
        <v>9</v>
      </c>
      <c r="S7" s="815"/>
      <c r="T7" s="816"/>
      <c r="U7" s="817" t="s">
        <v>455</v>
      </c>
      <c r="V7" s="818"/>
      <c r="W7" s="817" t="s">
        <v>456</v>
      </c>
      <c r="X7" s="818"/>
      <c r="Y7" s="777" t="s">
        <v>217</v>
      </c>
      <c r="Z7" s="766"/>
      <c r="AA7" s="766"/>
      <c r="AB7" s="766"/>
      <c r="AC7" s="817" t="s">
        <v>457</v>
      </c>
      <c r="AD7" s="823"/>
      <c r="AE7" s="823"/>
      <c r="AF7" s="823"/>
      <c r="AG7" s="823"/>
      <c r="AH7" s="823"/>
      <c r="AI7" s="823"/>
      <c r="AJ7" s="818"/>
      <c r="AK7" s="817" t="s">
        <v>458</v>
      </c>
      <c r="AL7" s="823"/>
      <c r="AM7" s="823"/>
      <c r="AN7" s="825"/>
      <c r="AO7" s="826"/>
      <c r="AP7" s="2"/>
      <c r="AW7" s="167"/>
    </row>
    <row r="8" spans="2:86" ht="12" customHeight="1" x14ac:dyDescent="0.15">
      <c r="B8" s="490"/>
      <c r="C8" s="807"/>
      <c r="D8" s="805"/>
      <c r="E8" s="805"/>
      <c r="F8" s="805"/>
      <c r="G8" s="805"/>
      <c r="H8" s="805"/>
      <c r="I8" s="805"/>
      <c r="J8" s="806"/>
      <c r="K8" s="766" t="s">
        <v>459</v>
      </c>
      <c r="L8" s="766" t="s">
        <v>198</v>
      </c>
      <c r="M8" s="766"/>
      <c r="N8" s="766" t="s">
        <v>197</v>
      </c>
      <c r="O8" s="766"/>
      <c r="P8" s="766" t="s">
        <v>460</v>
      </c>
      <c r="Q8" s="766"/>
      <c r="R8" s="766" t="s">
        <v>6</v>
      </c>
      <c r="S8" s="766"/>
      <c r="T8" s="766"/>
      <c r="U8" s="819"/>
      <c r="V8" s="820"/>
      <c r="W8" s="819"/>
      <c r="X8" s="820"/>
      <c r="Y8" s="777"/>
      <c r="Z8" s="766"/>
      <c r="AA8" s="766"/>
      <c r="AB8" s="766"/>
      <c r="AC8" s="821"/>
      <c r="AD8" s="824"/>
      <c r="AE8" s="824"/>
      <c r="AF8" s="824"/>
      <c r="AG8" s="824"/>
      <c r="AH8" s="824"/>
      <c r="AI8" s="824"/>
      <c r="AJ8" s="822"/>
      <c r="AK8" s="819"/>
      <c r="AL8" s="827"/>
      <c r="AM8" s="827"/>
      <c r="AN8" s="828"/>
      <c r="AO8" s="829"/>
      <c r="AP8" s="2"/>
    </row>
    <row r="9" spans="2:86" ht="12" customHeight="1" x14ac:dyDescent="0.15">
      <c r="B9" s="490"/>
      <c r="C9" s="807"/>
      <c r="D9" s="805"/>
      <c r="E9" s="805"/>
      <c r="F9" s="805"/>
      <c r="G9" s="805"/>
      <c r="H9" s="805"/>
      <c r="I9" s="805"/>
      <c r="J9" s="806"/>
      <c r="K9" s="766"/>
      <c r="L9" s="766"/>
      <c r="M9" s="766"/>
      <c r="N9" s="766"/>
      <c r="O9" s="766"/>
      <c r="P9" s="766"/>
      <c r="Q9" s="766"/>
      <c r="R9" s="766"/>
      <c r="S9" s="766"/>
      <c r="T9" s="766"/>
      <c r="U9" s="819"/>
      <c r="V9" s="820"/>
      <c r="W9" s="819"/>
      <c r="X9" s="820"/>
      <c r="Y9" s="777" t="s">
        <v>461</v>
      </c>
      <c r="Z9" s="766"/>
      <c r="AA9" s="766"/>
      <c r="AB9" s="766"/>
      <c r="AC9" s="766" t="s">
        <v>462</v>
      </c>
      <c r="AD9" s="766"/>
      <c r="AE9" s="766"/>
      <c r="AF9" s="766"/>
      <c r="AG9" s="766" t="s">
        <v>463</v>
      </c>
      <c r="AH9" s="766"/>
      <c r="AI9" s="766"/>
      <c r="AJ9" s="766"/>
      <c r="AK9" s="819"/>
      <c r="AL9" s="827"/>
      <c r="AM9" s="827"/>
      <c r="AN9" s="828"/>
      <c r="AO9" s="829"/>
      <c r="AP9" s="2"/>
    </row>
    <row r="10" spans="2:86" ht="12" customHeight="1" x14ac:dyDescent="0.15">
      <c r="B10" s="490"/>
      <c r="C10" s="807"/>
      <c r="D10" s="805"/>
      <c r="E10" s="805"/>
      <c r="F10" s="805"/>
      <c r="G10" s="805"/>
      <c r="H10" s="805"/>
      <c r="I10" s="805"/>
      <c r="J10" s="806"/>
      <c r="K10" s="766"/>
      <c r="L10" s="766"/>
      <c r="M10" s="766"/>
      <c r="N10" s="766"/>
      <c r="O10" s="766"/>
      <c r="P10" s="766"/>
      <c r="Q10" s="766"/>
      <c r="R10" s="766"/>
      <c r="S10" s="766"/>
      <c r="T10" s="766"/>
      <c r="U10" s="821"/>
      <c r="V10" s="822"/>
      <c r="W10" s="821"/>
      <c r="X10" s="822"/>
      <c r="Y10" s="142" t="s">
        <v>32</v>
      </c>
      <c r="Z10" s="139" t="s">
        <v>33</v>
      </c>
      <c r="AA10" s="139" t="s">
        <v>464</v>
      </c>
      <c r="AB10" s="139" t="s">
        <v>465</v>
      </c>
      <c r="AC10" s="139" t="s">
        <v>32</v>
      </c>
      <c r="AD10" s="139" t="s">
        <v>33</v>
      </c>
      <c r="AE10" s="139" t="s">
        <v>464</v>
      </c>
      <c r="AF10" s="139" t="s">
        <v>465</v>
      </c>
      <c r="AG10" s="139" t="s">
        <v>32</v>
      </c>
      <c r="AH10" s="139" t="s">
        <v>33</v>
      </c>
      <c r="AI10" s="139" t="s">
        <v>464</v>
      </c>
      <c r="AJ10" s="139" t="s">
        <v>465</v>
      </c>
      <c r="AK10" s="821"/>
      <c r="AL10" s="824"/>
      <c r="AM10" s="824"/>
      <c r="AN10" s="830"/>
      <c r="AO10" s="831"/>
      <c r="AP10" s="2"/>
    </row>
    <row r="11" spans="2:86" ht="12" customHeight="1" x14ac:dyDescent="0.15">
      <c r="B11" s="490"/>
      <c r="C11" s="807"/>
      <c r="D11" s="805"/>
      <c r="E11" s="805"/>
      <c r="F11" s="805"/>
      <c r="G11" s="805"/>
      <c r="H11" s="805"/>
      <c r="I11" s="805"/>
      <c r="J11" s="806"/>
      <c r="K11" s="143"/>
      <c r="L11" s="793"/>
      <c r="M11" s="794"/>
      <c r="N11" s="793"/>
      <c r="O11" s="794"/>
      <c r="P11" s="767"/>
      <c r="Q11" s="769"/>
      <c r="R11" s="264"/>
      <c r="S11" s="264"/>
      <c r="T11" s="264"/>
      <c r="U11" s="767"/>
      <c r="V11" s="769"/>
      <c r="W11" s="767"/>
      <c r="X11" s="768"/>
      <c r="Y11" s="144"/>
      <c r="Z11" s="144"/>
      <c r="AA11" s="144"/>
      <c r="AB11" s="144"/>
      <c r="AC11" s="169"/>
      <c r="AD11" s="169"/>
      <c r="AE11" s="169"/>
      <c r="AF11" s="169"/>
      <c r="AG11" s="169"/>
      <c r="AH11" s="169"/>
      <c r="AI11" s="169"/>
      <c r="AJ11" s="169"/>
      <c r="AK11" s="793"/>
      <c r="AL11" s="832"/>
      <c r="AM11" s="832"/>
      <c r="AN11" s="615"/>
      <c r="AO11" s="616"/>
      <c r="AP11" s="2"/>
      <c r="AQ11" s="168">
        <f>IF(P11="材質劣化",2,IF(P11="漏水",3,1))</f>
        <v>1</v>
      </c>
    </row>
    <row r="12" spans="2:86" ht="12" customHeight="1" x14ac:dyDescent="0.15">
      <c r="B12" s="490"/>
      <c r="C12" s="807"/>
      <c r="D12" s="805"/>
      <c r="E12" s="805"/>
      <c r="F12" s="805"/>
      <c r="G12" s="805"/>
      <c r="H12" s="805"/>
      <c r="I12" s="805"/>
      <c r="J12" s="806"/>
      <c r="K12" s="143"/>
      <c r="L12" s="793"/>
      <c r="M12" s="794"/>
      <c r="N12" s="793"/>
      <c r="O12" s="794"/>
      <c r="P12" s="767"/>
      <c r="Q12" s="769"/>
      <c r="R12" s="264"/>
      <c r="S12" s="264"/>
      <c r="T12" s="264"/>
      <c r="U12" s="767"/>
      <c r="V12" s="769"/>
      <c r="W12" s="767"/>
      <c r="X12" s="768"/>
      <c r="Y12" s="144"/>
      <c r="Z12" s="144"/>
      <c r="AA12" s="144"/>
      <c r="AB12" s="144"/>
      <c r="AC12" s="169"/>
      <c r="AD12" s="169"/>
      <c r="AE12" s="169"/>
      <c r="AF12" s="169"/>
      <c r="AG12" s="169"/>
      <c r="AH12" s="169"/>
      <c r="AI12" s="169"/>
      <c r="AJ12" s="169"/>
      <c r="AK12" s="795"/>
      <c r="AL12" s="796"/>
      <c r="AM12" s="796"/>
      <c r="AN12" s="797"/>
      <c r="AO12" s="798"/>
      <c r="AP12" s="2"/>
      <c r="AQ12" s="168">
        <f t="shared" ref="AQ12:AQ30" si="5">IF(P12="材質劣化",2,IF(P12="漏水",3,1))</f>
        <v>1</v>
      </c>
    </row>
    <row r="13" spans="2:86" ht="12" customHeight="1" x14ac:dyDescent="0.15">
      <c r="B13" s="490"/>
      <c r="C13" s="807"/>
      <c r="D13" s="805"/>
      <c r="E13" s="805"/>
      <c r="F13" s="805"/>
      <c r="G13" s="805"/>
      <c r="H13" s="805"/>
      <c r="I13" s="805"/>
      <c r="J13" s="806"/>
      <c r="K13" s="143"/>
      <c r="L13" s="793"/>
      <c r="M13" s="794"/>
      <c r="N13" s="793"/>
      <c r="O13" s="794"/>
      <c r="P13" s="767"/>
      <c r="Q13" s="769"/>
      <c r="R13" s="264"/>
      <c r="S13" s="264"/>
      <c r="T13" s="264"/>
      <c r="U13" s="767"/>
      <c r="V13" s="769"/>
      <c r="W13" s="767"/>
      <c r="X13" s="768"/>
      <c r="Y13" s="144"/>
      <c r="Z13" s="144"/>
      <c r="AA13" s="144"/>
      <c r="AB13" s="144"/>
      <c r="AC13" s="169"/>
      <c r="AD13" s="169"/>
      <c r="AE13" s="169"/>
      <c r="AF13" s="169"/>
      <c r="AG13" s="169"/>
      <c r="AH13" s="169"/>
      <c r="AI13" s="169"/>
      <c r="AJ13" s="169"/>
      <c r="AK13" s="795"/>
      <c r="AL13" s="796"/>
      <c r="AM13" s="796"/>
      <c r="AN13" s="797"/>
      <c r="AO13" s="798"/>
      <c r="AP13" s="2"/>
      <c r="AQ13" s="168">
        <f t="shared" si="5"/>
        <v>1</v>
      </c>
    </row>
    <row r="14" spans="2:86" ht="12" customHeight="1" x14ac:dyDescent="0.15">
      <c r="B14" s="490"/>
      <c r="C14" s="807"/>
      <c r="D14" s="805"/>
      <c r="E14" s="805"/>
      <c r="F14" s="805"/>
      <c r="G14" s="805"/>
      <c r="H14" s="805"/>
      <c r="I14" s="805"/>
      <c r="J14" s="806"/>
      <c r="K14" s="143"/>
      <c r="L14" s="793"/>
      <c r="M14" s="794"/>
      <c r="N14" s="793"/>
      <c r="O14" s="794"/>
      <c r="P14" s="767"/>
      <c r="Q14" s="769"/>
      <c r="R14" s="264"/>
      <c r="S14" s="264"/>
      <c r="T14" s="264"/>
      <c r="U14" s="767"/>
      <c r="V14" s="769"/>
      <c r="W14" s="767"/>
      <c r="X14" s="768"/>
      <c r="Y14" s="144"/>
      <c r="Z14" s="144"/>
      <c r="AA14" s="144"/>
      <c r="AB14" s="144"/>
      <c r="AC14" s="169"/>
      <c r="AD14" s="169"/>
      <c r="AE14" s="169"/>
      <c r="AF14" s="169"/>
      <c r="AG14" s="169"/>
      <c r="AH14" s="169"/>
      <c r="AI14" s="169"/>
      <c r="AJ14" s="169"/>
      <c r="AK14" s="795"/>
      <c r="AL14" s="796"/>
      <c r="AM14" s="796"/>
      <c r="AN14" s="797"/>
      <c r="AO14" s="798"/>
      <c r="AP14" s="2"/>
      <c r="AQ14" s="168">
        <f t="shared" si="5"/>
        <v>1</v>
      </c>
    </row>
    <row r="15" spans="2:86" ht="12" customHeight="1" x14ac:dyDescent="0.15">
      <c r="B15" s="490"/>
      <c r="C15" s="807"/>
      <c r="D15" s="805"/>
      <c r="E15" s="805"/>
      <c r="F15" s="805"/>
      <c r="G15" s="805"/>
      <c r="H15" s="805"/>
      <c r="I15" s="805"/>
      <c r="J15" s="806"/>
      <c r="K15" s="143"/>
      <c r="L15" s="793"/>
      <c r="M15" s="794"/>
      <c r="N15" s="793"/>
      <c r="O15" s="794"/>
      <c r="P15" s="767"/>
      <c r="Q15" s="769"/>
      <c r="R15" s="264"/>
      <c r="S15" s="264"/>
      <c r="T15" s="264"/>
      <c r="U15" s="767"/>
      <c r="V15" s="769"/>
      <c r="W15" s="767"/>
      <c r="X15" s="768"/>
      <c r="Y15" s="144"/>
      <c r="Z15" s="144"/>
      <c r="AA15" s="144"/>
      <c r="AB15" s="144"/>
      <c r="AC15" s="169"/>
      <c r="AD15" s="169"/>
      <c r="AE15" s="169"/>
      <c r="AF15" s="169"/>
      <c r="AG15" s="169"/>
      <c r="AH15" s="169"/>
      <c r="AI15" s="169"/>
      <c r="AJ15" s="169"/>
      <c r="AK15" s="795"/>
      <c r="AL15" s="796"/>
      <c r="AM15" s="796"/>
      <c r="AN15" s="797"/>
      <c r="AO15" s="798"/>
      <c r="AP15" s="2"/>
      <c r="AQ15" s="168">
        <f t="shared" si="5"/>
        <v>1</v>
      </c>
    </row>
    <row r="16" spans="2:86" ht="12" customHeight="1" x14ac:dyDescent="0.15">
      <c r="B16" s="490"/>
      <c r="C16" s="807"/>
      <c r="D16" s="805"/>
      <c r="E16" s="805"/>
      <c r="F16" s="805"/>
      <c r="G16" s="805"/>
      <c r="H16" s="805"/>
      <c r="I16" s="805"/>
      <c r="J16" s="806"/>
      <c r="K16" s="143"/>
      <c r="L16" s="793"/>
      <c r="M16" s="794"/>
      <c r="N16" s="793"/>
      <c r="O16" s="794"/>
      <c r="P16" s="767"/>
      <c r="Q16" s="769"/>
      <c r="R16" s="264"/>
      <c r="S16" s="264"/>
      <c r="T16" s="264"/>
      <c r="U16" s="767"/>
      <c r="V16" s="769"/>
      <c r="W16" s="767"/>
      <c r="X16" s="768"/>
      <c r="Y16" s="144"/>
      <c r="Z16" s="144"/>
      <c r="AA16" s="144"/>
      <c r="AB16" s="144"/>
      <c r="AC16" s="169"/>
      <c r="AD16" s="169"/>
      <c r="AE16" s="169"/>
      <c r="AF16" s="169"/>
      <c r="AG16" s="169"/>
      <c r="AH16" s="169"/>
      <c r="AI16" s="169"/>
      <c r="AJ16" s="169"/>
      <c r="AK16" s="795"/>
      <c r="AL16" s="796"/>
      <c r="AM16" s="796"/>
      <c r="AN16" s="797"/>
      <c r="AO16" s="798"/>
      <c r="AP16" s="2"/>
      <c r="AQ16" s="168">
        <f t="shared" si="5"/>
        <v>1</v>
      </c>
    </row>
    <row r="17" spans="2:43" ht="12" customHeight="1" x14ac:dyDescent="0.15">
      <c r="B17" s="490"/>
      <c r="C17" s="807"/>
      <c r="D17" s="805"/>
      <c r="E17" s="805"/>
      <c r="F17" s="805"/>
      <c r="G17" s="805"/>
      <c r="H17" s="805"/>
      <c r="I17" s="805"/>
      <c r="J17" s="806"/>
      <c r="K17" s="143"/>
      <c r="L17" s="793"/>
      <c r="M17" s="794"/>
      <c r="N17" s="793"/>
      <c r="O17" s="794"/>
      <c r="P17" s="767"/>
      <c r="Q17" s="769"/>
      <c r="R17" s="264"/>
      <c r="S17" s="264"/>
      <c r="T17" s="264"/>
      <c r="U17" s="767"/>
      <c r="V17" s="769"/>
      <c r="W17" s="767"/>
      <c r="X17" s="768"/>
      <c r="Y17" s="144"/>
      <c r="Z17" s="144"/>
      <c r="AA17" s="144"/>
      <c r="AB17" s="144"/>
      <c r="AC17" s="169"/>
      <c r="AD17" s="169"/>
      <c r="AE17" s="169"/>
      <c r="AF17" s="169"/>
      <c r="AG17" s="169"/>
      <c r="AH17" s="169"/>
      <c r="AI17" s="169"/>
      <c r="AJ17" s="169"/>
      <c r="AK17" s="767"/>
      <c r="AL17" s="768"/>
      <c r="AM17" s="768"/>
      <c r="AN17" s="611"/>
      <c r="AO17" s="612"/>
      <c r="AP17" s="2"/>
      <c r="AQ17" s="168">
        <f t="shared" si="5"/>
        <v>1</v>
      </c>
    </row>
    <row r="18" spans="2:43" ht="12" customHeight="1" x14ac:dyDescent="0.15">
      <c r="B18" s="490"/>
      <c r="C18" s="807"/>
      <c r="D18" s="805"/>
      <c r="E18" s="805"/>
      <c r="F18" s="805"/>
      <c r="G18" s="805"/>
      <c r="H18" s="805"/>
      <c r="I18" s="805"/>
      <c r="J18" s="806"/>
      <c r="K18" s="143"/>
      <c r="L18" s="793"/>
      <c r="M18" s="794"/>
      <c r="N18" s="793"/>
      <c r="O18" s="794"/>
      <c r="P18" s="767"/>
      <c r="Q18" s="769"/>
      <c r="R18" s="264"/>
      <c r="S18" s="264"/>
      <c r="T18" s="264"/>
      <c r="U18" s="767"/>
      <c r="V18" s="769"/>
      <c r="W18" s="767"/>
      <c r="X18" s="768"/>
      <c r="Y18" s="144"/>
      <c r="Z18" s="144"/>
      <c r="AA18" s="144"/>
      <c r="AB18" s="144"/>
      <c r="AC18" s="169"/>
      <c r="AD18" s="169"/>
      <c r="AE18" s="169"/>
      <c r="AF18" s="169"/>
      <c r="AG18" s="169"/>
      <c r="AH18" s="169"/>
      <c r="AI18" s="169"/>
      <c r="AJ18" s="169"/>
      <c r="AK18" s="767"/>
      <c r="AL18" s="768"/>
      <c r="AM18" s="768"/>
      <c r="AN18" s="611"/>
      <c r="AO18" s="612"/>
      <c r="AP18" s="2"/>
      <c r="AQ18" s="168">
        <f t="shared" si="5"/>
        <v>1</v>
      </c>
    </row>
    <row r="19" spans="2:43" ht="12" customHeight="1" x14ac:dyDescent="0.15">
      <c r="B19" s="490"/>
      <c r="C19" s="807"/>
      <c r="D19" s="805"/>
      <c r="E19" s="805"/>
      <c r="F19" s="805"/>
      <c r="G19" s="805"/>
      <c r="H19" s="805"/>
      <c r="I19" s="805"/>
      <c r="J19" s="806"/>
      <c r="K19" s="143"/>
      <c r="L19" s="793"/>
      <c r="M19" s="794"/>
      <c r="N19" s="793"/>
      <c r="O19" s="794"/>
      <c r="P19" s="767"/>
      <c r="Q19" s="769"/>
      <c r="R19" s="264"/>
      <c r="S19" s="264"/>
      <c r="T19" s="264"/>
      <c r="U19" s="767"/>
      <c r="V19" s="769"/>
      <c r="W19" s="767"/>
      <c r="X19" s="768"/>
      <c r="Y19" s="144"/>
      <c r="Z19" s="144"/>
      <c r="AA19" s="144"/>
      <c r="AB19" s="144"/>
      <c r="AC19" s="169"/>
      <c r="AD19" s="169"/>
      <c r="AE19" s="169"/>
      <c r="AF19" s="169"/>
      <c r="AG19" s="169"/>
      <c r="AH19" s="169"/>
      <c r="AI19" s="169"/>
      <c r="AJ19" s="169"/>
      <c r="AK19" s="767"/>
      <c r="AL19" s="768"/>
      <c r="AM19" s="768"/>
      <c r="AN19" s="611"/>
      <c r="AO19" s="612"/>
      <c r="AP19" s="2"/>
      <c r="AQ19" s="168">
        <f t="shared" si="5"/>
        <v>1</v>
      </c>
    </row>
    <row r="20" spans="2:43" ht="12" customHeight="1" x14ac:dyDescent="0.15">
      <c r="B20" s="490"/>
      <c r="C20" s="807"/>
      <c r="D20" s="805"/>
      <c r="E20" s="805"/>
      <c r="F20" s="805"/>
      <c r="G20" s="805"/>
      <c r="H20" s="805"/>
      <c r="I20" s="805"/>
      <c r="J20" s="806"/>
      <c r="K20" s="143"/>
      <c r="L20" s="793"/>
      <c r="M20" s="794"/>
      <c r="N20" s="793"/>
      <c r="O20" s="794"/>
      <c r="P20" s="767"/>
      <c r="Q20" s="769"/>
      <c r="R20" s="264"/>
      <c r="S20" s="264"/>
      <c r="T20" s="264"/>
      <c r="U20" s="767"/>
      <c r="V20" s="769"/>
      <c r="W20" s="767"/>
      <c r="X20" s="768"/>
      <c r="Y20" s="144"/>
      <c r="Z20" s="144"/>
      <c r="AA20" s="144"/>
      <c r="AB20" s="144"/>
      <c r="AC20" s="169"/>
      <c r="AD20" s="169"/>
      <c r="AE20" s="169"/>
      <c r="AF20" s="169"/>
      <c r="AG20" s="169"/>
      <c r="AH20" s="169"/>
      <c r="AI20" s="169"/>
      <c r="AJ20" s="169"/>
      <c r="AK20" s="767"/>
      <c r="AL20" s="768"/>
      <c r="AM20" s="768"/>
      <c r="AN20" s="611"/>
      <c r="AO20" s="612"/>
      <c r="AP20" s="2"/>
      <c r="AQ20" s="168">
        <f t="shared" si="5"/>
        <v>1</v>
      </c>
    </row>
    <row r="21" spans="2:43" ht="12" customHeight="1" x14ac:dyDescent="0.15">
      <c r="B21" s="490"/>
      <c r="C21" s="807"/>
      <c r="D21" s="805"/>
      <c r="E21" s="805"/>
      <c r="F21" s="805"/>
      <c r="G21" s="805"/>
      <c r="H21" s="805"/>
      <c r="I21" s="805"/>
      <c r="J21" s="806"/>
      <c r="K21" s="143"/>
      <c r="L21" s="793"/>
      <c r="M21" s="794"/>
      <c r="N21" s="793"/>
      <c r="O21" s="794"/>
      <c r="P21" s="767"/>
      <c r="Q21" s="769"/>
      <c r="R21" s="264"/>
      <c r="S21" s="264"/>
      <c r="T21" s="264"/>
      <c r="U21" s="767"/>
      <c r="V21" s="769"/>
      <c r="W21" s="767"/>
      <c r="X21" s="768"/>
      <c r="Y21" s="144"/>
      <c r="Z21" s="144"/>
      <c r="AA21" s="144"/>
      <c r="AB21" s="144"/>
      <c r="AC21" s="169"/>
      <c r="AD21" s="169"/>
      <c r="AE21" s="169"/>
      <c r="AF21" s="169"/>
      <c r="AG21" s="169"/>
      <c r="AH21" s="169"/>
      <c r="AI21" s="169"/>
      <c r="AJ21" s="169"/>
      <c r="AK21" s="767"/>
      <c r="AL21" s="768"/>
      <c r="AM21" s="768"/>
      <c r="AN21" s="611"/>
      <c r="AO21" s="612"/>
      <c r="AP21" s="2"/>
      <c r="AQ21" s="168">
        <f t="shared" si="5"/>
        <v>1</v>
      </c>
    </row>
    <row r="22" spans="2:43" ht="12" customHeight="1" x14ac:dyDescent="0.15">
      <c r="B22" s="490"/>
      <c r="C22" s="807"/>
      <c r="D22" s="805"/>
      <c r="E22" s="805"/>
      <c r="F22" s="805"/>
      <c r="G22" s="805"/>
      <c r="H22" s="805"/>
      <c r="I22" s="805"/>
      <c r="J22" s="806"/>
      <c r="K22" s="143"/>
      <c r="L22" s="793"/>
      <c r="M22" s="794"/>
      <c r="N22" s="793"/>
      <c r="O22" s="794"/>
      <c r="P22" s="767"/>
      <c r="Q22" s="769"/>
      <c r="R22" s="264"/>
      <c r="S22" s="264"/>
      <c r="T22" s="264"/>
      <c r="U22" s="767"/>
      <c r="V22" s="769"/>
      <c r="W22" s="767"/>
      <c r="X22" s="768"/>
      <c r="Y22" s="144"/>
      <c r="Z22" s="144"/>
      <c r="AA22" s="144"/>
      <c r="AB22" s="144"/>
      <c r="AC22" s="169"/>
      <c r="AD22" s="169"/>
      <c r="AE22" s="169"/>
      <c r="AF22" s="169"/>
      <c r="AG22" s="169"/>
      <c r="AH22" s="169"/>
      <c r="AI22" s="169"/>
      <c r="AJ22" s="169"/>
      <c r="AK22" s="767"/>
      <c r="AL22" s="768"/>
      <c r="AM22" s="768"/>
      <c r="AN22" s="611"/>
      <c r="AO22" s="612"/>
      <c r="AP22" s="2"/>
      <c r="AQ22" s="168">
        <f t="shared" si="5"/>
        <v>1</v>
      </c>
    </row>
    <row r="23" spans="2:43" ht="12" customHeight="1" x14ac:dyDescent="0.15">
      <c r="B23" s="490"/>
      <c r="C23" s="807"/>
      <c r="D23" s="805"/>
      <c r="E23" s="805"/>
      <c r="F23" s="805"/>
      <c r="G23" s="805"/>
      <c r="H23" s="805"/>
      <c r="I23" s="805"/>
      <c r="J23" s="806"/>
      <c r="K23" s="143"/>
      <c r="L23" s="793"/>
      <c r="M23" s="794"/>
      <c r="N23" s="793"/>
      <c r="O23" s="794"/>
      <c r="P23" s="767"/>
      <c r="Q23" s="769"/>
      <c r="R23" s="264"/>
      <c r="S23" s="264"/>
      <c r="T23" s="264"/>
      <c r="U23" s="767"/>
      <c r="V23" s="769"/>
      <c r="W23" s="767"/>
      <c r="X23" s="768"/>
      <c r="Y23" s="144"/>
      <c r="Z23" s="144"/>
      <c r="AA23" s="144"/>
      <c r="AB23" s="144"/>
      <c r="AC23" s="169"/>
      <c r="AD23" s="169"/>
      <c r="AE23" s="169"/>
      <c r="AF23" s="169"/>
      <c r="AG23" s="169"/>
      <c r="AH23" s="169"/>
      <c r="AI23" s="169"/>
      <c r="AJ23" s="169"/>
      <c r="AK23" s="767"/>
      <c r="AL23" s="768"/>
      <c r="AM23" s="768"/>
      <c r="AN23" s="611"/>
      <c r="AO23" s="612"/>
      <c r="AP23" s="2"/>
      <c r="AQ23" s="168">
        <f t="shared" si="5"/>
        <v>1</v>
      </c>
    </row>
    <row r="24" spans="2:43" ht="12" customHeight="1" x14ac:dyDescent="0.15">
      <c r="B24" s="490"/>
      <c r="C24" s="807"/>
      <c r="D24" s="805"/>
      <c r="E24" s="805"/>
      <c r="F24" s="805"/>
      <c r="G24" s="805"/>
      <c r="H24" s="805"/>
      <c r="I24" s="805"/>
      <c r="J24" s="806"/>
      <c r="K24" s="143"/>
      <c r="L24" s="793"/>
      <c r="M24" s="794"/>
      <c r="N24" s="793"/>
      <c r="O24" s="794"/>
      <c r="P24" s="767"/>
      <c r="Q24" s="769"/>
      <c r="R24" s="264"/>
      <c r="S24" s="264"/>
      <c r="T24" s="264"/>
      <c r="U24" s="767"/>
      <c r="V24" s="769"/>
      <c r="W24" s="767"/>
      <c r="X24" s="768"/>
      <c r="Y24" s="144"/>
      <c r="Z24" s="144"/>
      <c r="AA24" s="144"/>
      <c r="AB24" s="144"/>
      <c r="AC24" s="169"/>
      <c r="AD24" s="169"/>
      <c r="AE24" s="169"/>
      <c r="AF24" s="169"/>
      <c r="AG24" s="169"/>
      <c r="AH24" s="169"/>
      <c r="AI24" s="169"/>
      <c r="AJ24" s="169"/>
      <c r="AK24" s="767"/>
      <c r="AL24" s="768"/>
      <c r="AM24" s="768"/>
      <c r="AN24" s="611"/>
      <c r="AO24" s="612"/>
      <c r="AP24" s="2"/>
      <c r="AQ24" s="168">
        <f t="shared" si="5"/>
        <v>1</v>
      </c>
    </row>
    <row r="25" spans="2:43" ht="12" customHeight="1" x14ac:dyDescent="0.15">
      <c r="B25" s="490"/>
      <c r="C25" s="807"/>
      <c r="D25" s="805"/>
      <c r="E25" s="805"/>
      <c r="F25" s="805"/>
      <c r="G25" s="805"/>
      <c r="H25" s="805"/>
      <c r="I25" s="805"/>
      <c r="J25" s="806"/>
      <c r="K25" s="143"/>
      <c r="L25" s="793"/>
      <c r="M25" s="794"/>
      <c r="N25" s="793"/>
      <c r="O25" s="794"/>
      <c r="P25" s="767"/>
      <c r="Q25" s="769"/>
      <c r="R25" s="264"/>
      <c r="S25" s="264"/>
      <c r="T25" s="264"/>
      <c r="U25" s="767"/>
      <c r="V25" s="769"/>
      <c r="W25" s="767"/>
      <c r="X25" s="768"/>
      <c r="Y25" s="144"/>
      <c r="Z25" s="144"/>
      <c r="AA25" s="144"/>
      <c r="AB25" s="144"/>
      <c r="AC25" s="169"/>
      <c r="AD25" s="169"/>
      <c r="AE25" s="169"/>
      <c r="AF25" s="169"/>
      <c r="AG25" s="169"/>
      <c r="AH25" s="169"/>
      <c r="AI25" s="169"/>
      <c r="AJ25" s="169"/>
      <c r="AK25" s="767"/>
      <c r="AL25" s="768"/>
      <c r="AM25" s="768"/>
      <c r="AN25" s="611"/>
      <c r="AO25" s="612"/>
      <c r="AP25" s="2"/>
      <c r="AQ25" s="168">
        <f t="shared" si="5"/>
        <v>1</v>
      </c>
    </row>
    <row r="26" spans="2:43" ht="12" customHeight="1" x14ac:dyDescent="0.15">
      <c r="B26" s="490"/>
      <c r="C26" s="807"/>
      <c r="D26" s="805"/>
      <c r="E26" s="805"/>
      <c r="F26" s="805"/>
      <c r="G26" s="805"/>
      <c r="H26" s="805"/>
      <c r="I26" s="805"/>
      <c r="J26" s="806"/>
      <c r="K26" s="143"/>
      <c r="L26" s="793"/>
      <c r="M26" s="794"/>
      <c r="N26" s="793"/>
      <c r="O26" s="794"/>
      <c r="P26" s="767"/>
      <c r="Q26" s="769"/>
      <c r="R26" s="264"/>
      <c r="S26" s="264"/>
      <c r="T26" s="264"/>
      <c r="U26" s="767"/>
      <c r="V26" s="769"/>
      <c r="W26" s="767"/>
      <c r="X26" s="768"/>
      <c r="Y26" s="144"/>
      <c r="Z26" s="144"/>
      <c r="AA26" s="144"/>
      <c r="AB26" s="144"/>
      <c r="AC26" s="169"/>
      <c r="AD26" s="169"/>
      <c r="AE26" s="169"/>
      <c r="AF26" s="169"/>
      <c r="AG26" s="169"/>
      <c r="AH26" s="169"/>
      <c r="AI26" s="169"/>
      <c r="AJ26" s="169"/>
      <c r="AK26" s="767"/>
      <c r="AL26" s="768"/>
      <c r="AM26" s="768"/>
      <c r="AN26" s="611"/>
      <c r="AO26" s="612"/>
      <c r="AP26" s="2"/>
      <c r="AQ26" s="168">
        <f t="shared" si="5"/>
        <v>1</v>
      </c>
    </row>
    <row r="27" spans="2:43" ht="12" customHeight="1" x14ac:dyDescent="0.15">
      <c r="B27" s="490"/>
      <c r="C27" s="807"/>
      <c r="D27" s="805"/>
      <c r="E27" s="805"/>
      <c r="F27" s="805"/>
      <c r="G27" s="805"/>
      <c r="H27" s="805"/>
      <c r="I27" s="805"/>
      <c r="J27" s="806"/>
      <c r="K27" s="143"/>
      <c r="L27" s="793"/>
      <c r="M27" s="794"/>
      <c r="N27" s="793"/>
      <c r="O27" s="794"/>
      <c r="P27" s="767"/>
      <c r="Q27" s="769"/>
      <c r="R27" s="264"/>
      <c r="S27" s="264"/>
      <c r="T27" s="264"/>
      <c r="U27" s="767"/>
      <c r="V27" s="769"/>
      <c r="W27" s="767"/>
      <c r="X27" s="768"/>
      <c r="Y27" s="144"/>
      <c r="Z27" s="144"/>
      <c r="AA27" s="144"/>
      <c r="AB27" s="144"/>
      <c r="AC27" s="169"/>
      <c r="AD27" s="169"/>
      <c r="AE27" s="169"/>
      <c r="AF27" s="169"/>
      <c r="AG27" s="169"/>
      <c r="AH27" s="169"/>
      <c r="AI27" s="169"/>
      <c r="AJ27" s="169"/>
      <c r="AK27" s="767"/>
      <c r="AL27" s="768"/>
      <c r="AM27" s="768"/>
      <c r="AN27" s="611"/>
      <c r="AO27" s="612"/>
      <c r="AP27" s="2"/>
      <c r="AQ27" s="168">
        <f t="shared" si="5"/>
        <v>1</v>
      </c>
    </row>
    <row r="28" spans="2:43" ht="12" customHeight="1" x14ac:dyDescent="0.15">
      <c r="B28" s="490"/>
      <c r="C28" s="807"/>
      <c r="D28" s="805"/>
      <c r="E28" s="805"/>
      <c r="F28" s="805"/>
      <c r="G28" s="805"/>
      <c r="H28" s="805"/>
      <c r="I28" s="805"/>
      <c r="J28" s="806"/>
      <c r="K28" s="143"/>
      <c r="L28" s="793"/>
      <c r="M28" s="794"/>
      <c r="N28" s="793"/>
      <c r="O28" s="794"/>
      <c r="P28" s="767"/>
      <c r="Q28" s="769"/>
      <c r="R28" s="264"/>
      <c r="S28" s="264"/>
      <c r="T28" s="264"/>
      <c r="U28" s="767"/>
      <c r="V28" s="769"/>
      <c r="W28" s="767"/>
      <c r="X28" s="768"/>
      <c r="Y28" s="144"/>
      <c r="Z28" s="144"/>
      <c r="AA28" s="144"/>
      <c r="AB28" s="144"/>
      <c r="AC28" s="169"/>
      <c r="AD28" s="169"/>
      <c r="AE28" s="169"/>
      <c r="AF28" s="169"/>
      <c r="AG28" s="169"/>
      <c r="AH28" s="169"/>
      <c r="AI28" s="169"/>
      <c r="AJ28" s="169"/>
      <c r="AK28" s="767"/>
      <c r="AL28" s="768"/>
      <c r="AM28" s="768"/>
      <c r="AN28" s="611"/>
      <c r="AO28" s="612"/>
      <c r="AP28" s="2"/>
      <c r="AQ28" s="168">
        <f t="shared" si="5"/>
        <v>1</v>
      </c>
    </row>
    <row r="29" spans="2:43" ht="12" customHeight="1" x14ac:dyDescent="0.15">
      <c r="B29" s="490"/>
      <c r="C29" s="807"/>
      <c r="D29" s="805"/>
      <c r="E29" s="805"/>
      <c r="F29" s="805"/>
      <c r="G29" s="805"/>
      <c r="H29" s="805"/>
      <c r="I29" s="805"/>
      <c r="J29" s="806"/>
      <c r="K29" s="143"/>
      <c r="L29" s="793"/>
      <c r="M29" s="794"/>
      <c r="N29" s="793"/>
      <c r="O29" s="794"/>
      <c r="P29" s="767"/>
      <c r="Q29" s="769"/>
      <c r="R29" s="264"/>
      <c r="S29" s="264"/>
      <c r="T29" s="264"/>
      <c r="U29" s="767"/>
      <c r="V29" s="769"/>
      <c r="W29" s="767"/>
      <c r="X29" s="768"/>
      <c r="Y29" s="144"/>
      <c r="Z29" s="144"/>
      <c r="AA29" s="144"/>
      <c r="AB29" s="144"/>
      <c r="AC29" s="169"/>
      <c r="AD29" s="169"/>
      <c r="AE29" s="169"/>
      <c r="AF29" s="169"/>
      <c r="AG29" s="169"/>
      <c r="AH29" s="169"/>
      <c r="AI29" s="169"/>
      <c r="AJ29" s="169"/>
      <c r="AK29" s="767"/>
      <c r="AL29" s="768"/>
      <c r="AM29" s="768"/>
      <c r="AN29" s="611"/>
      <c r="AO29" s="612"/>
      <c r="AP29" s="2"/>
      <c r="AQ29" s="168">
        <f t="shared" si="5"/>
        <v>1</v>
      </c>
    </row>
    <row r="30" spans="2:43" ht="12" customHeight="1" x14ac:dyDescent="0.15">
      <c r="B30" s="490"/>
      <c r="C30" s="807"/>
      <c r="D30" s="805"/>
      <c r="E30" s="805"/>
      <c r="F30" s="805"/>
      <c r="G30" s="805"/>
      <c r="H30" s="805"/>
      <c r="I30" s="805"/>
      <c r="J30" s="806"/>
      <c r="K30" s="143"/>
      <c r="L30" s="793"/>
      <c r="M30" s="794"/>
      <c r="N30" s="793"/>
      <c r="O30" s="794"/>
      <c r="P30" s="767"/>
      <c r="Q30" s="769"/>
      <c r="R30" s="264"/>
      <c r="S30" s="264"/>
      <c r="T30" s="264"/>
      <c r="U30" s="767"/>
      <c r="V30" s="769"/>
      <c r="W30" s="767"/>
      <c r="X30" s="768"/>
      <c r="Y30" s="144"/>
      <c r="Z30" s="144"/>
      <c r="AA30" s="144"/>
      <c r="AB30" s="144"/>
      <c r="AC30" s="169"/>
      <c r="AD30" s="169"/>
      <c r="AE30" s="169"/>
      <c r="AF30" s="169"/>
      <c r="AG30" s="169"/>
      <c r="AH30" s="169"/>
      <c r="AI30" s="169"/>
      <c r="AJ30" s="169"/>
      <c r="AK30" s="767"/>
      <c r="AL30" s="768"/>
      <c r="AM30" s="768"/>
      <c r="AN30" s="611"/>
      <c r="AO30" s="612"/>
      <c r="AP30" s="2"/>
      <c r="AQ30" s="168">
        <f t="shared" si="5"/>
        <v>1</v>
      </c>
    </row>
    <row r="31" spans="2:43" ht="12" customHeight="1" x14ac:dyDescent="0.15">
      <c r="B31" s="490"/>
      <c r="C31" s="807"/>
      <c r="D31" s="805"/>
      <c r="E31" s="805"/>
      <c r="F31" s="805"/>
      <c r="G31" s="805"/>
      <c r="H31" s="805"/>
      <c r="I31" s="805"/>
      <c r="J31" s="806"/>
      <c r="K31" s="766" t="s">
        <v>216</v>
      </c>
      <c r="L31" s="766" t="s">
        <v>215</v>
      </c>
      <c r="M31" s="766"/>
      <c r="N31" s="766"/>
      <c r="O31" s="766"/>
      <c r="P31" s="766"/>
      <c r="Q31" s="766"/>
      <c r="R31" s="766"/>
      <c r="S31" s="766"/>
      <c r="T31" s="766"/>
      <c r="U31" s="766"/>
      <c r="V31" s="766"/>
      <c r="W31" s="766"/>
      <c r="X31" s="766"/>
      <c r="Y31" s="775" t="s">
        <v>466</v>
      </c>
      <c r="Z31" s="776"/>
      <c r="AA31" s="776"/>
      <c r="AB31" s="777"/>
      <c r="AC31" s="170">
        <f t="shared" ref="AC31:AJ31" si="6">SUM(AC11:AC30)</f>
        <v>0</v>
      </c>
      <c r="AD31" s="170">
        <f t="shared" si="6"/>
        <v>0</v>
      </c>
      <c r="AE31" s="170">
        <f t="shared" si="6"/>
        <v>0</v>
      </c>
      <c r="AF31" s="170">
        <f t="shared" si="6"/>
        <v>0</v>
      </c>
      <c r="AG31" s="170">
        <f t="shared" si="6"/>
        <v>0</v>
      </c>
      <c r="AH31" s="170">
        <f t="shared" si="6"/>
        <v>0</v>
      </c>
      <c r="AI31" s="170">
        <f t="shared" si="6"/>
        <v>0</v>
      </c>
      <c r="AJ31" s="170">
        <f t="shared" si="6"/>
        <v>0</v>
      </c>
      <c r="AK31" s="775" t="s">
        <v>214</v>
      </c>
      <c r="AL31" s="776"/>
      <c r="AM31" s="776"/>
      <c r="AN31" s="611"/>
      <c r="AO31" s="612"/>
      <c r="AP31" s="2"/>
    </row>
    <row r="32" spans="2:43" ht="12" customHeight="1" x14ac:dyDescent="0.15">
      <c r="B32" s="490"/>
      <c r="C32" s="807"/>
      <c r="D32" s="805"/>
      <c r="E32" s="805"/>
      <c r="F32" s="805"/>
      <c r="G32" s="805"/>
      <c r="H32" s="805"/>
      <c r="I32" s="805"/>
      <c r="J32" s="806"/>
      <c r="K32" s="766"/>
      <c r="L32" s="766" t="s">
        <v>467</v>
      </c>
      <c r="M32" s="766"/>
      <c r="N32" s="766"/>
      <c r="O32" s="766" t="s">
        <v>213</v>
      </c>
      <c r="P32" s="766"/>
      <c r="Q32" s="766"/>
      <c r="R32" s="766"/>
      <c r="S32" s="766"/>
      <c r="T32" s="766"/>
      <c r="U32" s="766"/>
      <c r="V32" s="766"/>
      <c r="W32" s="766"/>
      <c r="X32" s="766"/>
      <c r="Y32" s="144">
        <f>COUNTIF(Y11:Y30,"○")</f>
        <v>0</v>
      </c>
      <c r="Z32" s="144">
        <f>COUNTIF(Z11:Z30,"○")</f>
        <v>0</v>
      </c>
      <c r="AA32" s="144">
        <f>COUNTIF(AA11:AA30,"○")</f>
        <v>0</v>
      </c>
      <c r="AB32" s="144">
        <f>COUNTIF(AB11:AB30,"○")</f>
        <v>0</v>
      </c>
      <c r="AC32" s="144">
        <f t="shared" ref="AC32:AJ32" si="7">COUNT(AC11:AC30)</f>
        <v>0</v>
      </c>
      <c r="AD32" s="144">
        <f t="shared" si="7"/>
        <v>0</v>
      </c>
      <c r="AE32" s="144">
        <f t="shared" si="7"/>
        <v>0</v>
      </c>
      <c r="AF32" s="144">
        <f t="shared" si="7"/>
        <v>0</v>
      </c>
      <c r="AG32" s="144">
        <f t="shared" si="7"/>
        <v>0</v>
      </c>
      <c r="AH32" s="144">
        <f t="shared" si="7"/>
        <v>0</v>
      </c>
      <c r="AI32" s="144">
        <f t="shared" si="7"/>
        <v>0</v>
      </c>
      <c r="AJ32" s="144">
        <f t="shared" si="7"/>
        <v>0</v>
      </c>
      <c r="AK32" s="784"/>
      <c r="AL32" s="785"/>
      <c r="AM32" s="785"/>
      <c r="AN32" s="785"/>
      <c r="AO32" s="786"/>
      <c r="AP32" s="2"/>
    </row>
    <row r="33" spans="2:86" ht="12" customHeight="1" x14ac:dyDescent="0.15">
      <c r="B33" s="490"/>
      <c r="C33" s="807"/>
      <c r="D33" s="805"/>
      <c r="E33" s="805"/>
      <c r="F33" s="805"/>
      <c r="G33" s="805"/>
      <c r="H33" s="805"/>
      <c r="I33" s="805"/>
      <c r="J33" s="806"/>
      <c r="K33" s="766"/>
      <c r="L33" s="766"/>
      <c r="M33" s="766"/>
      <c r="N33" s="766"/>
      <c r="O33" s="766" t="s">
        <v>468</v>
      </c>
      <c r="P33" s="766"/>
      <c r="Q33" s="766"/>
      <c r="R33" s="766"/>
      <c r="S33" s="766"/>
      <c r="T33" s="766"/>
      <c r="U33" s="766"/>
      <c r="V33" s="766"/>
      <c r="W33" s="766"/>
      <c r="X33" s="766"/>
      <c r="Y33" s="767" t="str">
        <f>IF(Y32&gt;0,"Ⅳ",IF(Z32&gt;0,"Ⅲ",IF(AA32&gt;0,"Ⅱa",IF(AB32&gt;0,"Ⅱb","Ⅰ"))))</f>
        <v>Ⅰ</v>
      </c>
      <c r="Z33" s="768"/>
      <c r="AA33" s="768"/>
      <c r="AB33" s="769"/>
      <c r="AC33" s="767" t="str">
        <f>IF(AC32&gt;0,"Ⅳ",IF(AD32&gt;0,"Ⅲ",IF(AE32&gt;0,"Ⅱa",IF(AF32&gt;0,"Ⅱb","Ⅰ"))))</f>
        <v>Ⅰ</v>
      </c>
      <c r="AD33" s="768"/>
      <c r="AE33" s="768"/>
      <c r="AF33" s="769"/>
      <c r="AG33" s="767" t="str">
        <f>IF(AG32&gt;0,"Ⅳ",IF(AH32&gt;0,"Ⅲ",IF(AI32&gt;0,"Ⅱa",IF(AJ32&gt;0,"Ⅱb","Ⅰ"))))</f>
        <v>Ⅰ</v>
      </c>
      <c r="AH33" s="768"/>
      <c r="AI33" s="768"/>
      <c r="AJ33" s="769"/>
      <c r="AK33" s="787"/>
      <c r="AL33" s="788"/>
      <c r="AM33" s="788"/>
      <c r="AN33" s="788"/>
      <c r="AO33" s="789"/>
      <c r="AP33" s="2"/>
      <c r="AQ33" s="52" t="s">
        <v>313</v>
      </c>
      <c r="AR33" s="52" t="s">
        <v>314</v>
      </c>
      <c r="AS33" s="472" t="s">
        <v>317</v>
      </c>
      <c r="AT33" s="614"/>
    </row>
    <row r="34" spans="2:86" ht="12" customHeight="1" x14ac:dyDescent="0.15">
      <c r="B34" s="490"/>
      <c r="C34" s="807"/>
      <c r="D34" s="805"/>
      <c r="E34" s="805"/>
      <c r="F34" s="805"/>
      <c r="G34" s="805"/>
      <c r="H34" s="805"/>
      <c r="I34" s="805"/>
      <c r="J34" s="806"/>
      <c r="K34" s="766"/>
      <c r="L34" s="766" t="s">
        <v>469</v>
      </c>
      <c r="M34" s="766"/>
      <c r="N34" s="766"/>
      <c r="O34" s="766" t="s">
        <v>212</v>
      </c>
      <c r="P34" s="766"/>
      <c r="Q34" s="766"/>
      <c r="R34" s="766"/>
      <c r="S34" s="766"/>
      <c r="T34" s="766"/>
      <c r="U34" s="766"/>
      <c r="V34" s="766"/>
      <c r="W34" s="766"/>
      <c r="X34" s="766"/>
      <c r="Y34" s="139" t="s">
        <v>32</v>
      </c>
      <c r="Z34" s="139" t="s">
        <v>33</v>
      </c>
      <c r="AA34" s="781" t="s">
        <v>34</v>
      </c>
      <c r="AB34" s="781"/>
      <c r="AC34" s="139" t="s">
        <v>32</v>
      </c>
      <c r="AD34" s="139" t="s">
        <v>33</v>
      </c>
      <c r="AE34" s="781" t="s">
        <v>34</v>
      </c>
      <c r="AF34" s="781"/>
      <c r="AG34" s="139" t="s">
        <v>32</v>
      </c>
      <c r="AH34" s="139" t="s">
        <v>33</v>
      </c>
      <c r="AI34" s="781" t="s">
        <v>34</v>
      </c>
      <c r="AJ34" s="781"/>
      <c r="AK34" s="787"/>
      <c r="AL34" s="788"/>
      <c r="AM34" s="788"/>
      <c r="AN34" s="788"/>
      <c r="AO34" s="789"/>
      <c r="AP34" s="2"/>
      <c r="AQ34" s="782">
        <f>+Y32+Z32</f>
        <v>0</v>
      </c>
      <c r="AR34" s="783"/>
      <c r="AS34" s="782">
        <f>+AA32+AB32</f>
        <v>0</v>
      </c>
      <c r="AT34" s="783"/>
    </row>
    <row r="35" spans="2:86" ht="12" customHeight="1" x14ac:dyDescent="0.15">
      <c r="B35" s="490"/>
      <c r="C35" s="807"/>
      <c r="D35" s="805"/>
      <c r="E35" s="805"/>
      <c r="F35" s="805"/>
      <c r="G35" s="805"/>
      <c r="H35" s="805"/>
      <c r="I35" s="805"/>
      <c r="J35" s="806"/>
      <c r="K35" s="766"/>
      <c r="L35" s="766"/>
      <c r="M35" s="766"/>
      <c r="N35" s="766"/>
      <c r="O35" s="766" t="s">
        <v>470</v>
      </c>
      <c r="P35" s="766"/>
      <c r="Q35" s="766"/>
      <c r="R35" s="766"/>
      <c r="S35" s="766"/>
      <c r="T35" s="766"/>
      <c r="U35" s="766"/>
      <c r="V35" s="766"/>
      <c r="W35" s="766"/>
      <c r="X35" s="766"/>
      <c r="Y35" s="144" t="str">
        <f>IF(Y32=0,"",1)</f>
        <v/>
      </c>
      <c r="Z35" s="144" t="str">
        <f>IF(Z32=0,"",1)</f>
        <v/>
      </c>
      <c r="AA35" s="773" t="str">
        <f>IF(AQ34=1,"",IF(AS34&gt;0,1,""))</f>
        <v/>
      </c>
      <c r="AB35" s="774"/>
      <c r="AC35" s="144">
        <f>+AC32</f>
        <v>0</v>
      </c>
      <c r="AD35" s="144">
        <f>AD32</f>
        <v>0</v>
      </c>
      <c r="AE35" s="773">
        <f>AE32+AF32</f>
        <v>0</v>
      </c>
      <c r="AF35" s="774"/>
      <c r="AG35" s="144">
        <f>AG32</f>
        <v>0</v>
      </c>
      <c r="AH35" s="144">
        <f>AH32</f>
        <v>0</v>
      </c>
      <c r="AI35" s="773">
        <f>AI32+AJ32</f>
        <v>0</v>
      </c>
      <c r="AJ35" s="774"/>
      <c r="AK35" s="787"/>
      <c r="AL35" s="788"/>
      <c r="AM35" s="788"/>
      <c r="AN35" s="788"/>
      <c r="AO35" s="789"/>
      <c r="AP35" s="2"/>
      <c r="AQ35" s="148">
        <f>+Y32+AC35+AG35</f>
        <v>0</v>
      </c>
      <c r="AR35" s="148">
        <f>+Z32+AD35+AH35</f>
        <v>0</v>
      </c>
      <c r="AS35" s="778">
        <f>+AS34+AE35+AI35</f>
        <v>0</v>
      </c>
      <c r="AT35" s="779"/>
    </row>
    <row r="36" spans="2:86" ht="12" customHeight="1" x14ac:dyDescent="0.15">
      <c r="B36" s="490"/>
      <c r="C36" s="807"/>
      <c r="D36" s="805"/>
      <c r="E36" s="805"/>
      <c r="F36" s="805"/>
      <c r="G36" s="805"/>
      <c r="H36" s="805"/>
      <c r="I36" s="805"/>
      <c r="J36" s="806"/>
      <c r="K36" s="766"/>
      <c r="L36" s="766"/>
      <c r="M36" s="766"/>
      <c r="N36" s="766"/>
      <c r="O36" s="766" t="s">
        <v>471</v>
      </c>
      <c r="P36" s="766"/>
      <c r="Q36" s="766"/>
      <c r="R36" s="766"/>
      <c r="S36" s="766"/>
      <c r="T36" s="766"/>
      <c r="U36" s="766"/>
      <c r="V36" s="766"/>
      <c r="W36" s="766"/>
      <c r="X36" s="766"/>
      <c r="Y36" s="767" t="str">
        <f>IF(Y32&gt;0,"Ⅳ",IF(Z32&gt;0,"Ⅲ",IF(AA32&gt;0,"Ⅱ",IF(AB32&gt;0,"Ⅱ","Ⅰ"))))</f>
        <v>Ⅰ</v>
      </c>
      <c r="Z36" s="768"/>
      <c r="AA36" s="768"/>
      <c r="AB36" s="769"/>
      <c r="AC36" s="767" t="str">
        <f>IF(AC32&gt;0,"Ⅳ",IF(AD32&gt;0,"Ⅲ",IF(AE32&gt;0,"Ⅱ",IF(AF32&gt;0,"Ⅱ","Ⅰ"))))</f>
        <v>Ⅰ</v>
      </c>
      <c r="AD36" s="768"/>
      <c r="AE36" s="768"/>
      <c r="AF36" s="769"/>
      <c r="AG36" s="767" t="str">
        <f>IF(AG32&gt;0,"Ⅳ",IF(AH32&gt;0,"Ⅲ",IF(AI32&gt;0,"Ⅱ",IF(AJ32&gt;0,"Ⅱ","Ⅰ"))))</f>
        <v>Ⅰ</v>
      </c>
      <c r="AH36" s="768"/>
      <c r="AI36" s="768"/>
      <c r="AJ36" s="769"/>
      <c r="AK36" s="787"/>
      <c r="AL36" s="788"/>
      <c r="AM36" s="788"/>
      <c r="AN36" s="788"/>
      <c r="AO36" s="789"/>
      <c r="AP36" s="2"/>
      <c r="AQ36" s="780" t="str">
        <f>IF(AQ35&gt;0,"Ⅳ",IF(AR35&gt;0,"Ⅲ",IF(AS35&gt;0,"Ⅱ","Ⅰ")))</f>
        <v>Ⅰ</v>
      </c>
      <c r="AR36" s="780"/>
      <c r="AS36" s="780"/>
      <c r="AT36" s="780"/>
    </row>
    <row r="37" spans="2:86" ht="12" customHeight="1" x14ac:dyDescent="0.15">
      <c r="B37" s="490"/>
      <c r="C37" s="807"/>
      <c r="D37" s="805"/>
      <c r="E37" s="805"/>
      <c r="F37" s="805"/>
      <c r="G37" s="805"/>
      <c r="H37" s="805"/>
      <c r="I37" s="805"/>
      <c r="J37" s="806"/>
      <c r="K37" s="766"/>
      <c r="L37" s="766"/>
      <c r="M37" s="766"/>
      <c r="N37" s="766"/>
      <c r="O37" s="766" t="s">
        <v>472</v>
      </c>
      <c r="P37" s="766"/>
      <c r="Q37" s="766"/>
      <c r="R37" s="766"/>
      <c r="S37" s="766"/>
      <c r="T37" s="766"/>
      <c r="U37" s="766"/>
      <c r="V37" s="766"/>
      <c r="W37" s="766"/>
      <c r="X37" s="766"/>
      <c r="Y37" s="767" t="str">
        <f>IF((Y32+AC32+AG32)&gt;0,"Ⅳ",IF((Z32+AD32+AH32)&gt;0,"Ⅲ",IF((AA32+AE32+AI32)&gt;0,"Ⅱ",IF((AB32+AF32+AJ32)&gt;0,"Ⅱ","Ⅰ"))))</f>
        <v>Ⅰ</v>
      </c>
      <c r="Z37" s="768"/>
      <c r="AA37" s="768"/>
      <c r="AB37" s="768"/>
      <c r="AC37" s="768"/>
      <c r="AD37" s="768"/>
      <c r="AE37" s="768"/>
      <c r="AF37" s="768"/>
      <c r="AG37" s="768"/>
      <c r="AH37" s="768"/>
      <c r="AI37" s="768"/>
      <c r="AJ37" s="769"/>
      <c r="AK37" s="790"/>
      <c r="AL37" s="791"/>
      <c r="AM37" s="791"/>
      <c r="AN37" s="791"/>
      <c r="AO37" s="792"/>
      <c r="AP37" s="2"/>
    </row>
    <row r="38" spans="2:86" ht="14.25" customHeight="1" x14ac:dyDescent="0.15">
      <c r="B38" s="490"/>
      <c r="C38" s="807"/>
      <c r="D38" s="805"/>
      <c r="E38" s="805"/>
      <c r="F38" s="805"/>
      <c r="G38" s="805"/>
      <c r="H38" s="805"/>
      <c r="I38" s="805"/>
      <c r="J38" s="806"/>
      <c r="K38" s="766" t="s">
        <v>168</v>
      </c>
      <c r="L38" s="770"/>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x14ac:dyDescent="0.15">
      <c r="B39" s="490"/>
      <c r="C39" s="807"/>
      <c r="D39" s="805"/>
      <c r="E39" s="805"/>
      <c r="F39" s="805"/>
      <c r="G39" s="805"/>
      <c r="H39" s="805"/>
      <c r="I39" s="805"/>
      <c r="J39" s="806"/>
      <c r="K39" s="76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x14ac:dyDescent="0.15">
      <c r="B40" s="490"/>
      <c r="C40" s="807"/>
      <c r="D40" s="805"/>
      <c r="E40" s="805"/>
      <c r="F40" s="805"/>
      <c r="G40" s="805"/>
      <c r="H40" s="805"/>
      <c r="I40" s="805"/>
      <c r="J40" s="806"/>
      <c r="K40" s="771" t="s">
        <v>473</v>
      </c>
      <c r="L40" s="771"/>
      <c r="M40" s="771"/>
      <c r="N40" s="771"/>
      <c r="O40" s="771"/>
      <c r="P40" s="771"/>
      <c r="Q40" s="771"/>
      <c r="R40" s="771"/>
      <c r="S40" s="771"/>
      <c r="T40" s="771"/>
      <c r="U40" s="771"/>
      <c r="V40" s="771"/>
      <c r="W40" s="771"/>
      <c r="X40" s="771"/>
      <c r="Y40" s="771"/>
      <c r="Z40" s="771"/>
      <c r="AA40" s="771"/>
      <c r="AB40" s="771"/>
      <c r="AC40" s="771"/>
      <c r="AD40" s="771"/>
      <c r="AE40" s="771"/>
      <c r="AF40" s="771"/>
      <c r="AG40" s="771"/>
      <c r="AH40" s="771"/>
      <c r="AI40" s="771"/>
      <c r="AJ40" s="771"/>
      <c r="AK40" s="771"/>
      <c r="AL40" s="771"/>
      <c r="AM40" s="771"/>
      <c r="AN40" s="771"/>
      <c r="AO40" s="771"/>
      <c r="AP40" s="2"/>
    </row>
    <row r="41" spans="2:86" ht="12" customHeight="1" x14ac:dyDescent="0.15">
      <c r="B41" s="490"/>
      <c r="C41" s="807"/>
      <c r="D41" s="805"/>
      <c r="E41" s="805"/>
      <c r="F41" s="805"/>
      <c r="G41" s="805"/>
      <c r="H41" s="805"/>
      <c r="I41" s="805"/>
      <c r="J41" s="806"/>
      <c r="K41" s="772" t="s">
        <v>522</v>
      </c>
      <c r="L41" s="772"/>
      <c r="M41" s="772"/>
      <c r="N41" s="772"/>
      <c r="O41" s="772"/>
      <c r="P41" s="772"/>
      <c r="Q41" s="772"/>
      <c r="R41" s="772"/>
      <c r="S41" s="772"/>
      <c r="T41" s="772"/>
      <c r="U41" s="772"/>
      <c r="V41" s="772"/>
      <c r="W41" s="772"/>
      <c r="X41" s="772"/>
      <c r="Y41" s="772"/>
      <c r="Z41" s="772"/>
      <c r="AA41" s="772"/>
      <c r="AB41" s="772"/>
      <c r="AC41" s="772"/>
      <c r="AD41" s="772"/>
      <c r="AE41" s="772"/>
      <c r="AF41" s="772"/>
      <c r="AG41" s="772"/>
      <c r="AH41" s="772"/>
      <c r="AI41" s="772"/>
      <c r="AJ41" s="772"/>
      <c r="AK41" s="772"/>
      <c r="AL41" s="772"/>
      <c r="AM41" s="772"/>
      <c r="AN41" s="772"/>
      <c r="AO41" s="772"/>
      <c r="AP41" s="2"/>
    </row>
    <row r="42" spans="2:86" ht="12" customHeight="1" x14ac:dyDescent="0.15">
      <c r="B42" s="490"/>
      <c r="C42" s="807"/>
      <c r="D42" s="805"/>
      <c r="E42" s="805"/>
      <c r="F42" s="805"/>
      <c r="G42" s="805"/>
      <c r="H42" s="805"/>
      <c r="I42" s="805"/>
      <c r="J42" s="806"/>
      <c r="K42" s="145" t="s">
        <v>474</v>
      </c>
      <c r="L42" s="146"/>
      <c r="M42" s="146"/>
      <c r="N42" s="146"/>
      <c r="O42" s="146"/>
      <c r="P42" s="146"/>
      <c r="Q42" s="146"/>
      <c r="R42" s="146"/>
      <c r="S42" s="146"/>
      <c r="T42" s="146"/>
      <c r="U42" s="146"/>
      <c r="V42" s="146"/>
      <c r="W42" s="146"/>
      <c r="X42" s="146"/>
      <c r="Y42" s="146"/>
      <c r="Z42" s="146"/>
      <c r="AA42" s="146"/>
      <c r="AB42" s="146"/>
      <c r="AC42" s="146"/>
      <c r="AD42" s="146"/>
      <c r="AE42" s="146"/>
      <c r="AF42" s="146"/>
      <c r="AG42" s="146"/>
      <c r="AH42" s="146"/>
      <c r="AI42" s="146"/>
      <c r="AJ42" s="146"/>
      <c r="AK42" s="146"/>
      <c r="AL42" s="146"/>
      <c r="AM42" s="146"/>
      <c r="AN42" s="146"/>
      <c r="AO42" s="147"/>
      <c r="AP42" s="2"/>
    </row>
    <row r="43" spans="2:86" ht="12" customHeight="1" x14ac:dyDescent="0.15">
      <c r="B43" s="490"/>
      <c r="C43" s="807"/>
      <c r="D43" s="805"/>
      <c r="E43" s="805"/>
      <c r="F43" s="805"/>
      <c r="G43" s="805"/>
      <c r="H43" s="805"/>
      <c r="I43" s="805"/>
      <c r="J43" s="806"/>
      <c r="K43" s="145" t="s">
        <v>475</v>
      </c>
      <c r="L43" s="146"/>
      <c r="M43" s="146"/>
      <c r="N43" s="146"/>
      <c r="O43" s="146"/>
      <c r="P43" s="146"/>
      <c r="Q43" s="146"/>
      <c r="R43" s="146"/>
      <c r="S43" s="146"/>
      <c r="T43" s="146"/>
      <c r="U43" s="146"/>
      <c r="V43" s="146"/>
      <c r="W43" s="146"/>
      <c r="X43" s="146"/>
      <c r="Y43" s="146"/>
      <c r="Z43" s="146"/>
      <c r="AA43" s="146"/>
      <c r="AB43" s="146"/>
      <c r="AC43" s="146"/>
      <c r="AD43" s="146"/>
      <c r="AE43" s="146"/>
      <c r="AF43" s="146"/>
      <c r="AG43" s="146"/>
      <c r="AH43" s="146"/>
      <c r="AI43" s="146"/>
      <c r="AJ43" s="146"/>
      <c r="AK43" s="146"/>
      <c r="AL43" s="146"/>
      <c r="AM43" s="146"/>
      <c r="AN43" s="146"/>
      <c r="AO43" s="147"/>
      <c r="AP43" s="2"/>
    </row>
    <row r="44" spans="2:86" ht="12" customHeight="1" x14ac:dyDescent="0.15">
      <c r="B44" s="490"/>
      <c r="C44" s="807"/>
      <c r="D44" s="805"/>
      <c r="E44" s="805"/>
      <c r="F44" s="805"/>
      <c r="G44" s="805"/>
      <c r="H44" s="805"/>
      <c r="I44" s="805"/>
      <c r="J44" s="806"/>
      <c r="K44" s="760" t="s">
        <v>476</v>
      </c>
      <c r="L44" s="761"/>
      <c r="M44" s="761"/>
      <c r="N44" s="761"/>
      <c r="O44" s="761"/>
      <c r="P44" s="761"/>
      <c r="Q44" s="761"/>
      <c r="R44" s="761"/>
      <c r="S44" s="761"/>
      <c r="T44" s="761"/>
      <c r="U44" s="761"/>
      <c r="V44" s="761"/>
      <c r="W44" s="761"/>
      <c r="X44" s="761"/>
      <c r="Y44" s="761"/>
      <c r="Z44" s="761"/>
      <c r="AA44" s="761"/>
      <c r="AB44" s="761"/>
      <c r="AC44" s="761"/>
      <c r="AD44" s="761"/>
      <c r="AE44" s="761"/>
      <c r="AF44" s="761"/>
      <c r="AG44" s="761"/>
      <c r="AH44" s="761"/>
      <c r="AI44" s="761"/>
      <c r="AJ44" s="761"/>
      <c r="AK44" s="761"/>
      <c r="AL44" s="761"/>
      <c r="AM44" s="761"/>
      <c r="AN44" s="761"/>
      <c r="AO44" s="762"/>
      <c r="AP44" s="2"/>
    </row>
    <row r="45" spans="2:86" ht="12" customHeight="1" x14ac:dyDescent="0.15">
      <c r="B45" s="453"/>
      <c r="C45" s="808"/>
      <c r="D45" s="809"/>
      <c r="E45" s="809"/>
      <c r="F45" s="809"/>
      <c r="G45" s="809"/>
      <c r="H45" s="809"/>
      <c r="I45" s="809"/>
      <c r="J45" s="810"/>
      <c r="K45" s="763"/>
      <c r="L45" s="764"/>
      <c r="M45" s="764"/>
      <c r="N45" s="764"/>
      <c r="O45" s="764"/>
      <c r="P45" s="764"/>
      <c r="Q45" s="764"/>
      <c r="R45" s="764"/>
      <c r="S45" s="764"/>
      <c r="T45" s="764"/>
      <c r="U45" s="764"/>
      <c r="V45" s="764"/>
      <c r="W45" s="764"/>
      <c r="X45" s="764"/>
      <c r="Y45" s="764"/>
      <c r="Z45" s="764"/>
      <c r="AA45" s="764"/>
      <c r="AB45" s="764"/>
      <c r="AC45" s="764"/>
      <c r="AD45" s="764"/>
      <c r="AE45" s="764"/>
      <c r="AF45" s="764"/>
      <c r="AG45" s="764"/>
      <c r="AH45" s="764"/>
      <c r="AI45" s="764"/>
      <c r="AJ45" s="764"/>
      <c r="AK45" s="764"/>
      <c r="AL45" s="764"/>
      <c r="AM45" s="764"/>
      <c r="AN45" s="764"/>
      <c r="AO45" s="765"/>
      <c r="AP45" s="2"/>
    </row>
    <row r="46" spans="2:86" s="6" customFormat="1" ht="12" customHeight="1" x14ac:dyDescent="0.15">
      <c r="B46" s="2" t="s">
        <v>526</v>
      </c>
      <c r="AQ46" s="118"/>
      <c r="AR46" s="118"/>
      <c r="AS46" s="118"/>
      <c r="AT46" s="118"/>
      <c r="AU46" s="118"/>
      <c r="AV46" s="118"/>
      <c r="AW46" s="118"/>
      <c r="AX46" s="118"/>
      <c r="AY46" s="118"/>
      <c r="AZ46" s="118"/>
      <c r="BA46" s="118"/>
      <c r="BB46" s="118"/>
      <c r="BC46" s="118"/>
      <c r="BD46" s="118"/>
      <c r="BE46" s="118"/>
      <c r="BF46" s="118"/>
      <c r="BG46" s="118"/>
      <c r="BH46" s="118"/>
      <c r="BI46" s="118"/>
      <c r="BJ46" s="118"/>
      <c r="BK46" s="118"/>
      <c r="BL46" s="118"/>
      <c r="BM46" s="118"/>
      <c r="BN46" s="118"/>
      <c r="BO46" s="118"/>
      <c r="BP46" s="118"/>
      <c r="BQ46" s="118"/>
      <c r="BR46" s="118"/>
      <c r="BS46" s="118"/>
      <c r="BT46" s="118"/>
      <c r="BU46" s="118"/>
      <c r="BV46" s="118"/>
      <c r="BW46" s="118"/>
      <c r="BX46" s="118"/>
      <c r="BY46" s="118"/>
      <c r="BZ46" s="118"/>
      <c r="CA46" s="118"/>
      <c r="CB46" s="118"/>
      <c r="CC46" s="118"/>
      <c r="CD46" s="118"/>
      <c r="CE46" s="118"/>
      <c r="CF46" s="118"/>
      <c r="CG46" s="118"/>
      <c r="CH46" s="118"/>
    </row>
    <row r="47" spans="2:86" ht="12" customHeight="1" x14ac:dyDescent="0.15">
      <c r="B47" s="2" t="s">
        <v>523</v>
      </c>
    </row>
    <row r="48" spans="2:86" ht="12" customHeight="1" x14ac:dyDescent="0.15">
      <c r="B48" s="2" t="s">
        <v>524</v>
      </c>
    </row>
    <row r="49" spans="2:2" ht="12" customHeight="1" x14ac:dyDescent="0.15">
      <c r="B49" s="2" t="s">
        <v>477</v>
      </c>
    </row>
    <row r="50" spans="2:2" ht="12" customHeight="1" x14ac:dyDescent="0.15">
      <c r="B50" s="2" t="s">
        <v>525</v>
      </c>
    </row>
    <row r="51" spans="2:2" ht="12" customHeight="1" x14ac:dyDescent="0.15">
      <c r="B51" s="2" t="s">
        <v>478</v>
      </c>
    </row>
    <row r="52" spans="2:2" x14ac:dyDescent="0.15">
      <c r="B52" s="2" t="s">
        <v>538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1" priority="3">
      <formula>$AQ11=2</formula>
    </cfRule>
  </conditionalFormatting>
  <conditionalFormatting sqref="Y11:AF30">
    <cfRule type="expression" dxfId="10" priority="2">
      <formula>$AQ11=3</formula>
    </cfRule>
  </conditionalFormatting>
  <conditionalFormatting sqref="AC11:AJ30">
    <cfRule type="expression" dxfId="9" priority="1">
      <formula>$AQ11=1</formula>
    </cfRule>
  </conditionalFormatting>
  <dataValidations count="2">
    <dataValidation type="list" allowBlank="1" showInputMessage="1" showErrorMessage="1" sqref="Y11:AB30" xr:uid="{00000000-0002-0000-1600-000000000000}">
      <formula1>"　,○"</formula1>
    </dataValidation>
    <dataValidation type="list" allowBlank="1" showInputMessage="1" showErrorMessage="1" sqref="N11:O30 R11:T30" xr:uid="{00000000-0002-0000-16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600-000002000000}">
          <x14:formula1>
            <xm:f>'(参考)リスト'!$F$16:$F$21</xm:f>
          </x14:formula1>
          <xm:sqref>W11:X30</xm:sqref>
        </x14:dataValidation>
        <x14:dataValidation type="list" allowBlank="1" showInputMessage="1" showErrorMessage="1" xr:uid="{00000000-0002-0000-1600-000003000000}">
          <x14:formula1>
            <xm:f>'(参考)リスト'!$B$16:$B$20</xm:f>
          </x14:formula1>
          <xm:sqref>L11:M30</xm:sqref>
        </x14:dataValidation>
        <x14:dataValidation type="list" allowBlank="1" showInputMessage="1" showErrorMessage="1" xr:uid="{00000000-0002-0000-1600-000004000000}">
          <x14:formula1>
            <xm:f>'(参考)リスト'!$G$16:$G$20</xm:f>
          </x14:formula1>
          <xm:sqref>U11:V30</xm:sqref>
        </x14:dataValidation>
        <x14:dataValidation type="list" allowBlank="1" showInputMessage="1" showErrorMessage="1" xr:uid="{00000000-0002-0000-1600-000005000000}">
          <x14:formula1>
            <xm:f>'(参考)リスト'!$D$16:$D$18</xm:f>
          </x14:formula1>
          <xm:sqref>P11:Q30</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1" customWidth="1"/>
    <col min="43" max="86" width="4.125" style="118" customWidth="1"/>
    <col min="87" max="99" width="8" style="2" customWidth="1"/>
    <col min="100" max="110" width="9" style="2"/>
    <col min="111" max="111" width="14" style="2" bestFit="1" customWidth="1"/>
    <col min="112" max="16384" width="9" style="2"/>
  </cols>
  <sheetData>
    <row r="1" spans="2:86" x14ac:dyDescent="0.15">
      <c r="AU1" s="833" t="s">
        <v>306</v>
      </c>
      <c r="AV1" s="834" t="s">
        <v>299</v>
      </c>
      <c r="AW1" s="836" t="s">
        <v>300</v>
      </c>
      <c r="AX1" s="838" t="s">
        <v>307</v>
      </c>
      <c r="AY1" s="839"/>
      <c r="AZ1" s="839"/>
      <c r="BA1" s="839"/>
      <c r="BB1" s="839"/>
      <c r="BC1" s="839"/>
      <c r="BD1" s="839"/>
      <c r="BE1" s="839"/>
      <c r="BF1" s="839"/>
      <c r="BG1" s="839"/>
      <c r="BH1" s="839"/>
      <c r="BI1" s="839"/>
      <c r="BJ1" s="839"/>
      <c r="BK1" s="839"/>
      <c r="BL1" s="839"/>
      <c r="BM1" s="839"/>
      <c r="BN1" s="839"/>
      <c r="BO1" s="839"/>
      <c r="BP1" s="839"/>
      <c r="BQ1" s="839"/>
      <c r="BR1" s="840"/>
      <c r="BS1" s="483" t="s">
        <v>301</v>
      </c>
      <c r="BT1" s="841"/>
      <c r="BU1" s="841"/>
      <c r="BV1" s="841"/>
      <c r="BW1" s="853" t="s">
        <v>308</v>
      </c>
      <c r="BX1" s="854"/>
      <c r="BY1" s="854"/>
      <c r="BZ1" s="854"/>
      <c r="CA1" s="854"/>
      <c r="CB1" s="854"/>
      <c r="CC1" s="854"/>
      <c r="CD1" s="854"/>
      <c r="CE1" s="854"/>
      <c r="CF1" s="854"/>
      <c r="CG1" s="854"/>
      <c r="CH1" s="855"/>
    </row>
    <row r="2" spans="2:86" ht="8.25" customHeight="1" x14ac:dyDescent="0.15">
      <c r="AU2" s="833"/>
      <c r="AV2" s="835"/>
      <c r="AW2" s="837"/>
      <c r="AX2" s="801" t="s">
        <v>309</v>
      </c>
      <c r="AY2" s="278"/>
      <c r="AZ2" s="278"/>
      <c r="BA2" s="278"/>
      <c r="BB2" s="278"/>
      <c r="BC2" s="278"/>
      <c r="BD2" s="278"/>
      <c r="BE2" s="278"/>
      <c r="BF2" s="278"/>
      <c r="BG2" s="278"/>
      <c r="BH2" s="278"/>
      <c r="BI2" s="278"/>
      <c r="BJ2" s="278" t="s">
        <v>310</v>
      </c>
      <c r="BK2" s="278"/>
      <c r="BL2" s="278"/>
      <c r="BM2" s="278"/>
      <c r="BN2" s="278"/>
      <c r="BO2" s="278"/>
      <c r="BP2" s="278"/>
      <c r="BQ2" s="278"/>
      <c r="BR2" s="856"/>
      <c r="BS2" s="841"/>
      <c r="BT2" s="841"/>
      <c r="BU2" s="841"/>
      <c r="BV2" s="841"/>
      <c r="BW2" s="857" t="s">
        <v>303</v>
      </c>
      <c r="BX2" s="472"/>
      <c r="BY2" s="472"/>
      <c r="BZ2" s="472"/>
      <c r="CA2" s="278" t="s">
        <v>311</v>
      </c>
      <c r="CB2" s="278"/>
      <c r="CC2" s="278"/>
      <c r="CD2" s="278"/>
      <c r="CE2" s="278"/>
      <c r="CF2" s="278"/>
      <c r="CG2" s="278"/>
      <c r="CH2" s="856"/>
    </row>
    <row r="3" spans="2:86" ht="24.95" customHeight="1" x14ac:dyDescent="0.15">
      <c r="B3" s="574" t="s">
        <v>452</v>
      </c>
      <c r="C3" s="799"/>
      <c r="D3" s="799"/>
      <c r="E3" s="800"/>
      <c r="F3" s="800"/>
      <c r="G3" s="800"/>
      <c r="H3" s="800"/>
      <c r="I3" s="800"/>
      <c r="J3" s="800"/>
      <c r="K3" s="799"/>
      <c r="L3" s="799"/>
      <c r="M3" s="799"/>
      <c r="N3" s="799"/>
      <c r="O3" s="799"/>
      <c r="P3" s="799"/>
      <c r="Q3" s="799"/>
      <c r="R3" s="799"/>
      <c r="S3" s="799"/>
      <c r="T3" s="799"/>
      <c r="U3" s="799"/>
      <c r="V3" s="799"/>
      <c r="W3" s="799"/>
      <c r="X3" s="799"/>
      <c r="Y3" s="799"/>
      <c r="Z3" s="799"/>
      <c r="AA3" s="799"/>
      <c r="AB3" s="799"/>
      <c r="AC3" s="799"/>
      <c r="AD3" s="799"/>
      <c r="AE3" s="799"/>
      <c r="AF3" s="799"/>
      <c r="AG3" s="799"/>
      <c r="AH3" s="799"/>
      <c r="AI3" s="799"/>
      <c r="AJ3" s="799"/>
      <c r="AK3" s="799"/>
      <c r="AL3" s="799"/>
      <c r="AM3" s="799"/>
      <c r="AN3" s="799"/>
      <c r="AO3" s="799"/>
      <c r="AU3" s="833"/>
      <c r="AV3" s="835"/>
      <c r="AW3" s="837"/>
      <c r="AX3" s="801" t="s">
        <v>26</v>
      </c>
      <c r="AY3" s="278"/>
      <c r="AZ3" s="278"/>
      <c r="BA3" s="278"/>
      <c r="BB3" s="278" t="s">
        <v>22</v>
      </c>
      <c r="BC3" s="278"/>
      <c r="BD3" s="278"/>
      <c r="BE3" s="278"/>
      <c r="BF3" s="278" t="s">
        <v>24</v>
      </c>
      <c r="BG3" s="278"/>
      <c r="BH3" s="278"/>
      <c r="BI3" s="278"/>
      <c r="BJ3" s="472" t="s">
        <v>26</v>
      </c>
      <c r="BK3" s="472"/>
      <c r="BL3" s="472"/>
      <c r="BM3" s="472" t="s">
        <v>22</v>
      </c>
      <c r="BN3" s="472"/>
      <c r="BO3" s="472"/>
      <c r="BP3" s="472" t="s">
        <v>24</v>
      </c>
      <c r="BQ3" s="472"/>
      <c r="BR3" s="852"/>
      <c r="BS3" s="483" t="s">
        <v>26</v>
      </c>
      <c r="BT3" s="483" t="s">
        <v>22</v>
      </c>
      <c r="BU3" s="483" t="s">
        <v>24</v>
      </c>
      <c r="BV3" s="483" t="s">
        <v>304</v>
      </c>
      <c r="BW3" s="801" t="s">
        <v>312</v>
      </c>
      <c r="BX3" s="278"/>
      <c r="BY3" s="278"/>
      <c r="BZ3" s="278"/>
      <c r="CA3" s="278" t="s">
        <v>22</v>
      </c>
      <c r="CB3" s="278"/>
      <c r="CC3" s="278"/>
      <c r="CD3" s="278"/>
      <c r="CE3" s="278" t="s">
        <v>24</v>
      </c>
      <c r="CF3" s="278"/>
      <c r="CG3" s="278"/>
      <c r="CH3" s="856"/>
    </row>
    <row r="4" spans="2:86" ht="18" customHeight="1" x14ac:dyDescent="0.15">
      <c r="B4" s="440" t="s">
        <v>27</v>
      </c>
      <c r="C4" s="440"/>
      <c r="D4" s="739"/>
      <c r="E4" s="846" t="str">
        <f>'様式A-1'!D3</f>
        <v>ユダトンネル</v>
      </c>
      <c r="F4" s="847"/>
      <c r="G4" s="847"/>
      <c r="H4" s="847"/>
      <c r="I4" s="847"/>
      <c r="J4" s="848"/>
      <c r="K4" s="301" t="s">
        <v>28</v>
      </c>
      <c r="L4" s="472"/>
      <c r="M4" s="472"/>
      <c r="N4" s="845" t="str">
        <f>'様式A-1'!J3</f>
        <v>主要県道　橘東和線</v>
      </c>
      <c r="O4" s="845"/>
      <c r="P4" s="845"/>
      <c r="Q4" s="845"/>
      <c r="R4" s="845"/>
      <c r="S4" s="845"/>
      <c r="T4" s="278" t="s">
        <v>258</v>
      </c>
      <c r="U4" s="278"/>
      <c r="V4" s="278"/>
      <c r="W4" s="278"/>
      <c r="X4" s="278"/>
      <c r="Y4" s="845" t="str">
        <f>'様式B(トンネル様式1P002)'!K5</f>
        <v>基礎地盤コンサルタンツ株式会社</v>
      </c>
      <c r="Z4" s="845"/>
      <c r="AA4" s="845"/>
      <c r="AB4" s="845"/>
      <c r="AC4" s="845"/>
      <c r="AD4" s="845"/>
      <c r="AE4" s="845"/>
      <c r="AF4" s="845"/>
      <c r="AG4" s="250" t="s">
        <v>220</v>
      </c>
      <c r="AH4" s="251"/>
      <c r="AI4" s="251"/>
      <c r="AJ4" s="252"/>
      <c r="AK4" s="849">
        <f>'様式B(トンネル様式1P002)'!Q5</f>
        <v>45281</v>
      </c>
      <c r="AL4" s="850"/>
      <c r="AM4" s="850"/>
      <c r="AN4" s="850"/>
      <c r="AO4" s="851"/>
      <c r="AU4" s="833"/>
      <c r="AV4" s="835"/>
      <c r="AW4" s="837"/>
      <c r="AX4" s="112" t="s">
        <v>313</v>
      </c>
      <c r="AY4" s="113" t="s">
        <v>314</v>
      </c>
      <c r="AZ4" s="113" t="s">
        <v>315</v>
      </c>
      <c r="BA4" s="114" t="s">
        <v>316</v>
      </c>
      <c r="BB4" s="115" t="s">
        <v>313</v>
      </c>
      <c r="BC4" s="113" t="s">
        <v>314</v>
      </c>
      <c r="BD4" s="113" t="s">
        <v>315</v>
      </c>
      <c r="BE4" s="114" t="s">
        <v>316</v>
      </c>
      <c r="BF4" s="115" t="s">
        <v>313</v>
      </c>
      <c r="BG4" s="113" t="s">
        <v>314</v>
      </c>
      <c r="BH4" s="113" t="s">
        <v>315</v>
      </c>
      <c r="BI4" s="114" t="s">
        <v>316</v>
      </c>
      <c r="BJ4" s="115" t="s">
        <v>313</v>
      </c>
      <c r="BK4" s="113" t="s">
        <v>314</v>
      </c>
      <c r="BL4" s="114" t="s">
        <v>317</v>
      </c>
      <c r="BM4" s="115" t="s">
        <v>313</v>
      </c>
      <c r="BN4" s="113" t="s">
        <v>314</v>
      </c>
      <c r="BO4" s="114" t="s">
        <v>317</v>
      </c>
      <c r="BP4" s="115" t="s">
        <v>313</v>
      </c>
      <c r="BQ4" s="113" t="s">
        <v>314</v>
      </c>
      <c r="BR4" s="116" t="s">
        <v>317</v>
      </c>
      <c r="BS4" s="841"/>
      <c r="BT4" s="841"/>
      <c r="BU4" s="841"/>
      <c r="BV4" s="841"/>
      <c r="BW4" s="112" t="s">
        <v>313</v>
      </c>
      <c r="BX4" s="113" t="s">
        <v>314</v>
      </c>
      <c r="BY4" s="113" t="s">
        <v>315</v>
      </c>
      <c r="BZ4" s="114" t="s">
        <v>316</v>
      </c>
      <c r="CA4" s="115" t="s">
        <v>313</v>
      </c>
      <c r="CB4" s="113" t="s">
        <v>314</v>
      </c>
      <c r="CC4" s="113" t="s">
        <v>315</v>
      </c>
      <c r="CD4" s="114" t="s">
        <v>316</v>
      </c>
      <c r="CE4" s="115" t="s">
        <v>313</v>
      </c>
      <c r="CF4" s="113" t="s">
        <v>314</v>
      </c>
      <c r="CG4" s="113" t="s">
        <v>315</v>
      </c>
      <c r="CH4" s="116" t="s">
        <v>316</v>
      </c>
    </row>
    <row r="5" spans="2:86" ht="18" customHeight="1" x14ac:dyDescent="0.15">
      <c r="B5" s="448" t="s">
        <v>0</v>
      </c>
      <c r="C5" s="448"/>
      <c r="D5" s="755"/>
      <c r="E5" s="842" t="str">
        <f>'様式A-1'!D4</f>
        <v>油田トンネル</v>
      </c>
      <c r="F5" s="843"/>
      <c r="G5" s="843"/>
      <c r="H5" s="843"/>
      <c r="I5" s="843"/>
      <c r="J5" s="844"/>
      <c r="K5" s="580" t="s">
        <v>1</v>
      </c>
      <c r="L5" s="483"/>
      <c r="M5" s="483"/>
      <c r="N5" s="845" t="str">
        <f>'様式A-1'!R3</f>
        <v>柳井土木建築事務所
（大島分室）</v>
      </c>
      <c r="O5" s="845"/>
      <c r="P5" s="845"/>
      <c r="Q5" s="845"/>
      <c r="R5" s="845"/>
      <c r="S5" s="845"/>
      <c r="T5" s="278" t="s">
        <v>259</v>
      </c>
      <c r="U5" s="278"/>
      <c r="V5" s="278"/>
      <c r="W5" s="278"/>
      <c r="X5" s="278"/>
      <c r="Y5" s="845" t="str">
        <f>'様式B(トンネル様式1P002)'!K6</f>
        <v>安田　啓吾</v>
      </c>
      <c r="Z5" s="845"/>
      <c r="AA5" s="845"/>
      <c r="AB5" s="845"/>
      <c r="AC5" s="845"/>
      <c r="AD5" s="845"/>
      <c r="AE5" s="845"/>
      <c r="AF5" s="845"/>
      <c r="AG5" s="544"/>
      <c r="AH5" s="610"/>
      <c r="AI5" s="610"/>
      <c r="AJ5" s="604"/>
      <c r="AK5" s="585"/>
      <c r="AL5" s="586"/>
      <c r="AM5" s="586"/>
      <c r="AN5" s="586"/>
      <c r="AO5" s="587"/>
      <c r="AU5" s="833"/>
      <c r="AV5" s="140" t="str">
        <f>N7</f>
        <v>S07</v>
      </c>
      <c r="AW5" s="119">
        <f>R7</f>
        <v>9</v>
      </c>
      <c r="AX5" s="148">
        <f>+Y32</f>
        <v>0</v>
      </c>
      <c r="AY5" s="148">
        <f>+Z32</f>
        <v>0</v>
      </c>
      <c r="AZ5" s="148">
        <f>+AA32</f>
        <v>0</v>
      </c>
      <c r="BA5" s="148">
        <f t="shared" ref="BA5" si="0">+AB32</f>
        <v>0</v>
      </c>
      <c r="BB5" s="148">
        <f>+AC32</f>
        <v>0</v>
      </c>
      <c r="BC5" s="148">
        <f t="shared" ref="BC5:BI5" si="1">+AD32</f>
        <v>0</v>
      </c>
      <c r="BD5" s="148">
        <f t="shared" si="1"/>
        <v>0</v>
      </c>
      <c r="BE5" s="148">
        <f t="shared" si="1"/>
        <v>0</v>
      </c>
      <c r="BF5" s="148">
        <f t="shared" si="1"/>
        <v>0</v>
      </c>
      <c r="BG5" s="148">
        <f t="shared" si="1"/>
        <v>0</v>
      </c>
      <c r="BH5" s="148">
        <f t="shared" si="1"/>
        <v>0</v>
      </c>
      <c r="BI5" s="148">
        <f t="shared" si="1"/>
        <v>0</v>
      </c>
      <c r="BJ5" s="148" t="str">
        <f>+Y35</f>
        <v/>
      </c>
      <c r="BK5" s="148" t="str">
        <f t="shared" ref="BK5" si="2">+Z35</f>
        <v/>
      </c>
      <c r="BL5" s="148" t="str">
        <f>+AA35</f>
        <v/>
      </c>
      <c r="BM5" s="148">
        <f>+AC35</f>
        <v>0</v>
      </c>
      <c r="BN5" s="148">
        <f t="shared" ref="BN5:BO5" si="3">+AD35</f>
        <v>0</v>
      </c>
      <c r="BO5" s="148">
        <f t="shared" si="3"/>
        <v>0</v>
      </c>
      <c r="BP5" s="148">
        <f>+AG35</f>
        <v>0</v>
      </c>
      <c r="BQ5" s="148">
        <f>+AH35</f>
        <v>0</v>
      </c>
      <c r="BR5" s="148">
        <f>+AI35</f>
        <v>0</v>
      </c>
      <c r="BS5" s="213" t="str">
        <f>+Y36</f>
        <v>Ⅰ</v>
      </c>
      <c r="BT5" s="213" t="str">
        <f>+AC36</f>
        <v>Ⅰ</v>
      </c>
      <c r="BU5" s="213" t="str">
        <f>+AG36</f>
        <v>Ⅰ</v>
      </c>
      <c r="BV5" s="213" t="str">
        <f>+Y37</f>
        <v>Ⅰ</v>
      </c>
      <c r="BW5" s="120" t="str">
        <f>IF(Y32&gt;0,$R$7,"")</f>
        <v/>
      </c>
      <c r="BX5" s="121" t="str">
        <f>IF(Z32&gt;0,"",IF(AA32&gt;0,$R$7,""))</f>
        <v/>
      </c>
      <c r="BY5" s="121" t="str">
        <f>IF(Y32+Z32&gt;0,"",IF(AA32&gt;0,$R$7,""))</f>
        <v/>
      </c>
      <c r="BZ5" s="121" t="str">
        <f>IF(Y32+Z32+AA32&gt;0,"",IF(AB32&gt;0,$R$7,""))</f>
        <v/>
      </c>
      <c r="CA5" s="122">
        <f t="shared" ref="CA5:CH5" si="4">+AC31</f>
        <v>0</v>
      </c>
      <c r="CB5" s="122">
        <f t="shared" si="4"/>
        <v>0</v>
      </c>
      <c r="CC5" s="122">
        <f t="shared" si="4"/>
        <v>0</v>
      </c>
      <c r="CD5" s="122">
        <f t="shared" si="4"/>
        <v>0</v>
      </c>
      <c r="CE5" s="122">
        <f t="shared" si="4"/>
        <v>0</v>
      </c>
      <c r="CF5" s="122">
        <f t="shared" si="4"/>
        <v>0</v>
      </c>
      <c r="CG5" s="122">
        <f t="shared" si="4"/>
        <v>0</v>
      </c>
      <c r="CH5" s="122">
        <f t="shared" si="4"/>
        <v>0</v>
      </c>
    </row>
    <row r="6" spans="2:86" ht="12" customHeight="1" x14ac:dyDescent="0.15">
      <c r="B6" s="802" t="s">
        <v>219</v>
      </c>
      <c r="C6" s="803"/>
      <c r="D6" s="804"/>
      <c r="E6" s="805"/>
      <c r="F6" s="805"/>
      <c r="G6" s="805"/>
      <c r="H6" s="805"/>
      <c r="I6" s="805"/>
      <c r="J6" s="806"/>
      <c r="K6" s="811" t="s">
        <v>453</v>
      </c>
      <c r="L6" s="812"/>
      <c r="M6" s="812"/>
      <c r="N6" s="812"/>
      <c r="O6" s="812"/>
      <c r="P6" s="812"/>
      <c r="Q6" s="812"/>
      <c r="R6" s="812"/>
      <c r="S6" s="812"/>
      <c r="T6" s="812"/>
      <c r="U6" s="812"/>
      <c r="V6" s="812"/>
      <c r="W6" s="812"/>
      <c r="X6" s="812"/>
      <c r="Y6" s="812"/>
      <c r="Z6" s="812"/>
      <c r="AA6" s="812"/>
      <c r="AB6" s="812"/>
      <c r="AC6" s="812"/>
      <c r="AD6" s="812"/>
      <c r="AE6" s="812"/>
      <c r="AF6" s="812"/>
      <c r="AG6" s="812"/>
      <c r="AH6" s="812"/>
      <c r="AI6" s="812"/>
      <c r="AJ6" s="812"/>
      <c r="AK6" s="812"/>
      <c r="AL6" s="812"/>
      <c r="AM6" s="812"/>
      <c r="AN6" s="812"/>
      <c r="AO6" s="813"/>
      <c r="AP6" s="2"/>
    </row>
    <row r="7" spans="2:86" ht="12" customHeight="1" x14ac:dyDescent="0.15">
      <c r="B7" s="490"/>
      <c r="C7" s="807"/>
      <c r="D7" s="805"/>
      <c r="E7" s="805"/>
      <c r="F7" s="805"/>
      <c r="G7" s="805"/>
      <c r="H7" s="805"/>
      <c r="I7" s="805"/>
      <c r="J7" s="806"/>
      <c r="K7" s="775" t="s">
        <v>218</v>
      </c>
      <c r="L7" s="776"/>
      <c r="M7" s="777"/>
      <c r="N7" s="767" t="s">
        <v>584</v>
      </c>
      <c r="O7" s="768"/>
      <c r="P7" s="775" t="s">
        <v>454</v>
      </c>
      <c r="Q7" s="777"/>
      <c r="R7" s="814">
        <v>9</v>
      </c>
      <c r="S7" s="815"/>
      <c r="T7" s="816"/>
      <c r="U7" s="817" t="s">
        <v>455</v>
      </c>
      <c r="V7" s="818"/>
      <c r="W7" s="817" t="s">
        <v>456</v>
      </c>
      <c r="X7" s="818"/>
      <c r="Y7" s="777" t="s">
        <v>217</v>
      </c>
      <c r="Z7" s="766"/>
      <c r="AA7" s="766"/>
      <c r="AB7" s="766"/>
      <c r="AC7" s="817" t="s">
        <v>457</v>
      </c>
      <c r="AD7" s="823"/>
      <c r="AE7" s="823"/>
      <c r="AF7" s="823"/>
      <c r="AG7" s="823"/>
      <c r="AH7" s="823"/>
      <c r="AI7" s="823"/>
      <c r="AJ7" s="818"/>
      <c r="AK7" s="817" t="s">
        <v>458</v>
      </c>
      <c r="AL7" s="823"/>
      <c r="AM7" s="823"/>
      <c r="AN7" s="825"/>
      <c r="AO7" s="826"/>
      <c r="AP7" s="2"/>
      <c r="AW7" s="167"/>
    </row>
    <row r="8" spans="2:86" ht="12" customHeight="1" x14ac:dyDescent="0.15">
      <c r="B8" s="490"/>
      <c r="C8" s="807"/>
      <c r="D8" s="805"/>
      <c r="E8" s="805"/>
      <c r="F8" s="805"/>
      <c r="G8" s="805"/>
      <c r="H8" s="805"/>
      <c r="I8" s="805"/>
      <c r="J8" s="806"/>
      <c r="K8" s="766" t="s">
        <v>459</v>
      </c>
      <c r="L8" s="766" t="s">
        <v>198</v>
      </c>
      <c r="M8" s="766"/>
      <c r="N8" s="766" t="s">
        <v>197</v>
      </c>
      <c r="O8" s="766"/>
      <c r="P8" s="766" t="s">
        <v>460</v>
      </c>
      <c r="Q8" s="766"/>
      <c r="R8" s="766" t="s">
        <v>6</v>
      </c>
      <c r="S8" s="766"/>
      <c r="T8" s="766"/>
      <c r="U8" s="819"/>
      <c r="V8" s="820"/>
      <c r="W8" s="819"/>
      <c r="X8" s="820"/>
      <c r="Y8" s="777"/>
      <c r="Z8" s="766"/>
      <c r="AA8" s="766"/>
      <c r="AB8" s="766"/>
      <c r="AC8" s="821"/>
      <c r="AD8" s="824"/>
      <c r="AE8" s="824"/>
      <c r="AF8" s="824"/>
      <c r="AG8" s="824"/>
      <c r="AH8" s="824"/>
      <c r="AI8" s="824"/>
      <c r="AJ8" s="822"/>
      <c r="AK8" s="819"/>
      <c r="AL8" s="827"/>
      <c r="AM8" s="827"/>
      <c r="AN8" s="828"/>
      <c r="AO8" s="829"/>
      <c r="AP8" s="2"/>
    </row>
    <row r="9" spans="2:86" ht="12" customHeight="1" x14ac:dyDescent="0.15">
      <c r="B9" s="490"/>
      <c r="C9" s="807"/>
      <c r="D9" s="805"/>
      <c r="E9" s="805"/>
      <c r="F9" s="805"/>
      <c r="G9" s="805"/>
      <c r="H9" s="805"/>
      <c r="I9" s="805"/>
      <c r="J9" s="806"/>
      <c r="K9" s="766"/>
      <c r="L9" s="766"/>
      <c r="M9" s="766"/>
      <c r="N9" s="766"/>
      <c r="O9" s="766"/>
      <c r="P9" s="766"/>
      <c r="Q9" s="766"/>
      <c r="R9" s="766"/>
      <c r="S9" s="766"/>
      <c r="T9" s="766"/>
      <c r="U9" s="819"/>
      <c r="V9" s="820"/>
      <c r="W9" s="819"/>
      <c r="X9" s="820"/>
      <c r="Y9" s="777" t="s">
        <v>461</v>
      </c>
      <c r="Z9" s="766"/>
      <c r="AA9" s="766"/>
      <c r="AB9" s="766"/>
      <c r="AC9" s="766" t="s">
        <v>462</v>
      </c>
      <c r="AD9" s="766"/>
      <c r="AE9" s="766"/>
      <c r="AF9" s="766"/>
      <c r="AG9" s="766" t="s">
        <v>463</v>
      </c>
      <c r="AH9" s="766"/>
      <c r="AI9" s="766"/>
      <c r="AJ9" s="766"/>
      <c r="AK9" s="819"/>
      <c r="AL9" s="827"/>
      <c r="AM9" s="827"/>
      <c r="AN9" s="828"/>
      <c r="AO9" s="829"/>
      <c r="AP9" s="2"/>
    </row>
    <row r="10" spans="2:86" ht="12" customHeight="1" x14ac:dyDescent="0.15">
      <c r="B10" s="490"/>
      <c r="C10" s="807"/>
      <c r="D10" s="805"/>
      <c r="E10" s="805"/>
      <c r="F10" s="805"/>
      <c r="G10" s="805"/>
      <c r="H10" s="805"/>
      <c r="I10" s="805"/>
      <c r="J10" s="806"/>
      <c r="K10" s="766"/>
      <c r="L10" s="766"/>
      <c r="M10" s="766"/>
      <c r="N10" s="766"/>
      <c r="O10" s="766"/>
      <c r="P10" s="766"/>
      <c r="Q10" s="766"/>
      <c r="R10" s="766"/>
      <c r="S10" s="766"/>
      <c r="T10" s="766"/>
      <c r="U10" s="821"/>
      <c r="V10" s="822"/>
      <c r="W10" s="821"/>
      <c r="X10" s="822"/>
      <c r="Y10" s="142" t="s">
        <v>32</v>
      </c>
      <c r="Z10" s="139" t="s">
        <v>33</v>
      </c>
      <c r="AA10" s="139" t="s">
        <v>464</v>
      </c>
      <c r="AB10" s="139" t="s">
        <v>465</v>
      </c>
      <c r="AC10" s="139" t="s">
        <v>32</v>
      </c>
      <c r="AD10" s="139" t="s">
        <v>33</v>
      </c>
      <c r="AE10" s="139" t="s">
        <v>464</v>
      </c>
      <c r="AF10" s="139" t="s">
        <v>465</v>
      </c>
      <c r="AG10" s="139" t="s">
        <v>32</v>
      </c>
      <c r="AH10" s="139" t="s">
        <v>33</v>
      </c>
      <c r="AI10" s="139" t="s">
        <v>464</v>
      </c>
      <c r="AJ10" s="139" t="s">
        <v>465</v>
      </c>
      <c r="AK10" s="821"/>
      <c r="AL10" s="824"/>
      <c r="AM10" s="824"/>
      <c r="AN10" s="830"/>
      <c r="AO10" s="831"/>
      <c r="AP10" s="2"/>
    </row>
    <row r="11" spans="2:86" ht="12" customHeight="1" x14ac:dyDescent="0.15">
      <c r="B11" s="490"/>
      <c r="C11" s="807"/>
      <c r="D11" s="805"/>
      <c r="E11" s="805"/>
      <c r="F11" s="805"/>
      <c r="G11" s="805"/>
      <c r="H11" s="805"/>
      <c r="I11" s="805"/>
      <c r="J11" s="806"/>
      <c r="K11" s="143">
        <v>1</v>
      </c>
      <c r="L11" s="793" t="s">
        <v>332</v>
      </c>
      <c r="M11" s="794"/>
      <c r="N11" s="793" t="s">
        <v>355</v>
      </c>
      <c r="O11" s="794"/>
      <c r="P11" s="767" t="s">
        <v>333</v>
      </c>
      <c r="Q11" s="769"/>
      <c r="R11" s="264" t="s">
        <v>339</v>
      </c>
      <c r="S11" s="264"/>
      <c r="T11" s="264"/>
      <c r="U11" s="767" t="s">
        <v>553</v>
      </c>
      <c r="V11" s="769"/>
      <c r="W11" s="767" t="s">
        <v>629</v>
      </c>
      <c r="X11" s="768"/>
      <c r="Y11" s="144"/>
      <c r="Z11" s="144"/>
      <c r="AA11" s="144"/>
      <c r="AB11" s="144"/>
      <c r="AC11" s="169"/>
      <c r="AD11" s="169"/>
      <c r="AE11" s="169"/>
      <c r="AF11" s="169"/>
      <c r="AG11" s="169"/>
      <c r="AH11" s="169"/>
      <c r="AI11" s="169"/>
      <c r="AJ11" s="169"/>
      <c r="AK11" s="793" t="s">
        <v>675</v>
      </c>
      <c r="AL11" s="832"/>
      <c r="AM11" s="832"/>
      <c r="AN11" s="615"/>
      <c r="AO11" s="616"/>
      <c r="AP11" s="2"/>
      <c r="AQ11" s="168">
        <f>IF(P11="材質劣化",2,IF(P11="漏水",3,1))</f>
        <v>2</v>
      </c>
    </row>
    <row r="12" spans="2:86" ht="12" customHeight="1" x14ac:dyDescent="0.15">
      <c r="B12" s="490"/>
      <c r="C12" s="807"/>
      <c r="D12" s="805"/>
      <c r="E12" s="805"/>
      <c r="F12" s="805"/>
      <c r="G12" s="805"/>
      <c r="H12" s="805"/>
      <c r="I12" s="805"/>
      <c r="J12" s="806"/>
      <c r="K12" s="143"/>
      <c r="L12" s="793"/>
      <c r="M12" s="794"/>
      <c r="N12" s="793"/>
      <c r="O12" s="794"/>
      <c r="P12" s="767"/>
      <c r="Q12" s="769"/>
      <c r="R12" s="264"/>
      <c r="S12" s="264"/>
      <c r="T12" s="264"/>
      <c r="U12" s="767"/>
      <c r="V12" s="769"/>
      <c r="W12" s="767"/>
      <c r="X12" s="768"/>
      <c r="Y12" s="144"/>
      <c r="Z12" s="144"/>
      <c r="AA12" s="144"/>
      <c r="AB12" s="144"/>
      <c r="AC12" s="169"/>
      <c r="AD12" s="169"/>
      <c r="AE12" s="169"/>
      <c r="AF12" s="169"/>
      <c r="AG12" s="169"/>
      <c r="AH12" s="169"/>
      <c r="AI12" s="169"/>
      <c r="AJ12" s="169"/>
      <c r="AK12" s="795"/>
      <c r="AL12" s="796"/>
      <c r="AM12" s="796"/>
      <c r="AN12" s="797"/>
      <c r="AO12" s="798"/>
      <c r="AP12" s="2"/>
      <c r="AQ12" s="168">
        <f t="shared" ref="AQ12:AQ30" si="5">IF(P12="材質劣化",2,IF(P12="漏水",3,1))</f>
        <v>1</v>
      </c>
    </row>
    <row r="13" spans="2:86" ht="12" customHeight="1" x14ac:dyDescent="0.15">
      <c r="B13" s="490"/>
      <c r="C13" s="807"/>
      <c r="D13" s="805"/>
      <c r="E13" s="805"/>
      <c r="F13" s="805"/>
      <c r="G13" s="805"/>
      <c r="H13" s="805"/>
      <c r="I13" s="805"/>
      <c r="J13" s="806"/>
      <c r="K13" s="143"/>
      <c r="L13" s="793"/>
      <c r="M13" s="794"/>
      <c r="N13" s="793"/>
      <c r="O13" s="794"/>
      <c r="P13" s="767"/>
      <c r="Q13" s="769"/>
      <c r="R13" s="264"/>
      <c r="S13" s="264"/>
      <c r="T13" s="264"/>
      <c r="U13" s="767"/>
      <c r="V13" s="769"/>
      <c r="W13" s="767"/>
      <c r="X13" s="768"/>
      <c r="Y13" s="144"/>
      <c r="Z13" s="144"/>
      <c r="AA13" s="144"/>
      <c r="AB13" s="144"/>
      <c r="AC13" s="169"/>
      <c r="AD13" s="169"/>
      <c r="AE13" s="169"/>
      <c r="AF13" s="169"/>
      <c r="AG13" s="169"/>
      <c r="AH13" s="169"/>
      <c r="AI13" s="169"/>
      <c r="AJ13" s="169"/>
      <c r="AK13" s="795"/>
      <c r="AL13" s="796"/>
      <c r="AM13" s="796"/>
      <c r="AN13" s="797"/>
      <c r="AO13" s="798"/>
      <c r="AP13" s="2"/>
      <c r="AQ13" s="168">
        <f t="shared" si="5"/>
        <v>1</v>
      </c>
    </row>
    <row r="14" spans="2:86" ht="12" customHeight="1" x14ac:dyDescent="0.15">
      <c r="B14" s="490"/>
      <c r="C14" s="807"/>
      <c r="D14" s="805"/>
      <c r="E14" s="805"/>
      <c r="F14" s="805"/>
      <c r="G14" s="805"/>
      <c r="H14" s="805"/>
      <c r="I14" s="805"/>
      <c r="J14" s="806"/>
      <c r="K14" s="143"/>
      <c r="L14" s="793"/>
      <c r="M14" s="794"/>
      <c r="N14" s="793"/>
      <c r="O14" s="794"/>
      <c r="P14" s="767"/>
      <c r="Q14" s="769"/>
      <c r="R14" s="264"/>
      <c r="S14" s="264"/>
      <c r="T14" s="264"/>
      <c r="U14" s="767"/>
      <c r="V14" s="769"/>
      <c r="W14" s="767"/>
      <c r="X14" s="768"/>
      <c r="Y14" s="144"/>
      <c r="Z14" s="144"/>
      <c r="AA14" s="144"/>
      <c r="AB14" s="144"/>
      <c r="AC14" s="169"/>
      <c r="AD14" s="169"/>
      <c r="AE14" s="169"/>
      <c r="AF14" s="169"/>
      <c r="AG14" s="169"/>
      <c r="AH14" s="169"/>
      <c r="AI14" s="169"/>
      <c r="AJ14" s="169"/>
      <c r="AK14" s="795"/>
      <c r="AL14" s="796"/>
      <c r="AM14" s="796"/>
      <c r="AN14" s="797"/>
      <c r="AO14" s="798"/>
      <c r="AP14" s="2"/>
      <c r="AQ14" s="168">
        <f t="shared" si="5"/>
        <v>1</v>
      </c>
    </row>
    <row r="15" spans="2:86" ht="12" customHeight="1" x14ac:dyDescent="0.15">
      <c r="B15" s="490"/>
      <c r="C15" s="807"/>
      <c r="D15" s="805"/>
      <c r="E15" s="805"/>
      <c r="F15" s="805"/>
      <c r="G15" s="805"/>
      <c r="H15" s="805"/>
      <c r="I15" s="805"/>
      <c r="J15" s="806"/>
      <c r="K15" s="143"/>
      <c r="L15" s="793"/>
      <c r="M15" s="794"/>
      <c r="N15" s="793"/>
      <c r="O15" s="794"/>
      <c r="P15" s="767"/>
      <c r="Q15" s="769"/>
      <c r="R15" s="264"/>
      <c r="S15" s="264"/>
      <c r="T15" s="264"/>
      <c r="U15" s="767"/>
      <c r="V15" s="769"/>
      <c r="W15" s="767"/>
      <c r="X15" s="768"/>
      <c r="Y15" s="144"/>
      <c r="Z15" s="144"/>
      <c r="AA15" s="144"/>
      <c r="AB15" s="144"/>
      <c r="AC15" s="169"/>
      <c r="AD15" s="169"/>
      <c r="AE15" s="169"/>
      <c r="AF15" s="169"/>
      <c r="AG15" s="169"/>
      <c r="AH15" s="169"/>
      <c r="AI15" s="169"/>
      <c r="AJ15" s="169"/>
      <c r="AK15" s="795"/>
      <c r="AL15" s="796"/>
      <c r="AM15" s="796"/>
      <c r="AN15" s="797"/>
      <c r="AO15" s="798"/>
      <c r="AP15" s="2"/>
      <c r="AQ15" s="168">
        <f t="shared" si="5"/>
        <v>1</v>
      </c>
    </row>
    <row r="16" spans="2:86" ht="12" customHeight="1" x14ac:dyDescent="0.15">
      <c r="B16" s="490"/>
      <c r="C16" s="807"/>
      <c r="D16" s="805"/>
      <c r="E16" s="805"/>
      <c r="F16" s="805"/>
      <c r="G16" s="805"/>
      <c r="H16" s="805"/>
      <c r="I16" s="805"/>
      <c r="J16" s="806"/>
      <c r="K16" s="143"/>
      <c r="L16" s="793"/>
      <c r="M16" s="794"/>
      <c r="N16" s="793"/>
      <c r="O16" s="794"/>
      <c r="P16" s="767"/>
      <c r="Q16" s="769"/>
      <c r="R16" s="264"/>
      <c r="S16" s="264"/>
      <c r="T16" s="264"/>
      <c r="U16" s="767"/>
      <c r="V16" s="769"/>
      <c r="W16" s="767"/>
      <c r="X16" s="768"/>
      <c r="Y16" s="144"/>
      <c r="Z16" s="144"/>
      <c r="AA16" s="144"/>
      <c r="AB16" s="144"/>
      <c r="AC16" s="169"/>
      <c r="AD16" s="169"/>
      <c r="AE16" s="169"/>
      <c r="AF16" s="169"/>
      <c r="AG16" s="169"/>
      <c r="AH16" s="169"/>
      <c r="AI16" s="169"/>
      <c r="AJ16" s="169"/>
      <c r="AK16" s="795"/>
      <c r="AL16" s="796"/>
      <c r="AM16" s="796"/>
      <c r="AN16" s="797"/>
      <c r="AO16" s="798"/>
      <c r="AP16" s="2"/>
      <c r="AQ16" s="168">
        <f t="shared" si="5"/>
        <v>1</v>
      </c>
    </row>
    <row r="17" spans="2:43" ht="12" customHeight="1" x14ac:dyDescent="0.15">
      <c r="B17" s="490"/>
      <c r="C17" s="807"/>
      <c r="D17" s="805"/>
      <c r="E17" s="805"/>
      <c r="F17" s="805"/>
      <c r="G17" s="805"/>
      <c r="H17" s="805"/>
      <c r="I17" s="805"/>
      <c r="J17" s="806"/>
      <c r="K17" s="143"/>
      <c r="L17" s="793"/>
      <c r="M17" s="794"/>
      <c r="N17" s="793"/>
      <c r="O17" s="794"/>
      <c r="P17" s="767"/>
      <c r="Q17" s="769"/>
      <c r="R17" s="264"/>
      <c r="S17" s="264"/>
      <c r="T17" s="264"/>
      <c r="U17" s="767"/>
      <c r="V17" s="769"/>
      <c r="W17" s="767"/>
      <c r="X17" s="768"/>
      <c r="Y17" s="144"/>
      <c r="Z17" s="144"/>
      <c r="AA17" s="144"/>
      <c r="AB17" s="144"/>
      <c r="AC17" s="169"/>
      <c r="AD17" s="169"/>
      <c r="AE17" s="169"/>
      <c r="AF17" s="169"/>
      <c r="AG17" s="169"/>
      <c r="AH17" s="169"/>
      <c r="AI17" s="169"/>
      <c r="AJ17" s="169"/>
      <c r="AK17" s="767"/>
      <c r="AL17" s="768"/>
      <c r="AM17" s="768"/>
      <c r="AN17" s="611"/>
      <c r="AO17" s="612"/>
      <c r="AP17" s="2"/>
      <c r="AQ17" s="168">
        <f t="shared" si="5"/>
        <v>1</v>
      </c>
    </row>
    <row r="18" spans="2:43" ht="12" customHeight="1" x14ac:dyDescent="0.15">
      <c r="B18" s="490"/>
      <c r="C18" s="807"/>
      <c r="D18" s="805"/>
      <c r="E18" s="805"/>
      <c r="F18" s="805"/>
      <c r="G18" s="805"/>
      <c r="H18" s="805"/>
      <c r="I18" s="805"/>
      <c r="J18" s="806"/>
      <c r="K18" s="143"/>
      <c r="L18" s="793"/>
      <c r="M18" s="794"/>
      <c r="N18" s="793"/>
      <c r="O18" s="794"/>
      <c r="P18" s="767"/>
      <c r="Q18" s="769"/>
      <c r="R18" s="264"/>
      <c r="S18" s="264"/>
      <c r="T18" s="264"/>
      <c r="U18" s="767"/>
      <c r="V18" s="769"/>
      <c r="W18" s="767"/>
      <c r="X18" s="768"/>
      <c r="Y18" s="144"/>
      <c r="Z18" s="144"/>
      <c r="AA18" s="144"/>
      <c r="AB18" s="144"/>
      <c r="AC18" s="169"/>
      <c r="AD18" s="169"/>
      <c r="AE18" s="169"/>
      <c r="AF18" s="169"/>
      <c r="AG18" s="169"/>
      <c r="AH18" s="169"/>
      <c r="AI18" s="169"/>
      <c r="AJ18" s="169"/>
      <c r="AK18" s="767"/>
      <c r="AL18" s="768"/>
      <c r="AM18" s="768"/>
      <c r="AN18" s="611"/>
      <c r="AO18" s="612"/>
      <c r="AP18" s="2"/>
      <c r="AQ18" s="168">
        <f t="shared" si="5"/>
        <v>1</v>
      </c>
    </row>
    <row r="19" spans="2:43" ht="12" customHeight="1" x14ac:dyDescent="0.15">
      <c r="B19" s="490"/>
      <c r="C19" s="807"/>
      <c r="D19" s="805"/>
      <c r="E19" s="805"/>
      <c r="F19" s="805"/>
      <c r="G19" s="805"/>
      <c r="H19" s="805"/>
      <c r="I19" s="805"/>
      <c r="J19" s="806"/>
      <c r="K19" s="143"/>
      <c r="L19" s="793"/>
      <c r="M19" s="794"/>
      <c r="N19" s="793"/>
      <c r="O19" s="794"/>
      <c r="P19" s="767"/>
      <c r="Q19" s="769"/>
      <c r="R19" s="264"/>
      <c r="S19" s="264"/>
      <c r="T19" s="264"/>
      <c r="U19" s="767"/>
      <c r="V19" s="769"/>
      <c r="W19" s="767"/>
      <c r="X19" s="768"/>
      <c r="Y19" s="144"/>
      <c r="Z19" s="144"/>
      <c r="AA19" s="144"/>
      <c r="AB19" s="144"/>
      <c r="AC19" s="169"/>
      <c r="AD19" s="169"/>
      <c r="AE19" s="169"/>
      <c r="AF19" s="169"/>
      <c r="AG19" s="169"/>
      <c r="AH19" s="169"/>
      <c r="AI19" s="169"/>
      <c r="AJ19" s="169"/>
      <c r="AK19" s="767"/>
      <c r="AL19" s="768"/>
      <c r="AM19" s="768"/>
      <c r="AN19" s="611"/>
      <c r="AO19" s="612"/>
      <c r="AP19" s="2"/>
      <c r="AQ19" s="168">
        <f t="shared" si="5"/>
        <v>1</v>
      </c>
    </row>
    <row r="20" spans="2:43" ht="12" customHeight="1" x14ac:dyDescent="0.15">
      <c r="B20" s="490"/>
      <c r="C20" s="807"/>
      <c r="D20" s="805"/>
      <c r="E20" s="805"/>
      <c r="F20" s="805"/>
      <c r="G20" s="805"/>
      <c r="H20" s="805"/>
      <c r="I20" s="805"/>
      <c r="J20" s="806"/>
      <c r="K20" s="143"/>
      <c r="L20" s="793"/>
      <c r="M20" s="794"/>
      <c r="N20" s="793"/>
      <c r="O20" s="794"/>
      <c r="P20" s="767"/>
      <c r="Q20" s="769"/>
      <c r="R20" s="264"/>
      <c r="S20" s="264"/>
      <c r="T20" s="264"/>
      <c r="U20" s="767"/>
      <c r="V20" s="769"/>
      <c r="W20" s="767"/>
      <c r="X20" s="768"/>
      <c r="Y20" s="144"/>
      <c r="Z20" s="144"/>
      <c r="AA20" s="144"/>
      <c r="AB20" s="144"/>
      <c r="AC20" s="169"/>
      <c r="AD20" s="169"/>
      <c r="AE20" s="169"/>
      <c r="AF20" s="169"/>
      <c r="AG20" s="169"/>
      <c r="AH20" s="169"/>
      <c r="AI20" s="169"/>
      <c r="AJ20" s="169"/>
      <c r="AK20" s="767"/>
      <c r="AL20" s="768"/>
      <c r="AM20" s="768"/>
      <c r="AN20" s="611"/>
      <c r="AO20" s="612"/>
      <c r="AP20" s="2"/>
      <c r="AQ20" s="168">
        <f t="shared" si="5"/>
        <v>1</v>
      </c>
    </row>
    <row r="21" spans="2:43" ht="12" customHeight="1" x14ac:dyDescent="0.15">
      <c r="B21" s="490"/>
      <c r="C21" s="807"/>
      <c r="D21" s="805"/>
      <c r="E21" s="805"/>
      <c r="F21" s="805"/>
      <c r="G21" s="805"/>
      <c r="H21" s="805"/>
      <c r="I21" s="805"/>
      <c r="J21" s="806"/>
      <c r="K21" s="143"/>
      <c r="L21" s="793"/>
      <c r="M21" s="794"/>
      <c r="N21" s="793"/>
      <c r="O21" s="794"/>
      <c r="P21" s="767"/>
      <c r="Q21" s="769"/>
      <c r="R21" s="264"/>
      <c r="S21" s="264"/>
      <c r="T21" s="264"/>
      <c r="U21" s="767"/>
      <c r="V21" s="769"/>
      <c r="W21" s="767"/>
      <c r="X21" s="768"/>
      <c r="Y21" s="144"/>
      <c r="Z21" s="144"/>
      <c r="AA21" s="144"/>
      <c r="AB21" s="144"/>
      <c r="AC21" s="169"/>
      <c r="AD21" s="169"/>
      <c r="AE21" s="169"/>
      <c r="AF21" s="169"/>
      <c r="AG21" s="169"/>
      <c r="AH21" s="169"/>
      <c r="AI21" s="169"/>
      <c r="AJ21" s="169"/>
      <c r="AK21" s="767"/>
      <c r="AL21" s="768"/>
      <c r="AM21" s="768"/>
      <c r="AN21" s="611"/>
      <c r="AO21" s="612"/>
      <c r="AP21" s="2"/>
      <c r="AQ21" s="168">
        <f t="shared" si="5"/>
        <v>1</v>
      </c>
    </row>
    <row r="22" spans="2:43" ht="12" customHeight="1" x14ac:dyDescent="0.15">
      <c r="B22" s="490"/>
      <c r="C22" s="807"/>
      <c r="D22" s="805"/>
      <c r="E22" s="805"/>
      <c r="F22" s="805"/>
      <c r="G22" s="805"/>
      <c r="H22" s="805"/>
      <c r="I22" s="805"/>
      <c r="J22" s="806"/>
      <c r="K22" s="143"/>
      <c r="L22" s="793"/>
      <c r="M22" s="794"/>
      <c r="N22" s="793"/>
      <c r="O22" s="794"/>
      <c r="P22" s="767"/>
      <c r="Q22" s="769"/>
      <c r="R22" s="264"/>
      <c r="S22" s="264"/>
      <c r="T22" s="264"/>
      <c r="U22" s="767"/>
      <c r="V22" s="769"/>
      <c r="W22" s="767"/>
      <c r="X22" s="768"/>
      <c r="Y22" s="144"/>
      <c r="Z22" s="144"/>
      <c r="AA22" s="144"/>
      <c r="AB22" s="144"/>
      <c r="AC22" s="169"/>
      <c r="AD22" s="169"/>
      <c r="AE22" s="169"/>
      <c r="AF22" s="169"/>
      <c r="AG22" s="169"/>
      <c r="AH22" s="169"/>
      <c r="AI22" s="169"/>
      <c r="AJ22" s="169"/>
      <c r="AK22" s="767"/>
      <c r="AL22" s="768"/>
      <c r="AM22" s="768"/>
      <c r="AN22" s="611"/>
      <c r="AO22" s="612"/>
      <c r="AP22" s="2"/>
      <c r="AQ22" s="168">
        <f t="shared" si="5"/>
        <v>1</v>
      </c>
    </row>
    <row r="23" spans="2:43" ht="12" customHeight="1" x14ac:dyDescent="0.15">
      <c r="B23" s="490"/>
      <c r="C23" s="807"/>
      <c r="D23" s="805"/>
      <c r="E23" s="805"/>
      <c r="F23" s="805"/>
      <c r="G23" s="805"/>
      <c r="H23" s="805"/>
      <c r="I23" s="805"/>
      <c r="J23" s="806"/>
      <c r="K23" s="143"/>
      <c r="L23" s="793"/>
      <c r="M23" s="794"/>
      <c r="N23" s="793"/>
      <c r="O23" s="794"/>
      <c r="P23" s="767"/>
      <c r="Q23" s="769"/>
      <c r="R23" s="264"/>
      <c r="S23" s="264"/>
      <c r="T23" s="264"/>
      <c r="U23" s="767"/>
      <c r="V23" s="769"/>
      <c r="W23" s="767"/>
      <c r="X23" s="768"/>
      <c r="Y23" s="144"/>
      <c r="Z23" s="144"/>
      <c r="AA23" s="144"/>
      <c r="AB23" s="144"/>
      <c r="AC23" s="169"/>
      <c r="AD23" s="169"/>
      <c r="AE23" s="169"/>
      <c r="AF23" s="169"/>
      <c r="AG23" s="169"/>
      <c r="AH23" s="169"/>
      <c r="AI23" s="169"/>
      <c r="AJ23" s="169"/>
      <c r="AK23" s="767"/>
      <c r="AL23" s="768"/>
      <c r="AM23" s="768"/>
      <c r="AN23" s="611"/>
      <c r="AO23" s="612"/>
      <c r="AP23" s="2"/>
      <c r="AQ23" s="168">
        <f t="shared" si="5"/>
        <v>1</v>
      </c>
    </row>
    <row r="24" spans="2:43" ht="12" customHeight="1" x14ac:dyDescent="0.15">
      <c r="B24" s="490"/>
      <c r="C24" s="807"/>
      <c r="D24" s="805"/>
      <c r="E24" s="805"/>
      <c r="F24" s="805"/>
      <c r="G24" s="805"/>
      <c r="H24" s="805"/>
      <c r="I24" s="805"/>
      <c r="J24" s="806"/>
      <c r="K24" s="143"/>
      <c r="L24" s="793"/>
      <c r="M24" s="794"/>
      <c r="N24" s="793"/>
      <c r="O24" s="794"/>
      <c r="P24" s="767"/>
      <c r="Q24" s="769"/>
      <c r="R24" s="264"/>
      <c r="S24" s="264"/>
      <c r="T24" s="264"/>
      <c r="U24" s="767"/>
      <c r="V24" s="769"/>
      <c r="W24" s="767"/>
      <c r="X24" s="768"/>
      <c r="Y24" s="144"/>
      <c r="Z24" s="144"/>
      <c r="AA24" s="144"/>
      <c r="AB24" s="144"/>
      <c r="AC24" s="169"/>
      <c r="AD24" s="169"/>
      <c r="AE24" s="169"/>
      <c r="AF24" s="169"/>
      <c r="AG24" s="169"/>
      <c r="AH24" s="169"/>
      <c r="AI24" s="169"/>
      <c r="AJ24" s="169"/>
      <c r="AK24" s="767"/>
      <c r="AL24" s="768"/>
      <c r="AM24" s="768"/>
      <c r="AN24" s="611"/>
      <c r="AO24" s="612"/>
      <c r="AP24" s="2"/>
      <c r="AQ24" s="168">
        <f t="shared" si="5"/>
        <v>1</v>
      </c>
    </row>
    <row r="25" spans="2:43" ht="12" customHeight="1" x14ac:dyDescent="0.15">
      <c r="B25" s="490"/>
      <c r="C25" s="807"/>
      <c r="D25" s="805"/>
      <c r="E25" s="805"/>
      <c r="F25" s="805"/>
      <c r="G25" s="805"/>
      <c r="H25" s="805"/>
      <c r="I25" s="805"/>
      <c r="J25" s="806"/>
      <c r="K25" s="143"/>
      <c r="L25" s="793"/>
      <c r="M25" s="794"/>
      <c r="N25" s="793"/>
      <c r="O25" s="794"/>
      <c r="P25" s="767"/>
      <c r="Q25" s="769"/>
      <c r="R25" s="264"/>
      <c r="S25" s="264"/>
      <c r="T25" s="264"/>
      <c r="U25" s="767"/>
      <c r="V25" s="769"/>
      <c r="W25" s="767"/>
      <c r="X25" s="768"/>
      <c r="Y25" s="144"/>
      <c r="Z25" s="144"/>
      <c r="AA25" s="144"/>
      <c r="AB25" s="144"/>
      <c r="AC25" s="169"/>
      <c r="AD25" s="169"/>
      <c r="AE25" s="169"/>
      <c r="AF25" s="169"/>
      <c r="AG25" s="169"/>
      <c r="AH25" s="169"/>
      <c r="AI25" s="169"/>
      <c r="AJ25" s="169"/>
      <c r="AK25" s="767"/>
      <c r="AL25" s="768"/>
      <c r="AM25" s="768"/>
      <c r="AN25" s="611"/>
      <c r="AO25" s="612"/>
      <c r="AP25" s="2"/>
      <c r="AQ25" s="168">
        <f t="shared" si="5"/>
        <v>1</v>
      </c>
    </row>
    <row r="26" spans="2:43" ht="12" customHeight="1" x14ac:dyDescent="0.15">
      <c r="B26" s="490"/>
      <c r="C26" s="807"/>
      <c r="D26" s="805"/>
      <c r="E26" s="805"/>
      <c r="F26" s="805"/>
      <c r="G26" s="805"/>
      <c r="H26" s="805"/>
      <c r="I26" s="805"/>
      <c r="J26" s="806"/>
      <c r="K26" s="143"/>
      <c r="L26" s="793"/>
      <c r="M26" s="794"/>
      <c r="N26" s="793"/>
      <c r="O26" s="794"/>
      <c r="P26" s="767"/>
      <c r="Q26" s="769"/>
      <c r="R26" s="264"/>
      <c r="S26" s="264"/>
      <c r="T26" s="264"/>
      <c r="U26" s="767"/>
      <c r="V26" s="769"/>
      <c r="W26" s="767"/>
      <c r="X26" s="768"/>
      <c r="Y26" s="144"/>
      <c r="Z26" s="144"/>
      <c r="AA26" s="144"/>
      <c r="AB26" s="144"/>
      <c r="AC26" s="169"/>
      <c r="AD26" s="169"/>
      <c r="AE26" s="169"/>
      <c r="AF26" s="169"/>
      <c r="AG26" s="169"/>
      <c r="AH26" s="169"/>
      <c r="AI26" s="169"/>
      <c r="AJ26" s="169"/>
      <c r="AK26" s="767"/>
      <c r="AL26" s="768"/>
      <c r="AM26" s="768"/>
      <c r="AN26" s="611"/>
      <c r="AO26" s="612"/>
      <c r="AP26" s="2"/>
      <c r="AQ26" s="168">
        <f t="shared" si="5"/>
        <v>1</v>
      </c>
    </row>
    <row r="27" spans="2:43" ht="12" customHeight="1" x14ac:dyDescent="0.15">
      <c r="B27" s="490"/>
      <c r="C27" s="807"/>
      <c r="D27" s="805"/>
      <c r="E27" s="805"/>
      <c r="F27" s="805"/>
      <c r="G27" s="805"/>
      <c r="H27" s="805"/>
      <c r="I27" s="805"/>
      <c r="J27" s="806"/>
      <c r="K27" s="143"/>
      <c r="L27" s="793"/>
      <c r="M27" s="794"/>
      <c r="N27" s="793"/>
      <c r="O27" s="794"/>
      <c r="P27" s="767"/>
      <c r="Q27" s="769"/>
      <c r="R27" s="264"/>
      <c r="S27" s="264"/>
      <c r="T27" s="264"/>
      <c r="U27" s="767"/>
      <c r="V27" s="769"/>
      <c r="W27" s="767"/>
      <c r="X27" s="768"/>
      <c r="Y27" s="144"/>
      <c r="Z27" s="144"/>
      <c r="AA27" s="144"/>
      <c r="AB27" s="144"/>
      <c r="AC27" s="169"/>
      <c r="AD27" s="169"/>
      <c r="AE27" s="169"/>
      <c r="AF27" s="169"/>
      <c r="AG27" s="169"/>
      <c r="AH27" s="169"/>
      <c r="AI27" s="169"/>
      <c r="AJ27" s="169"/>
      <c r="AK27" s="767"/>
      <c r="AL27" s="768"/>
      <c r="AM27" s="768"/>
      <c r="AN27" s="611"/>
      <c r="AO27" s="612"/>
      <c r="AP27" s="2"/>
      <c r="AQ27" s="168">
        <f t="shared" si="5"/>
        <v>1</v>
      </c>
    </row>
    <row r="28" spans="2:43" ht="12" customHeight="1" x14ac:dyDescent="0.15">
      <c r="B28" s="490"/>
      <c r="C28" s="807"/>
      <c r="D28" s="805"/>
      <c r="E28" s="805"/>
      <c r="F28" s="805"/>
      <c r="G28" s="805"/>
      <c r="H28" s="805"/>
      <c r="I28" s="805"/>
      <c r="J28" s="806"/>
      <c r="K28" s="143"/>
      <c r="L28" s="793"/>
      <c r="M28" s="794"/>
      <c r="N28" s="793"/>
      <c r="O28" s="794"/>
      <c r="P28" s="767"/>
      <c r="Q28" s="769"/>
      <c r="R28" s="264"/>
      <c r="S28" s="264"/>
      <c r="T28" s="264"/>
      <c r="U28" s="767"/>
      <c r="V28" s="769"/>
      <c r="W28" s="767"/>
      <c r="X28" s="768"/>
      <c r="Y28" s="144"/>
      <c r="Z28" s="144"/>
      <c r="AA28" s="144"/>
      <c r="AB28" s="144"/>
      <c r="AC28" s="169"/>
      <c r="AD28" s="169"/>
      <c r="AE28" s="169"/>
      <c r="AF28" s="169"/>
      <c r="AG28" s="169"/>
      <c r="AH28" s="169"/>
      <c r="AI28" s="169"/>
      <c r="AJ28" s="169"/>
      <c r="AK28" s="767"/>
      <c r="AL28" s="768"/>
      <c r="AM28" s="768"/>
      <c r="AN28" s="611"/>
      <c r="AO28" s="612"/>
      <c r="AP28" s="2"/>
      <c r="AQ28" s="168">
        <f t="shared" si="5"/>
        <v>1</v>
      </c>
    </row>
    <row r="29" spans="2:43" ht="12" customHeight="1" x14ac:dyDescent="0.15">
      <c r="B29" s="490"/>
      <c r="C29" s="807"/>
      <c r="D29" s="805"/>
      <c r="E29" s="805"/>
      <c r="F29" s="805"/>
      <c r="G29" s="805"/>
      <c r="H29" s="805"/>
      <c r="I29" s="805"/>
      <c r="J29" s="806"/>
      <c r="K29" s="143"/>
      <c r="L29" s="793"/>
      <c r="M29" s="794"/>
      <c r="N29" s="793"/>
      <c r="O29" s="794"/>
      <c r="P29" s="767"/>
      <c r="Q29" s="769"/>
      <c r="R29" s="264"/>
      <c r="S29" s="264"/>
      <c r="T29" s="264"/>
      <c r="U29" s="767"/>
      <c r="V29" s="769"/>
      <c r="W29" s="767"/>
      <c r="X29" s="768"/>
      <c r="Y29" s="144"/>
      <c r="Z29" s="144"/>
      <c r="AA29" s="144"/>
      <c r="AB29" s="144"/>
      <c r="AC29" s="169"/>
      <c r="AD29" s="169"/>
      <c r="AE29" s="169"/>
      <c r="AF29" s="169"/>
      <c r="AG29" s="169"/>
      <c r="AH29" s="169"/>
      <c r="AI29" s="169"/>
      <c r="AJ29" s="169"/>
      <c r="AK29" s="767"/>
      <c r="AL29" s="768"/>
      <c r="AM29" s="768"/>
      <c r="AN29" s="611"/>
      <c r="AO29" s="612"/>
      <c r="AP29" s="2"/>
      <c r="AQ29" s="168">
        <f t="shared" si="5"/>
        <v>1</v>
      </c>
    </row>
    <row r="30" spans="2:43" ht="12" customHeight="1" x14ac:dyDescent="0.15">
      <c r="B30" s="490"/>
      <c r="C30" s="807"/>
      <c r="D30" s="805"/>
      <c r="E30" s="805"/>
      <c r="F30" s="805"/>
      <c r="G30" s="805"/>
      <c r="H30" s="805"/>
      <c r="I30" s="805"/>
      <c r="J30" s="806"/>
      <c r="K30" s="143"/>
      <c r="L30" s="793"/>
      <c r="M30" s="794"/>
      <c r="N30" s="793"/>
      <c r="O30" s="794"/>
      <c r="P30" s="767"/>
      <c r="Q30" s="769"/>
      <c r="R30" s="264"/>
      <c r="S30" s="264"/>
      <c r="T30" s="264"/>
      <c r="U30" s="767"/>
      <c r="V30" s="769"/>
      <c r="W30" s="767"/>
      <c r="X30" s="768"/>
      <c r="Y30" s="144"/>
      <c r="Z30" s="144"/>
      <c r="AA30" s="144"/>
      <c r="AB30" s="144"/>
      <c r="AC30" s="169"/>
      <c r="AD30" s="169"/>
      <c r="AE30" s="169"/>
      <c r="AF30" s="169"/>
      <c r="AG30" s="169"/>
      <c r="AH30" s="169"/>
      <c r="AI30" s="169"/>
      <c r="AJ30" s="169"/>
      <c r="AK30" s="767"/>
      <c r="AL30" s="768"/>
      <c r="AM30" s="768"/>
      <c r="AN30" s="611"/>
      <c r="AO30" s="612"/>
      <c r="AP30" s="2"/>
      <c r="AQ30" s="168">
        <f t="shared" si="5"/>
        <v>1</v>
      </c>
    </row>
    <row r="31" spans="2:43" ht="12" customHeight="1" x14ac:dyDescent="0.15">
      <c r="B31" s="490"/>
      <c r="C31" s="807"/>
      <c r="D31" s="805"/>
      <c r="E31" s="805"/>
      <c r="F31" s="805"/>
      <c r="G31" s="805"/>
      <c r="H31" s="805"/>
      <c r="I31" s="805"/>
      <c r="J31" s="806"/>
      <c r="K31" s="766" t="s">
        <v>216</v>
      </c>
      <c r="L31" s="766" t="s">
        <v>215</v>
      </c>
      <c r="M31" s="766"/>
      <c r="N31" s="766"/>
      <c r="O31" s="766"/>
      <c r="P31" s="766"/>
      <c r="Q31" s="766"/>
      <c r="R31" s="766"/>
      <c r="S31" s="766"/>
      <c r="T31" s="766"/>
      <c r="U31" s="766"/>
      <c r="V31" s="766"/>
      <c r="W31" s="766"/>
      <c r="X31" s="766"/>
      <c r="Y31" s="775" t="s">
        <v>466</v>
      </c>
      <c r="Z31" s="776"/>
      <c r="AA31" s="776"/>
      <c r="AB31" s="777"/>
      <c r="AC31" s="170">
        <f t="shared" ref="AC31:AJ31" si="6">SUM(AC11:AC30)</f>
        <v>0</v>
      </c>
      <c r="AD31" s="170">
        <f t="shared" si="6"/>
        <v>0</v>
      </c>
      <c r="AE31" s="170">
        <f t="shared" si="6"/>
        <v>0</v>
      </c>
      <c r="AF31" s="170">
        <f t="shared" si="6"/>
        <v>0</v>
      </c>
      <c r="AG31" s="170">
        <f t="shared" si="6"/>
        <v>0</v>
      </c>
      <c r="AH31" s="170">
        <f t="shared" si="6"/>
        <v>0</v>
      </c>
      <c r="AI31" s="170">
        <f t="shared" si="6"/>
        <v>0</v>
      </c>
      <c r="AJ31" s="170">
        <f t="shared" si="6"/>
        <v>0</v>
      </c>
      <c r="AK31" s="775" t="s">
        <v>214</v>
      </c>
      <c r="AL31" s="776"/>
      <c r="AM31" s="776"/>
      <c r="AN31" s="611"/>
      <c r="AO31" s="612"/>
      <c r="AP31" s="2"/>
    </row>
    <row r="32" spans="2:43" ht="12" customHeight="1" x14ac:dyDescent="0.15">
      <c r="B32" s="490"/>
      <c r="C32" s="807"/>
      <c r="D32" s="805"/>
      <c r="E32" s="805"/>
      <c r="F32" s="805"/>
      <c r="G32" s="805"/>
      <c r="H32" s="805"/>
      <c r="I32" s="805"/>
      <c r="J32" s="806"/>
      <c r="K32" s="766"/>
      <c r="L32" s="766" t="s">
        <v>467</v>
      </c>
      <c r="M32" s="766"/>
      <c r="N32" s="766"/>
      <c r="O32" s="766" t="s">
        <v>213</v>
      </c>
      <c r="P32" s="766"/>
      <c r="Q32" s="766"/>
      <c r="R32" s="766"/>
      <c r="S32" s="766"/>
      <c r="T32" s="766"/>
      <c r="U32" s="766"/>
      <c r="V32" s="766"/>
      <c r="W32" s="766"/>
      <c r="X32" s="766"/>
      <c r="Y32" s="144">
        <f>COUNTIF(Y11:Y30,"○")</f>
        <v>0</v>
      </c>
      <c r="Z32" s="144">
        <f>COUNTIF(Z11:Z30,"○")</f>
        <v>0</v>
      </c>
      <c r="AA32" s="144">
        <f>COUNTIF(AA11:AA30,"○")</f>
        <v>0</v>
      </c>
      <c r="AB32" s="144">
        <f>COUNTIF(AB11:AB30,"○")</f>
        <v>0</v>
      </c>
      <c r="AC32" s="144">
        <f t="shared" ref="AC32:AJ32" si="7">COUNT(AC11:AC30)</f>
        <v>0</v>
      </c>
      <c r="AD32" s="144">
        <f t="shared" si="7"/>
        <v>0</v>
      </c>
      <c r="AE32" s="144">
        <f t="shared" si="7"/>
        <v>0</v>
      </c>
      <c r="AF32" s="144">
        <f t="shared" si="7"/>
        <v>0</v>
      </c>
      <c r="AG32" s="144">
        <f t="shared" si="7"/>
        <v>0</v>
      </c>
      <c r="AH32" s="144">
        <f t="shared" si="7"/>
        <v>0</v>
      </c>
      <c r="AI32" s="144">
        <f t="shared" si="7"/>
        <v>0</v>
      </c>
      <c r="AJ32" s="144">
        <f t="shared" si="7"/>
        <v>0</v>
      </c>
      <c r="AK32" s="784"/>
      <c r="AL32" s="785"/>
      <c r="AM32" s="785"/>
      <c r="AN32" s="785"/>
      <c r="AO32" s="786"/>
      <c r="AP32" s="2"/>
    </row>
    <row r="33" spans="2:86" ht="12" customHeight="1" x14ac:dyDescent="0.15">
      <c r="B33" s="490"/>
      <c r="C33" s="807"/>
      <c r="D33" s="805"/>
      <c r="E33" s="805"/>
      <c r="F33" s="805"/>
      <c r="G33" s="805"/>
      <c r="H33" s="805"/>
      <c r="I33" s="805"/>
      <c r="J33" s="806"/>
      <c r="K33" s="766"/>
      <c r="L33" s="766"/>
      <c r="M33" s="766"/>
      <c r="N33" s="766"/>
      <c r="O33" s="766" t="s">
        <v>468</v>
      </c>
      <c r="P33" s="766"/>
      <c r="Q33" s="766"/>
      <c r="R33" s="766"/>
      <c r="S33" s="766"/>
      <c r="T33" s="766"/>
      <c r="U33" s="766"/>
      <c r="V33" s="766"/>
      <c r="W33" s="766"/>
      <c r="X33" s="766"/>
      <c r="Y33" s="767" t="str">
        <f>IF(Y32&gt;0,"Ⅳ",IF(Z32&gt;0,"Ⅲ",IF(AA32&gt;0,"Ⅱa",IF(AB32&gt;0,"Ⅱb","Ⅰ"))))</f>
        <v>Ⅰ</v>
      </c>
      <c r="Z33" s="768"/>
      <c r="AA33" s="768"/>
      <c r="AB33" s="769"/>
      <c r="AC33" s="767" t="str">
        <f>IF(AC32&gt;0,"Ⅳ",IF(AD32&gt;0,"Ⅲ",IF(AE32&gt;0,"Ⅱa",IF(AF32&gt;0,"Ⅱb","Ⅰ"))))</f>
        <v>Ⅰ</v>
      </c>
      <c r="AD33" s="768"/>
      <c r="AE33" s="768"/>
      <c r="AF33" s="769"/>
      <c r="AG33" s="767" t="str">
        <f>IF(AG32&gt;0,"Ⅳ",IF(AH32&gt;0,"Ⅲ",IF(AI32&gt;0,"Ⅱa",IF(AJ32&gt;0,"Ⅱb","Ⅰ"))))</f>
        <v>Ⅰ</v>
      </c>
      <c r="AH33" s="768"/>
      <c r="AI33" s="768"/>
      <c r="AJ33" s="769"/>
      <c r="AK33" s="787"/>
      <c r="AL33" s="788"/>
      <c r="AM33" s="788"/>
      <c r="AN33" s="788"/>
      <c r="AO33" s="789"/>
      <c r="AP33" s="2"/>
      <c r="AQ33" s="52" t="s">
        <v>313</v>
      </c>
      <c r="AR33" s="52" t="s">
        <v>314</v>
      </c>
      <c r="AS33" s="472" t="s">
        <v>317</v>
      </c>
      <c r="AT33" s="614"/>
    </row>
    <row r="34" spans="2:86" ht="12" customHeight="1" x14ac:dyDescent="0.15">
      <c r="B34" s="490"/>
      <c r="C34" s="807"/>
      <c r="D34" s="805"/>
      <c r="E34" s="805"/>
      <c r="F34" s="805"/>
      <c r="G34" s="805"/>
      <c r="H34" s="805"/>
      <c r="I34" s="805"/>
      <c r="J34" s="806"/>
      <c r="K34" s="766"/>
      <c r="L34" s="766" t="s">
        <v>469</v>
      </c>
      <c r="M34" s="766"/>
      <c r="N34" s="766"/>
      <c r="O34" s="766" t="s">
        <v>212</v>
      </c>
      <c r="P34" s="766"/>
      <c r="Q34" s="766"/>
      <c r="R34" s="766"/>
      <c r="S34" s="766"/>
      <c r="T34" s="766"/>
      <c r="U34" s="766"/>
      <c r="V34" s="766"/>
      <c r="W34" s="766"/>
      <c r="X34" s="766"/>
      <c r="Y34" s="139" t="s">
        <v>32</v>
      </c>
      <c r="Z34" s="139" t="s">
        <v>33</v>
      </c>
      <c r="AA34" s="781" t="s">
        <v>34</v>
      </c>
      <c r="AB34" s="781"/>
      <c r="AC34" s="139" t="s">
        <v>32</v>
      </c>
      <c r="AD34" s="139" t="s">
        <v>33</v>
      </c>
      <c r="AE34" s="781" t="s">
        <v>34</v>
      </c>
      <c r="AF34" s="781"/>
      <c r="AG34" s="139" t="s">
        <v>32</v>
      </c>
      <c r="AH34" s="139" t="s">
        <v>33</v>
      </c>
      <c r="AI34" s="781" t="s">
        <v>34</v>
      </c>
      <c r="AJ34" s="781"/>
      <c r="AK34" s="787"/>
      <c r="AL34" s="788"/>
      <c r="AM34" s="788"/>
      <c r="AN34" s="788"/>
      <c r="AO34" s="789"/>
      <c r="AP34" s="2"/>
      <c r="AQ34" s="782">
        <f>+Y32+Z32</f>
        <v>0</v>
      </c>
      <c r="AR34" s="783"/>
      <c r="AS34" s="782">
        <f>+AA32+AB32</f>
        <v>0</v>
      </c>
      <c r="AT34" s="783"/>
    </row>
    <row r="35" spans="2:86" ht="12" customHeight="1" x14ac:dyDescent="0.15">
      <c r="B35" s="490"/>
      <c r="C35" s="807"/>
      <c r="D35" s="805"/>
      <c r="E35" s="805"/>
      <c r="F35" s="805"/>
      <c r="G35" s="805"/>
      <c r="H35" s="805"/>
      <c r="I35" s="805"/>
      <c r="J35" s="806"/>
      <c r="K35" s="766"/>
      <c r="L35" s="766"/>
      <c r="M35" s="766"/>
      <c r="N35" s="766"/>
      <c r="O35" s="766" t="s">
        <v>470</v>
      </c>
      <c r="P35" s="766"/>
      <c r="Q35" s="766"/>
      <c r="R35" s="766"/>
      <c r="S35" s="766"/>
      <c r="T35" s="766"/>
      <c r="U35" s="766"/>
      <c r="V35" s="766"/>
      <c r="W35" s="766"/>
      <c r="X35" s="766"/>
      <c r="Y35" s="144" t="str">
        <f>IF(Y32=0,"",1)</f>
        <v/>
      </c>
      <c r="Z35" s="144" t="str">
        <f>IF(Z32=0,"",1)</f>
        <v/>
      </c>
      <c r="AA35" s="773" t="str">
        <f>IF(AQ34=1,"",IF(AS34&gt;0,1,""))</f>
        <v/>
      </c>
      <c r="AB35" s="774"/>
      <c r="AC35" s="144">
        <f>+AC32</f>
        <v>0</v>
      </c>
      <c r="AD35" s="144">
        <f>AD32</f>
        <v>0</v>
      </c>
      <c r="AE35" s="773">
        <f>AE32+AF32</f>
        <v>0</v>
      </c>
      <c r="AF35" s="774"/>
      <c r="AG35" s="144">
        <f>AG32</f>
        <v>0</v>
      </c>
      <c r="AH35" s="144">
        <f>AH32</f>
        <v>0</v>
      </c>
      <c r="AI35" s="773">
        <f>AI32+AJ32</f>
        <v>0</v>
      </c>
      <c r="AJ35" s="774"/>
      <c r="AK35" s="787"/>
      <c r="AL35" s="788"/>
      <c r="AM35" s="788"/>
      <c r="AN35" s="788"/>
      <c r="AO35" s="789"/>
      <c r="AP35" s="2"/>
      <c r="AQ35" s="148">
        <f>+Y32+AC35+AG35</f>
        <v>0</v>
      </c>
      <c r="AR35" s="148">
        <f>+Z32+AD35+AH35</f>
        <v>0</v>
      </c>
      <c r="AS35" s="778">
        <f>+AS34+AE35+AI35</f>
        <v>0</v>
      </c>
      <c r="AT35" s="779"/>
    </row>
    <row r="36" spans="2:86" ht="12" customHeight="1" x14ac:dyDescent="0.15">
      <c r="B36" s="490"/>
      <c r="C36" s="807"/>
      <c r="D36" s="805"/>
      <c r="E36" s="805"/>
      <c r="F36" s="805"/>
      <c r="G36" s="805"/>
      <c r="H36" s="805"/>
      <c r="I36" s="805"/>
      <c r="J36" s="806"/>
      <c r="K36" s="766"/>
      <c r="L36" s="766"/>
      <c r="M36" s="766"/>
      <c r="N36" s="766"/>
      <c r="O36" s="766" t="s">
        <v>471</v>
      </c>
      <c r="P36" s="766"/>
      <c r="Q36" s="766"/>
      <c r="R36" s="766"/>
      <c r="S36" s="766"/>
      <c r="T36" s="766"/>
      <c r="U36" s="766"/>
      <c r="V36" s="766"/>
      <c r="W36" s="766"/>
      <c r="X36" s="766"/>
      <c r="Y36" s="767" t="str">
        <f>IF(Y32&gt;0,"Ⅳ",IF(Z32&gt;0,"Ⅲ",IF(AA32&gt;0,"Ⅱ",IF(AB32&gt;0,"Ⅱ","Ⅰ"))))</f>
        <v>Ⅰ</v>
      </c>
      <c r="Z36" s="768"/>
      <c r="AA36" s="768"/>
      <c r="AB36" s="769"/>
      <c r="AC36" s="767" t="str">
        <f>IF(AC32&gt;0,"Ⅳ",IF(AD32&gt;0,"Ⅲ",IF(AE32&gt;0,"Ⅱ",IF(AF32&gt;0,"Ⅱ","Ⅰ"))))</f>
        <v>Ⅰ</v>
      </c>
      <c r="AD36" s="768"/>
      <c r="AE36" s="768"/>
      <c r="AF36" s="769"/>
      <c r="AG36" s="767" t="str">
        <f>IF(AG32&gt;0,"Ⅳ",IF(AH32&gt;0,"Ⅲ",IF(AI32&gt;0,"Ⅱ",IF(AJ32&gt;0,"Ⅱ","Ⅰ"))))</f>
        <v>Ⅰ</v>
      </c>
      <c r="AH36" s="768"/>
      <c r="AI36" s="768"/>
      <c r="AJ36" s="769"/>
      <c r="AK36" s="787"/>
      <c r="AL36" s="788"/>
      <c r="AM36" s="788"/>
      <c r="AN36" s="788"/>
      <c r="AO36" s="789"/>
      <c r="AP36" s="2"/>
      <c r="AQ36" s="780" t="str">
        <f>IF(AQ35&gt;0,"Ⅳ",IF(AR35&gt;0,"Ⅲ",IF(AS35&gt;0,"Ⅱ","Ⅰ")))</f>
        <v>Ⅰ</v>
      </c>
      <c r="AR36" s="780"/>
      <c r="AS36" s="780"/>
      <c r="AT36" s="780"/>
    </row>
    <row r="37" spans="2:86" ht="12" customHeight="1" x14ac:dyDescent="0.15">
      <c r="B37" s="490"/>
      <c r="C37" s="807"/>
      <c r="D37" s="805"/>
      <c r="E37" s="805"/>
      <c r="F37" s="805"/>
      <c r="G37" s="805"/>
      <c r="H37" s="805"/>
      <c r="I37" s="805"/>
      <c r="J37" s="806"/>
      <c r="K37" s="766"/>
      <c r="L37" s="766"/>
      <c r="M37" s="766"/>
      <c r="N37" s="766"/>
      <c r="O37" s="766" t="s">
        <v>472</v>
      </c>
      <c r="P37" s="766"/>
      <c r="Q37" s="766"/>
      <c r="R37" s="766"/>
      <c r="S37" s="766"/>
      <c r="T37" s="766"/>
      <c r="U37" s="766"/>
      <c r="V37" s="766"/>
      <c r="W37" s="766"/>
      <c r="X37" s="766"/>
      <c r="Y37" s="767" t="str">
        <f>IF((Y32+AC32+AG32)&gt;0,"Ⅳ",IF((Z32+AD32+AH32)&gt;0,"Ⅲ",IF((AA32+AE32+AI32)&gt;0,"Ⅱ",IF((AB32+AF32+AJ32)&gt;0,"Ⅱ","Ⅰ"))))</f>
        <v>Ⅰ</v>
      </c>
      <c r="Z37" s="768"/>
      <c r="AA37" s="768"/>
      <c r="AB37" s="768"/>
      <c r="AC37" s="768"/>
      <c r="AD37" s="768"/>
      <c r="AE37" s="768"/>
      <c r="AF37" s="768"/>
      <c r="AG37" s="768"/>
      <c r="AH37" s="768"/>
      <c r="AI37" s="768"/>
      <c r="AJ37" s="769"/>
      <c r="AK37" s="790"/>
      <c r="AL37" s="791"/>
      <c r="AM37" s="791"/>
      <c r="AN37" s="791"/>
      <c r="AO37" s="792"/>
      <c r="AP37" s="2"/>
    </row>
    <row r="38" spans="2:86" ht="14.25" customHeight="1" x14ac:dyDescent="0.15">
      <c r="B38" s="490"/>
      <c r="C38" s="807"/>
      <c r="D38" s="805"/>
      <c r="E38" s="805"/>
      <c r="F38" s="805"/>
      <c r="G38" s="805"/>
      <c r="H38" s="805"/>
      <c r="I38" s="805"/>
      <c r="J38" s="806"/>
      <c r="K38" s="766" t="s">
        <v>168</v>
      </c>
      <c r="L38" s="770"/>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x14ac:dyDescent="0.15">
      <c r="B39" s="490"/>
      <c r="C39" s="807"/>
      <c r="D39" s="805"/>
      <c r="E39" s="805"/>
      <c r="F39" s="805"/>
      <c r="G39" s="805"/>
      <c r="H39" s="805"/>
      <c r="I39" s="805"/>
      <c r="J39" s="806"/>
      <c r="K39" s="76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x14ac:dyDescent="0.15">
      <c r="B40" s="490"/>
      <c r="C40" s="807"/>
      <c r="D40" s="805"/>
      <c r="E40" s="805"/>
      <c r="F40" s="805"/>
      <c r="G40" s="805"/>
      <c r="H40" s="805"/>
      <c r="I40" s="805"/>
      <c r="J40" s="806"/>
      <c r="K40" s="771" t="s">
        <v>473</v>
      </c>
      <c r="L40" s="771"/>
      <c r="M40" s="771"/>
      <c r="N40" s="771"/>
      <c r="O40" s="771"/>
      <c r="P40" s="771"/>
      <c r="Q40" s="771"/>
      <c r="R40" s="771"/>
      <c r="S40" s="771"/>
      <c r="T40" s="771"/>
      <c r="U40" s="771"/>
      <c r="V40" s="771"/>
      <c r="W40" s="771"/>
      <c r="X40" s="771"/>
      <c r="Y40" s="771"/>
      <c r="Z40" s="771"/>
      <c r="AA40" s="771"/>
      <c r="AB40" s="771"/>
      <c r="AC40" s="771"/>
      <c r="AD40" s="771"/>
      <c r="AE40" s="771"/>
      <c r="AF40" s="771"/>
      <c r="AG40" s="771"/>
      <c r="AH40" s="771"/>
      <c r="AI40" s="771"/>
      <c r="AJ40" s="771"/>
      <c r="AK40" s="771"/>
      <c r="AL40" s="771"/>
      <c r="AM40" s="771"/>
      <c r="AN40" s="771"/>
      <c r="AO40" s="771"/>
      <c r="AP40" s="2"/>
    </row>
    <row r="41" spans="2:86" ht="12" customHeight="1" x14ac:dyDescent="0.15">
      <c r="B41" s="490"/>
      <c r="C41" s="807"/>
      <c r="D41" s="805"/>
      <c r="E41" s="805"/>
      <c r="F41" s="805"/>
      <c r="G41" s="805"/>
      <c r="H41" s="805"/>
      <c r="I41" s="805"/>
      <c r="J41" s="806"/>
      <c r="K41" s="772" t="s">
        <v>522</v>
      </c>
      <c r="L41" s="772"/>
      <c r="M41" s="772"/>
      <c r="N41" s="772"/>
      <c r="O41" s="772"/>
      <c r="P41" s="772"/>
      <c r="Q41" s="772"/>
      <c r="R41" s="772"/>
      <c r="S41" s="772"/>
      <c r="T41" s="772"/>
      <c r="U41" s="772"/>
      <c r="V41" s="772"/>
      <c r="W41" s="772"/>
      <c r="X41" s="772"/>
      <c r="Y41" s="772"/>
      <c r="Z41" s="772"/>
      <c r="AA41" s="772"/>
      <c r="AB41" s="772"/>
      <c r="AC41" s="772"/>
      <c r="AD41" s="772"/>
      <c r="AE41" s="772"/>
      <c r="AF41" s="772"/>
      <c r="AG41" s="772"/>
      <c r="AH41" s="772"/>
      <c r="AI41" s="772"/>
      <c r="AJ41" s="772"/>
      <c r="AK41" s="772"/>
      <c r="AL41" s="772"/>
      <c r="AM41" s="772"/>
      <c r="AN41" s="772"/>
      <c r="AO41" s="772"/>
      <c r="AP41" s="2"/>
    </row>
    <row r="42" spans="2:86" ht="12" customHeight="1" x14ac:dyDescent="0.15">
      <c r="B42" s="490"/>
      <c r="C42" s="807"/>
      <c r="D42" s="805"/>
      <c r="E42" s="805"/>
      <c r="F42" s="805"/>
      <c r="G42" s="805"/>
      <c r="H42" s="805"/>
      <c r="I42" s="805"/>
      <c r="J42" s="806"/>
      <c r="K42" s="145" t="s">
        <v>474</v>
      </c>
      <c r="L42" s="146"/>
      <c r="M42" s="146"/>
      <c r="N42" s="146"/>
      <c r="O42" s="146"/>
      <c r="P42" s="146"/>
      <c r="Q42" s="146"/>
      <c r="R42" s="146"/>
      <c r="S42" s="146"/>
      <c r="T42" s="146"/>
      <c r="U42" s="146"/>
      <c r="V42" s="146"/>
      <c r="W42" s="146"/>
      <c r="X42" s="146"/>
      <c r="Y42" s="146"/>
      <c r="Z42" s="146"/>
      <c r="AA42" s="146"/>
      <c r="AB42" s="146"/>
      <c r="AC42" s="146"/>
      <c r="AD42" s="146"/>
      <c r="AE42" s="146"/>
      <c r="AF42" s="146"/>
      <c r="AG42" s="146"/>
      <c r="AH42" s="146"/>
      <c r="AI42" s="146"/>
      <c r="AJ42" s="146"/>
      <c r="AK42" s="146"/>
      <c r="AL42" s="146"/>
      <c r="AM42" s="146"/>
      <c r="AN42" s="146"/>
      <c r="AO42" s="147"/>
      <c r="AP42" s="2"/>
    </row>
    <row r="43" spans="2:86" ht="12" customHeight="1" x14ac:dyDescent="0.15">
      <c r="B43" s="490"/>
      <c r="C43" s="807"/>
      <c r="D43" s="805"/>
      <c r="E43" s="805"/>
      <c r="F43" s="805"/>
      <c r="G43" s="805"/>
      <c r="H43" s="805"/>
      <c r="I43" s="805"/>
      <c r="J43" s="806"/>
      <c r="K43" s="145" t="s">
        <v>475</v>
      </c>
      <c r="L43" s="146"/>
      <c r="M43" s="146"/>
      <c r="N43" s="146"/>
      <c r="O43" s="146"/>
      <c r="P43" s="146"/>
      <c r="Q43" s="146"/>
      <c r="R43" s="146"/>
      <c r="S43" s="146"/>
      <c r="T43" s="146"/>
      <c r="U43" s="146"/>
      <c r="V43" s="146"/>
      <c r="W43" s="146"/>
      <c r="X43" s="146"/>
      <c r="Y43" s="146"/>
      <c r="Z43" s="146"/>
      <c r="AA43" s="146"/>
      <c r="AB43" s="146"/>
      <c r="AC43" s="146"/>
      <c r="AD43" s="146"/>
      <c r="AE43" s="146"/>
      <c r="AF43" s="146"/>
      <c r="AG43" s="146"/>
      <c r="AH43" s="146"/>
      <c r="AI43" s="146"/>
      <c r="AJ43" s="146"/>
      <c r="AK43" s="146"/>
      <c r="AL43" s="146"/>
      <c r="AM43" s="146"/>
      <c r="AN43" s="146"/>
      <c r="AO43" s="147"/>
      <c r="AP43" s="2"/>
    </row>
    <row r="44" spans="2:86" ht="12" customHeight="1" x14ac:dyDescent="0.15">
      <c r="B44" s="490"/>
      <c r="C44" s="807"/>
      <c r="D44" s="805"/>
      <c r="E44" s="805"/>
      <c r="F44" s="805"/>
      <c r="G44" s="805"/>
      <c r="H44" s="805"/>
      <c r="I44" s="805"/>
      <c r="J44" s="806"/>
      <c r="K44" s="760" t="s">
        <v>476</v>
      </c>
      <c r="L44" s="761"/>
      <c r="M44" s="761"/>
      <c r="N44" s="761"/>
      <c r="O44" s="761"/>
      <c r="P44" s="761"/>
      <c r="Q44" s="761"/>
      <c r="R44" s="761"/>
      <c r="S44" s="761"/>
      <c r="T44" s="761"/>
      <c r="U44" s="761"/>
      <c r="V44" s="761"/>
      <c r="W44" s="761"/>
      <c r="X44" s="761"/>
      <c r="Y44" s="761"/>
      <c r="Z44" s="761"/>
      <c r="AA44" s="761"/>
      <c r="AB44" s="761"/>
      <c r="AC44" s="761"/>
      <c r="AD44" s="761"/>
      <c r="AE44" s="761"/>
      <c r="AF44" s="761"/>
      <c r="AG44" s="761"/>
      <c r="AH44" s="761"/>
      <c r="AI44" s="761"/>
      <c r="AJ44" s="761"/>
      <c r="AK44" s="761"/>
      <c r="AL44" s="761"/>
      <c r="AM44" s="761"/>
      <c r="AN44" s="761"/>
      <c r="AO44" s="762"/>
      <c r="AP44" s="2"/>
    </row>
    <row r="45" spans="2:86" ht="12" customHeight="1" x14ac:dyDescent="0.15">
      <c r="B45" s="453"/>
      <c r="C45" s="808"/>
      <c r="D45" s="809"/>
      <c r="E45" s="809"/>
      <c r="F45" s="809"/>
      <c r="G45" s="809"/>
      <c r="H45" s="809"/>
      <c r="I45" s="809"/>
      <c r="J45" s="810"/>
      <c r="K45" s="763"/>
      <c r="L45" s="764"/>
      <c r="M45" s="764"/>
      <c r="N45" s="764"/>
      <c r="O45" s="764"/>
      <c r="P45" s="764"/>
      <c r="Q45" s="764"/>
      <c r="R45" s="764"/>
      <c r="S45" s="764"/>
      <c r="T45" s="764"/>
      <c r="U45" s="764"/>
      <c r="V45" s="764"/>
      <c r="W45" s="764"/>
      <c r="X45" s="764"/>
      <c r="Y45" s="764"/>
      <c r="Z45" s="764"/>
      <c r="AA45" s="764"/>
      <c r="AB45" s="764"/>
      <c r="AC45" s="764"/>
      <c r="AD45" s="764"/>
      <c r="AE45" s="764"/>
      <c r="AF45" s="764"/>
      <c r="AG45" s="764"/>
      <c r="AH45" s="764"/>
      <c r="AI45" s="764"/>
      <c r="AJ45" s="764"/>
      <c r="AK45" s="764"/>
      <c r="AL45" s="764"/>
      <c r="AM45" s="764"/>
      <c r="AN45" s="764"/>
      <c r="AO45" s="765"/>
      <c r="AP45" s="2"/>
    </row>
    <row r="46" spans="2:86" s="6" customFormat="1" ht="12" customHeight="1" x14ac:dyDescent="0.15">
      <c r="B46" s="2" t="s">
        <v>526</v>
      </c>
      <c r="AQ46" s="118"/>
      <c r="AR46" s="118"/>
      <c r="AS46" s="118"/>
      <c r="AT46" s="118"/>
      <c r="AU46" s="118"/>
      <c r="AV46" s="118"/>
      <c r="AW46" s="118"/>
      <c r="AX46" s="118"/>
      <c r="AY46" s="118"/>
      <c r="AZ46" s="118"/>
      <c r="BA46" s="118"/>
      <c r="BB46" s="118"/>
      <c r="BC46" s="118"/>
      <c r="BD46" s="118"/>
      <c r="BE46" s="118"/>
      <c r="BF46" s="118"/>
      <c r="BG46" s="118"/>
      <c r="BH46" s="118"/>
      <c r="BI46" s="118"/>
      <c r="BJ46" s="118"/>
      <c r="BK46" s="118"/>
      <c r="BL46" s="118"/>
      <c r="BM46" s="118"/>
      <c r="BN46" s="118"/>
      <c r="BO46" s="118"/>
      <c r="BP46" s="118"/>
      <c r="BQ46" s="118"/>
      <c r="BR46" s="118"/>
      <c r="BS46" s="118"/>
      <c r="BT46" s="118"/>
      <c r="BU46" s="118"/>
      <c r="BV46" s="118"/>
      <c r="BW46" s="118"/>
      <c r="BX46" s="118"/>
      <c r="BY46" s="118"/>
      <c r="BZ46" s="118"/>
      <c r="CA46" s="118"/>
      <c r="CB46" s="118"/>
      <c r="CC46" s="118"/>
      <c r="CD46" s="118"/>
      <c r="CE46" s="118"/>
      <c r="CF46" s="118"/>
      <c r="CG46" s="118"/>
      <c r="CH46" s="118"/>
    </row>
    <row r="47" spans="2:86" ht="12" customHeight="1" x14ac:dyDescent="0.15">
      <c r="B47" s="2" t="s">
        <v>523</v>
      </c>
    </row>
    <row r="48" spans="2:86" ht="12" customHeight="1" x14ac:dyDescent="0.15">
      <c r="B48" s="2" t="s">
        <v>524</v>
      </c>
    </row>
    <row r="49" spans="2:2" ht="12" customHeight="1" x14ac:dyDescent="0.15">
      <c r="B49" s="2" t="s">
        <v>477</v>
      </c>
    </row>
    <row r="50" spans="2:2" ht="12" customHeight="1" x14ac:dyDescent="0.15">
      <c r="B50" s="2" t="s">
        <v>525</v>
      </c>
    </row>
    <row r="51" spans="2:2" ht="12" customHeight="1" x14ac:dyDescent="0.15">
      <c r="B51" s="2" t="s">
        <v>478</v>
      </c>
    </row>
    <row r="52" spans="2:2" x14ac:dyDescent="0.15">
      <c r="B52" s="2" t="s">
        <v>538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8" priority="3">
      <formula>$AQ11=2</formula>
    </cfRule>
  </conditionalFormatting>
  <conditionalFormatting sqref="Y11:AF30">
    <cfRule type="expression" dxfId="7" priority="2">
      <formula>$AQ11=3</formula>
    </cfRule>
  </conditionalFormatting>
  <conditionalFormatting sqref="AC11:AJ30">
    <cfRule type="expression" dxfId="6" priority="1">
      <formula>$AQ11=1</formula>
    </cfRule>
  </conditionalFormatting>
  <dataValidations count="2">
    <dataValidation type="list" allowBlank="1" showInputMessage="1" showErrorMessage="1" sqref="N11:O30 R11:T30" xr:uid="{00000000-0002-0000-1700-000000000000}">
      <formula1>INDIRECT(L11)</formula1>
    </dataValidation>
    <dataValidation type="list" allowBlank="1" showInputMessage="1" showErrorMessage="1" sqref="Y11:AB30" xr:uid="{00000000-0002-0000-17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700-000002000000}">
          <x14:formula1>
            <xm:f>'(参考)リスト'!$D$16:$D$18</xm:f>
          </x14:formula1>
          <xm:sqref>P11:Q30</xm:sqref>
        </x14:dataValidation>
        <x14:dataValidation type="list" allowBlank="1" showInputMessage="1" showErrorMessage="1" xr:uid="{00000000-0002-0000-1700-000003000000}">
          <x14:formula1>
            <xm:f>'(参考)リスト'!$G$16:$G$20</xm:f>
          </x14:formula1>
          <xm:sqref>U11:V30</xm:sqref>
        </x14:dataValidation>
        <x14:dataValidation type="list" allowBlank="1" showInputMessage="1" showErrorMessage="1" xr:uid="{00000000-0002-0000-1700-000004000000}">
          <x14:formula1>
            <xm:f>'(参考)リスト'!$B$16:$B$20</xm:f>
          </x14:formula1>
          <xm:sqref>L11:M30</xm:sqref>
        </x14:dataValidation>
        <x14:dataValidation type="list" allowBlank="1" showInputMessage="1" showErrorMessage="1" xr:uid="{00000000-0002-0000-1700-000005000000}">
          <x14:formula1>
            <xm:f>'(参考)リスト'!$F$16:$F$21</xm:f>
          </x14:formula1>
          <xm:sqref>W11:X30</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1" customWidth="1"/>
    <col min="43" max="86" width="4.125" style="118" customWidth="1"/>
    <col min="87" max="99" width="8" style="2" customWidth="1"/>
    <col min="100" max="110" width="9" style="2"/>
    <col min="111" max="111" width="14" style="2" bestFit="1" customWidth="1"/>
    <col min="112" max="16384" width="9" style="2"/>
  </cols>
  <sheetData>
    <row r="1" spans="2:86" x14ac:dyDescent="0.15">
      <c r="AU1" s="833" t="s">
        <v>306</v>
      </c>
      <c r="AV1" s="834" t="s">
        <v>299</v>
      </c>
      <c r="AW1" s="836" t="s">
        <v>300</v>
      </c>
      <c r="AX1" s="838" t="s">
        <v>307</v>
      </c>
      <c r="AY1" s="839"/>
      <c r="AZ1" s="839"/>
      <c r="BA1" s="839"/>
      <c r="BB1" s="839"/>
      <c r="BC1" s="839"/>
      <c r="BD1" s="839"/>
      <c r="BE1" s="839"/>
      <c r="BF1" s="839"/>
      <c r="BG1" s="839"/>
      <c r="BH1" s="839"/>
      <c r="BI1" s="839"/>
      <c r="BJ1" s="839"/>
      <c r="BK1" s="839"/>
      <c r="BL1" s="839"/>
      <c r="BM1" s="839"/>
      <c r="BN1" s="839"/>
      <c r="BO1" s="839"/>
      <c r="BP1" s="839"/>
      <c r="BQ1" s="839"/>
      <c r="BR1" s="840"/>
      <c r="BS1" s="483" t="s">
        <v>301</v>
      </c>
      <c r="BT1" s="841"/>
      <c r="BU1" s="841"/>
      <c r="BV1" s="841"/>
      <c r="BW1" s="853" t="s">
        <v>308</v>
      </c>
      <c r="BX1" s="854"/>
      <c r="BY1" s="854"/>
      <c r="BZ1" s="854"/>
      <c r="CA1" s="854"/>
      <c r="CB1" s="854"/>
      <c r="CC1" s="854"/>
      <c r="CD1" s="854"/>
      <c r="CE1" s="854"/>
      <c r="CF1" s="854"/>
      <c r="CG1" s="854"/>
      <c r="CH1" s="855"/>
    </row>
    <row r="2" spans="2:86" ht="8.25" customHeight="1" x14ac:dyDescent="0.15">
      <c r="AU2" s="833"/>
      <c r="AV2" s="835"/>
      <c r="AW2" s="837"/>
      <c r="AX2" s="801" t="s">
        <v>309</v>
      </c>
      <c r="AY2" s="278"/>
      <c r="AZ2" s="278"/>
      <c r="BA2" s="278"/>
      <c r="BB2" s="278"/>
      <c r="BC2" s="278"/>
      <c r="BD2" s="278"/>
      <c r="BE2" s="278"/>
      <c r="BF2" s="278"/>
      <c r="BG2" s="278"/>
      <c r="BH2" s="278"/>
      <c r="BI2" s="278"/>
      <c r="BJ2" s="278" t="s">
        <v>310</v>
      </c>
      <c r="BK2" s="278"/>
      <c r="BL2" s="278"/>
      <c r="BM2" s="278"/>
      <c r="BN2" s="278"/>
      <c r="BO2" s="278"/>
      <c r="BP2" s="278"/>
      <c r="BQ2" s="278"/>
      <c r="BR2" s="856"/>
      <c r="BS2" s="841"/>
      <c r="BT2" s="841"/>
      <c r="BU2" s="841"/>
      <c r="BV2" s="841"/>
      <c r="BW2" s="857" t="s">
        <v>303</v>
      </c>
      <c r="BX2" s="472"/>
      <c r="BY2" s="472"/>
      <c r="BZ2" s="472"/>
      <c r="CA2" s="278" t="s">
        <v>311</v>
      </c>
      <c r="CB2" s="278"/>
      <c r="CC2" s="278"/>
      <c r="CD2" s="278"/>
      <c r="CE2" s="278"/>
      <c r="CF2" s="278"/>
      <c r="CG2" s="278"/>
      <c r="CH2" s="856"/>
    </row>
    <row r="3" spans="2:86" ht="24.95" customHeight="1" x14ac:dyDescent="0.15">
      <c r="B3" s="574" t="s">
        <v>452</v>
      </c>
      <c r="C3" s="799"/>
      <c r="D3" s="799"/>
      <c r="E3" s="800"/>
      <c r="F3" s="800"/>
      <c r="G3" s="800"/>
      <c r="H3" s="800"/>
      <c r="I3" s="800"/>
      <c r="J3" s="800"/>
      <c r="K3" s="799"/>
      <c r="L3" s="799"/>
      <c r="M3" s="799"/>
      <c r="N3" s="799"/>
      <c r="O3" s="799"/>
      <c r="P3" s="799"/>
      <c r="Q3" s="799"/>
      <c r="R3" s="799"/>
      <c r="S3" s="799"/>
      <c r="T3" s="799"/>
      <c r="U3" s="799"/>
      <c r="V3" s="799"/>
      <c r="W3" s="799"/>
      <c r="X3" s="799"/>
      <c r="Y3" s="799"/>
      <c r="Z3" s="799"/>
      <c r="AA3" s="799"/>
      <c r="AB3" s="799"/>
      <c r="AC3" s="799"/>
      <c r="AD3" s="799"/>
      <c r="AE3" s="799"/>
      <c r="AF3" s="799"/>
      <c r="AG3" s="799"/>
      <c r="AH3" s="799"/>
      <c r="AI3" s="799"/>
      <c r="AJ3" s="799"/>
      <c r="AK3" s="799"/>
      <c r="AL3" s="799"/>
      <c r="AM3" s="799"/>
      <c r="AN3" s="799"/>
      <c r="AO3" s="799"/>
      <c r="AU3" s="833"/>
      <c r="AV3" s="835"/>
      <c r="AW3" s="837"/>
      <c r="AX3" s="801" t="s">
        <v>26</v>
      </c>
      <c r="AY3" s="278"/>
      <c r="AZ3" s="278"/>
      <c r="BA3" s="278"/>
      <c r="BB3" s="278" t="s">
        <v>22</v>
      </c>
      <c r="BC3" s="278"/>
      <c r="BD3" s="278"/>
      <c r="BE3" s="278"/>
      <c r="BF3" s="278" t="s">
        <v>24</v>
      </c>
      <c r="BG3" s="278"/>
      <c r="BH3" s="278"/>
      <c r="BI3" s="278"/>
      <c r="BJ3" s="472" t="s">
        <v>26</v>
      </c>
      <c r="BK3" s="472"/>
      <c r="BL3" s="472"/>
      <c r="BM3" s="472" t="s">
        <v>22</v>
      </c>
      <c r="BN3" s="472"/>
      <c r="BO3" s="472"/>
      <c r="BP3" s="472" t="s">
        <v>24</v>
      </c>
      <c r="BQ3" s="472"/>
      <c r="BR3" s="852"/>
      <c r="BS3" s="483" t="s">
        <v>26</v>
      </c>
      <c r="BT3" s="483" t="s">
        <v>22</v>
      </c>
      <c r="BU3" s="483" t="s">
        <v>24</v>
      </c>
      <c r="BV3" s="483" t="s">
        <v>304</v>
      </c>
      <c r="BW3" s="801" t="s">
        <v>312</v>
      </c>
      <c r="BX3" s="278"/>
      <c r="BY3" s="278"/>
      <c r="BZ3" s="278"/>
      <c r="CA3" s="278" t="s">
        <v>22</v>
      </c>
      <c r="CB3" s="278"/>
      <c r="CC3" s="278"/>
      <c r="CD3" s="278"/>
      <c r="CE3" s="278" t="s">
        <v>24</v>
      </c>
      <c r="CF3" s="278"/>
      <c r="CG3" s="278"/>
      <c r="CH3" s="856"/>
    </row>
    <row r="4" spans="2:86" ht="18" customHeight="1" x14ac:dyDescent="0.15">
      <c r="B4" s="440" t="s">
        <v>27</v>
      </c>
      <c r="C4" s="440"/>
      <c r="D4" s="739"/>
      <c r="E4" s="846" t="str">
        <f>'様式A-1'!D3</f>
        <v>ユダトンネル</v>
      </c>
      <c r="F4" s="847"/>
      <c r="G4" s="847"/>
      <c r="H4" s="847"/>
      <c r="I4" s="847"/>
      <c r="J4" s="848"/>
      <c r="K4" s="301" t="s">
        <v>28</v>
      </c>
      <c r="L4" s="472"/>
      <c r="M4" s="472"/>
      <c r="N4" s="845" t="str">
        <f>'様式A-1'!J3</f>
        <v>主要県道　橘東和線</v>
      </c>
      <c r="O4" s="845"/>
      <c r="P4" s="845"/>
      <c r="Q4" s="845"/>
      <c r="R4" s="845"/>
      <c r="S4" s="845"/>
      <c r="T4" s="278" t="s">
        <v>258</v>
      </c>
      <c r="U4" s="278"/>
      <c r="V4" s="278"/>
      <c r="W4" s="278"/>
      <c r="X4" s="278"/>
      <c r="Y4" s="845" t="str">
        <f>'様式B(トンネル様式1P002)'!K5</f>
        <v>基礎地盤コンサルタンツ株式会社</v>
      </c>
      <c r="Z4" s="845"/>
      <c r="AA4" s="845"/>
      <c r="AB4" s="845"/>
      <c r="AC4" s="845"/>
      <c r="AD4" s="845"/>
      <c r="AE4" s="845"/>
      <c r="AF4" s="845"/>
      <c r="AG4" s="250" t="s">
        <v>220</v>
      </c>
      <c r="AH4" s="251"/>
      <c r="AI4" s="251"/>
      <c r="AJ4" s="252"/>
      <c r="AK4" s="849">
        <f>'様式B(トンネル様式1P002)'!Q5</f>
        <v>45281</v>
      </c>
      <c r="AL4" s="850"/>
      <c r="AM4" s="850"/>
      <c r="AN4" s="850"/>
      <c r="AO4" s="851"/>
      <c r="AU4" s="833"/>
      <c r="AV4" s="835"/>
      <c r="AW4" s="837"/>
      <c r="AX4" s="112" t="s">
        <v>313</v>
      </c>
      <c r="AY4" s="113" t="s">
        <v>314</v>
      </c>
      <c r="AZ4" s="113" t="s">
        <v>315</v>
      </c>
      <c r="BA4" s="114" t="s">
        <v>316</v>
      </c>
      <c r="BB4" s="115" t="s">
        <v>313</v>
      </c>
      <c r="BC4" s="113" t="s">
        <v>314</v>
      </c>
      <c r="BD4" s="113" t="s">
        <v>315</v>
      </c>
      <c r="BE4" s="114" t="s">
        <v>316</v>
      </c>
      <c r="BF4" s="115" t="s">
        <v>313</v>
      </c>
      <c r="BG4" s="113" t="s">
        <v>314</v>
      </c>
      <c r="BH4" s="113" t="s">
        <v>315</v>
      </c>
      <c r="BI4" s="114" t="s">
        <v>316</v>
      </c>
      <c r="BJ4" s="115" t="s">
        <v>313</v>
      </c>
      <c r="BK4" s="113" t="s">
        <v>314</v>
      </c>
      <c r="BL4" s="114" t="s">
        <v>317</v>
      </c>
      <c r="BM4" s="115" t="s">
        <v>313</v>
      </c>
      <c r="BN4" s="113" t="s">
        <v>314</v>
      </c>
      <c r="BO4" s="114" t="s">
        <v>317</v>
      </c>
      <c r="BP4" s="115" t="s">
        <v>313</v>
      </c>
      <c r="BQ4" s="113" t="s">
        <v>314</v>
      </c>
      <c r="BR4" s="116" t="s">
        <v>317</v>
      </c>
      <c r="BS4" s="841"/>
      <c r="BT4" s="841"/>
      <c r="BU4" s="841"/>
      <c r="BV4" s="841"/>
      <c r="BW4" s="112" t="s">
        <v>313</v>
      </c>
      <c r="BX4" s="113" t="s">
        <v>314</v>
      </c>
      <c r="BY4" s="113" t="s">
        <v>315</v>
      </c>
      <c r="BZ4" s="114" t="s">
        <v>316</v>
      </c>
      <c r="CA4" s="115" t="s">
        <v>313</v>
      </c>
      <c r="CB4" s="113" t="s">
        <v>314</v>
      </c>
      <c r="CC4" s="113" t="s">
        <v>315</v>
      </c>
      <c r="CD4" s="114" t="s">
        <v>316</v>
      </c>
      <c r="CE4" s="115" t="s">
        <v>313</v>
      </c>
      <c r="CF4" s="113" t="s">
        <v>314</v>
      </c>
      <c r="CG4" s="113" t="s">
        <v>315</v>
      </c>
      <c r="CH4" s="116" t="s">
        <v>316</v>
      </c>
    </row>
    <row r="5" spans="2:86" ht="18" customHeight="1" x14ac:dyDescent="0.15">
      <c r="B5" s="448" t="s">
        <v>0</v>
      </c>
      <c r="C5" s="448"/>
      <c r="D5" s="755"/>
      <c r="E5" s="842" t="str">
        <f>'様式A-1'!D4</f>
        <v>油田トンネル</v>
      </c>
      <c r="F5" s="843"/>
      <c r="G5" s="843"/>
      <c r="H5" s="843"/>
      <c r="I5" s="843"/>
      <c r="J5" s="844"/>
      <c r="K5" s="580" t="s">
        <v>1</v>
      </c>
      <c r="L5" s="483"/>
      <c r="M5" s="483"/>
      <c r="N5" s="845" t="str">
        <f>'様式A-1'!R3</f>
        <v>柳井土木建築事務所
（大島分室）</v>
      </c>
      <c r="O5" s="845"/>
      <c r="P5" s="845"/>
      <c r="Q5" s="845"/>
      <c r="R5" s="845"/>
      <c r="S5" s="845"/>
      <c r="T5" s="278" t="s">
        <v>259</v>
      </c>
      <c r="U5" s="278"/>
      <c r="V5" s="278"/>
      <c r="W5" s="278"/>
      <c r="X5" s="278"/>
      <c r="Y5" s="845" t="str">
        <f>'様式B(トンネル様式1P002)'!K6</f>
        <v>安田　啓吾</v>
      </c>
      <c r="Z5" s="845"/>
      <c r="AA5" s="845"/>
      <c r="AB5" s="845"/>
      <c r="AC5" s="845"/>
      <c r="AD5" s="845"/>
      <c r="AE5" s="845"/>
      <c r="AF5" s="845"/>
      <c r="AG5" s="544"/>
      <c r="AH5" s="610"/>
      <c r="AI5" s="610"/>
      <c r="AJ5" s="604"/>
      <c r="AK5" s="585"/>
      <c r="AL5" s="586"/>
      <c r="AM5" s="586"/>
      <c r="AN5" s="586"/>
      <c r="AO5" s="587"/>
      <c r="AU5" s="833"/>
      <c r="AV5" s="140" t="str">
        <f>N7</f>
        <v>PE</v>
      </c>
      <c r="AW5" s="119" t="str">
        <f>R7</f>
        <v>0.0m</v>
      </c>
      <c r="AX5" s="148">
        <f>+Y32</f>
        <v>0</v>
      </c>
      <c r="AY5" s="148">
        <f>+Z32</f>
        <v>0</v>
      </c>
      <c r="AZ5" s="148">
        <f>+AA32</f>
        <v>0</v>
      </c>
      <c r="BA5" s="148">
        <f t="shared" ref="BA5" si="0">+AB32</f>
        <v>0</v>
      </c>
      <c r="BB5" s="148">
        <f>+AC32</f>
        <v>0</v>
      </c>
      <c r="BC5" s="148">
        <f t="shared" ref="BC5:BI5" si="1">+AD32</f>
        <v>0</v>
      </c>
      <c r="BD5" s="148">
        <f t="shared" si="1"/>
        <v>0</v>
      </c>
      <c r="BE5" s="148">
        <f t="shared" si="1"/>
        <v>0</v>
      </c>
      <c r="BF5" s="148">
        <f t="shared" si="1"/>
        <v>0</v>
      </c>
      <c r="BG5" s="148">
        <f t="shared" si="1"/>
        <v>0</v>
      </c>
      <c r="BH5" s="148">
        <f t="shared" si="1"/>
        <v>0</v>
      </c>
      <c r="BI5" s="148">
        <f t="shared" si="1"/>
        <v>0</v>
      </c>
      <c r="BJ5" s="148" t="str">
        <f>+Y35</f>
        <v/>
      </c>
      <c r="BK5" s="148" t="str">
        <f t="shared" ref="BK5" si="2">+Z35</f>
        <v/>
      </c>
      <c r="BL5" s="148" t="str">
        <f>+AA35</f>
        <v/>
      </c>
      <c r="BM5" s="148">
        <f>+AC35</f>
        <v>0</v>
      </c>
      <c r="BN5" s="148">
        <f t="shared" ref="BN5:BO5" si="3">+AD35</f>
        <v>0</v>
      </c>
      <c r="BO5" s="148">
        <f t="shared" si="3"/>
        <v>0</v>
      </c>
      <c r="BP5" s="148">
        <f>+AG35</f>
        <v>0</v>
      </c>
      <c r="BQ5" s="148">
        <f>+AH35</f>
        <v>0</v>
      </c>
      <c r="BR5" s="148">
        <f>+AI35</f>
        <v>0</v>
      </c>
      <c r="BS5" s="213" t="str">
        <f>+Y36</f>
        <v>Ⅰ</v>
      </c>
      <c r="BT5" s="213" t="str">
        <f>+AC36</f>
        <v>Ⅰ</v>
      </c>
      <c r="BU5" s="213" t="str">
        <f>+AG36</f>
        <v>Ⅰ</v>
      </c>
      <c r="BV5" s="213" t="str">
        <f>+Y37</f>
        <v>Ⅰ</v>
      </c>
      <c r="BW5" s="120" t="str">
        <f>IF(Y32&gt;0,$R$7,"")</f>
        <v/>
      </c>
      <c r="BX5" s="121" t="str">
        <f>IF(Z32&gt;0,"",IF(AA32&gt;0,$R$7,""))</f>
        <v/>
      </c>
      <c r="BY5" s="121" t="str">
        <f>IF(Y32+Z32&gt;0,"",IF(AA32&gt;0,$R$7,""))</f>
        <v/>
      </c>
      <c r="BZ5" s="121" t="str">
        <f>IF(Y32+Z32+AA32&gt;0,"",IF(AB32&gt;0,$R$7,""))</f>
        <v/>
      </c>
      <c r="CA5" s="122">
        <f t="shared" ref="CA5:CH5" si="4">+AC31</f>
        <v>0</v>
      </c>
      <c r="CB5" s="122">
        <f t="shared" si="4"/>
        <v>0</v>
      </c>
      <c r="CC5" s="122">
        <f t="shared" si="4"/>
        <v>0</v>
      </c>
      <c r="CD5" s="122">
        <f t="shared" si="4"/>
        <v>0</v>
      </c>
      <c r="CE5" s="122">
        <f t="shared" si="4"/>
        <v>0</v>
      </c>
      <c r="CF5" s="122">
        <f t="shared" si="4"/>
        <v>0</v>
      </c>
      <c r="CG5" s="122">
        <f t="shared" si="4"/>
        <v>0</v>
      </c>
      <c r="CH5" s="122">
        <f t="shared" si="4"/>
        <v>0</v>
      </c>
    </row>
    <row r="6" spans="2:86" ht="12" customHeight="1" x14ac:dyDescent="0.15">
      <c r="B6" s="802" t="s">
        <v>219</v>
      </c>
      <c r="C6" s="803"/>
      <c r="D6" s="804"/>
      <c r="E6" s="805"/>
      <c r="F6" s="805"/>
      <c r="G6" s="805"/>
      <c r="H6" s="805"/>
      <c r="I6" s="805"/>
      <c r="J6" s="806"/>
      <c r="K6" s="811" t="s">
        <v>453</v>
      </c>
      <c r="L6" s="812"/>
      <c r="M6" s="812"/>
      <c r="N6" s="812"/>
      <c r="O6" s="812"/>
      <c r="P6" s="812"/>
      <c r="Q6" s="812"/>
      <c r="R6" s="812"/>
      <c r="S6" s="812"/>
      <c r="T6" s="812"/>
      <c r="U6" s="812"/>
      <c r="V6" s="812"/>
      <c r="W6" s="812"/>
      <c r="X6" s="812"/>
      <c r="Y6" s="812"/>
      <c r="Z6" s="812"/>
      <c r="AA6" s="812"/>
      <c r="AB6" s="812"/>
      <c r="AC6" s="812"/>
      <c r="AD6" s="812"/>
      <c r="AE6" s="812"/>
      <c r="AF6" s="812"/>
      <c r="AG6" s="812"/>
      <c r="AH6" s="812"/>
      <c r="AI6" s="812"/>
      <c r="AJ6" s="812"/>
      <c r="AK6" s="812"/>
      <c r="AL6" s="812"/>
      <c r="AM6" s="812"/>
      <c r="AN6" s="812"/>
      <c r="AO6" s="813"/>
      <c r="AP6" s="2"/>
    </row>
    <row r="7" spans="2:86" ht="12" customHeight="1" x14ac:dyDescent="0.15">
      <c r="B7" s="490"/>
      <c r="C7" s="807"/>
      <c r="D7" s="805"/>
      <c r="E7" s="805"/>
      <c r="F7" s="805"/>
      <c r="G7" s="805"/>
      <c r="H7" s="805"/>
      <c r="I7" s="805"/>
      <c r="J7" s="806"/>
      <c r="K7" s="775" t="s">
        <v>218</v>
      </c>
      <c r="L7" s="776"/>
      <c r="M7" s="777"/>
      <c r="N7" s="767" t="s">
        <v>578</v>
      </c>
      <c r="O7" s="768"/>
      <c r="P7" s="775" t="s">
        <v>454</v>
      </c>
      <c r="Q7" s="777"/>
      <c r="R7" s="814" t="s">
        <v>694</v>
      </c>
      <c r="S7" s="815"/>
      <c r="T7" s="816"/>
      <c r="U7" s="817" t="s">
        <v>455</v>
      </c>
      <c r="V7" s="818"/>
      <c r="W7" s="817" t="s">
        <v>456</v>
      </c>
      <c r="X7" s="818"/>
      <c r="Y7" s="777" t="s">
        <v>217</v>
      </c>
      <c r="Z7" s="766"/>
      <c r="AA7" s="766"/>
      <c r="AB7" s="766"/>
      <c r="AC7" s="817" t="s">
        <v>457</v>
      </c>
      <c r="AD7" s="823"/>
      <c r="AE7" s="823"/>
      <c r="AF7" s="823"/>
      <c r="AG7" s="823"/>
      <c r="AH7" s="823"/>
      <c r="AI7" s="823"/>
      <c r="AJ7" s="818"/>
      <c r="AK7" s="817" t="s">
        <v>458</v>
      </c>
      <c r="AL7" s="823"/>
      <c r="AM7" s="823"/>
      <c r="AN7" s="825"/>
      <c r="AO7" s="826"/>
      <c r="AP7" s="2"/>
      <c r="AW7" s="167"/>
    </row>
    <row r="8" spans="2:86" ht="12" customHeight="1" x14ac:dyDescent="0.15">
      <c r="B8" s="490"/>
      <c r="C8" s="807"/>
      <c r="D8" s="805"/>
      <c r="E8" s="805"/>
      <c r="F8" s="805"/>
      <c r="G8" s="805"/>
      <c r="H8" s="805"/>
      <c r="I8" s="805"/>
      <c r="J8" s="806"/>
      <c r="K8" s="766" t="s">
        <v>459</v>
      </c>
      <c r="L8" s="766" t="s">
        <v>198</v>
      </c>
      <c r="M8" s="766"/>
      <c r="N8" s="766" t="s">
        <v>197</v>
      </c>
      <c r="O8" s="766"/>
      <c r="P8" s="766" t="s">
        <v>460</v>
      </c>
      <c r="Q8" s="766"/>
      <c r="R8" s="766" t="s">
        <v>6</v>
      </c>
      <c r="S8" s="766"/>
      <c r="T8" s="766"/>
      <c r="U8" s="819"/>
      <c r="V8" s="820"/>
      <c r="W8" s="819"/>
      <c r="X8" s="820"/>
      <c r="Y8" s="777"/>
      <c r="Z8" s="766"/>
      <c r="AA8" s="766"/>
      <c r="AB8" s="766"/>
      <c r="AC8" s="821"/>
      <c r="AD8" s="824"/>
      <c r="AE8" s="824"/>
      <c r="AF8" s="824"/>
      <c r="AG8" s="824"/>
      <c r="AH8" s="824"/>
      <c r="AI8" s="824"/>
      <c r="AJ8" s="822"/>
      <c r="AK8" s="819"/>
      <c r="AL8" s="827"/>
      <c r="AM8" s="827"/>
      <c r="AN8" s="828"/>
      <c r="AO8" s="829"/>
      <c r="AP8" s="2"/>
    </row>
    <row r="9" spans="2:86" ht="12" customHeight="1" x14ac:dyDescent="0.15">
      <c r="B9" s="490"/>
      <c r="C9" s="807"/>
      <c r="D9" s="805"/>
      <c r="E9" s="805"/>
      <c r="F9" s="805"/>
      <c r="G9" s="805"/>
      <c r="H9" s="805"/>
      <c r="I9" s="805"/>
      <c r="J9" s="806"/>
      <c r="K9" s="766"/>
      <c r="L9" s="766"/>
      <c r="M9" s="766"/>
      <c r="N9" s="766"/>
      <c r="O9" s="766"/>
      <c r="P9" s="766"/>
      <c r="Q9" s="766"/>
      <c r="R9" s="766"/>
      <c r="S9" s="766"/>
      <c r="T9" s="766"/>
      <c r="U9" s="819"/>
      <c r="V9" s="820"/>
      <c r="W9" s="819"/>
      <c r="X9" s="820"/>
      <c r="Y9" s="777" t="s">
        <v>461</v>
      </c>
      <c r="Z9" s="766"/>
      <c r="AA9" s="766"/>
      <c r="AB9" s="766"/>
      <c r="AC9" s="766" t="s">
        <v>462</v>
      </c>
      <c r="AD9" s="766"/>
      <c r="AE9" s="766"/>
      <c r="AF9" s="766"/>
      <c r="AG9" s="766" t="s">
        <v>463</v>
      </c>
      <c r="AH9" s="766"/>
      <c r="AI9" s="766"/>
      <c r="AJ9" s="766"/>
      <c r="AK9" s="819"/>
      <c r="AL9" s="827"/>
      <c r="AM9" s="827"/>
      <c r="AN9" s="828"/>
      <c r="AO9" s="829"/>
      <c r="AP9" s="2"/>
    </row>
    <row r="10" spans="2:86" ht="12" customHeight="1" x14ac:dyDescent="0.15">
      <c r="B10" s="490"/>
      <c r="C10" s="807"/>
      <c r="D10" s="805"/>
      <c r="E10" s="805"/>
      <c r="F10" s="805"/>
      <c r="G10" s="805"/>
      <c r="H10" s="805"/>
      <c r="I10" s="805"/>
      <c r="J10" s="806"/>
      <c r="K10" s="766"/>
      <c r="L10" s="766"/>
      <c r="M10" s="766"/>
      <c r="N10" s="766"/>
      <c r="O10" s="766"/>
      <c r="P10" s="766"/>
      <c r="Q10" s="766"/>
      <c r="R10" s="766"/>
      <c r="S10" s="766"/>
      <c r="T10" s="766"/>
      <c r="U10" s="821"/>
      <c r="V10" s="822"/>
      <c r="W10" s="821"/>
      <c r="X10" s="822"/>
      <c r="Y10" s="142" t="s">
        <v>32</v>
      </c>
      <c r="Z10" s="139" t="s">
        <v>33</v>
      </c>
      <c r="AA10" s="139" t="s">
        <v>464</v>
      </c>
      <c r="AB10" s="139" t="s">
        <v>465</v>
      </c>
      <c r="AC10" s="139" t="s">
        <v>32</v>
      </c>
      <c r="AD10" s="139" t="s">
        <v>33</v>
      </c>
      <c r="AE10" s="139" t="s">
        <v>464</v>
      </c>
      <c r="AF10" s="139" t="s">
        <v>465</v>
      </c>
      <c r="AG10" s="139" t="s">
        <v>32</v>
      </c>
      <c r="AH10" s="139" t="s">
        <v>33</v>
      </c>
      <c r="AI10" s="139" t="s">
        <v>464</v>
      </c>
      <c r="AJ10" s="139" t="s">
        <v>465</v>
      </c>
      <c r="AK10" s="821"/>
      <c r="AL10" s="824"/>
      <c r="AM10" s="824"/>
      <c r="AN10" s="830"/>
      <c r="AO10" s="831"/>
      <c r="AP10" s="2"/>
    </row>
    <row r="11" spans="2:86" ht="12" customHeight="1" x14ac:dyDescent="0.15">
      <c r="B11" s="490"/>
      <c r="C11" s="807"/>
      <c r="D11" s="805"/>
      <c r="E11" s="805"/>
      <c r="F11" s="805"/>
      <c r="G11" s="805"/>
      <c r="H11" s="805"/>
      <c r="I11" s="805"/>
      <c r="J11" s="806"/>
      <c r="K11" s="143"/>
      <c r="L11" s="793"/>
      <c r="M11" s="794"/>
      <c r="N11" s="793"/>
      <c r="O11" s="794"/>
      <c r="P11" s="767"/>
      <c r="Q11" s="769"/>
      <c r="R11" s="264"/>
      <c r="S11" s="264"/>
      <c r="T11" s="264"/>
      <c r="U11" s="767"/>
      <c r="V11" s="769"/>
      <c r="W11" s="767"/>
      <c r="X11" s="768"/>
      <c r="Y11" s="144"/>
      <c r="Z11" s="144"/>
      <c r="AA11" s="144"/>
      <c r="AB11" s="144"/>
      <c r="AC11" s="169"/>
      <c r="AD11" s="169"/>
      <c r="AE11" s="169"/>
      <c r="AF11" s="169"/>
      <c r="AG11" s="169"/>
      <c r="AH11" s="169"/>
      <c r="AI11" s="169"/>
      <c r="AJ11" s="169"/>
      <c r="AK11" s="793"/>
      <c r="AL11" s="832"/>
      <c r="AM11" s="832"/>
      <c r="AN11" s="615"/>
      <c r="AO11" s="616"/>
      <c r="AP11" s="2"/>
      <c r="AQ11" s="168">
        <f>IF(P11="材質劣化",2,IF(P11="漏水",3,1))</f>
        <v>1</v>
      </c>
    </row>
    <row r="12" spans="2:86" ht="12" customHeight="1" x14ac:dyDescent="0.15">
      <c r="B12" s="490"/>
      <c r="C12" s="807"/>
      <c r="D12" s="805"/>
      <c r="E12" s="805"/>
      <c r="F12" s="805"/>
      <c r="G12" s="805"/>
      <c r="H12" s="805"/>
      <c r="I12" s="805"/>
      <c r="J12" s="806"/>
      <c r="K12" s="143"/>
      <c r="L12" s="793"/>
      <c r="M12" s="794"/>
      <c r="N12" s="793"/>
      <c r="O12" s="794"/>
      <c r="P12" s="767"/>
      <c r="Q12" s="769"/>
      <c r="R12" s="264"/>
      <c r="S12" s="264"/>
      <c r="T12" s="264"/>
      <c r="U12" s="767"/>
      <c r="V12" s="769"/>
      <c r="W12" s="767"/>
      <c r="X12" s="768"/>
      <c r="Y12" s="144"/>
      <c r="Z12" s="144"/>
      <c r="AA12" s="144"/>
      <c r="AB12" s="144"/>
      <c r="AC12" s="169"/>
      <c r="AD12" s="169"/>
      <c r="AE12" s="169"/>
      <c r="AF12" s="169"/>
      <c r="AG12" s="169"/>
      <c r="AH12" s="169"/>
      <c r="AI12" s="169"/>
      <c r="AJ12" s="169"/>
      <c r="AK12" s="795"/>
      <c r="AL12" s="796"/>
      <c r="AM12" s="796"/>
      <c r="AN12" s="797"/>
      <c r="AO12" s="798"/>
      <c r="AP12" s="2"/>
      <c r="AQ12" s="168">
        <f t="shared" ref="AQ12:AQ30" si="5">IF(P12="材質劣化",2,IF(P12="漏水",3,1))</f>
        <v>1</v>
      </c>
    </row>
    <row r="13" spans="2:86" ht="12" customHeight="1" x14ac:dyDescent="0.15">
      <c r="B13" s="490"/>
      <c r="C13" s="807"/>
      <c r="D13" s="805"/>
      <c r="E13" s="805"/>
      <c r="F13" s="805"/>
      <c r="G13" s="805"/>
      <c r="H13" s="805"/>
      <c r="I13" s="805"/>
      <c r="J13" s="806"/>
      <c r="K13" s="143"/>
      <c r="L13" s="793"/>
      <c r="M13" s="794"/>
      <c r="N13" s="793"/>
      <c r="O13" s="794"/>
      <c r="P13" s="767"/>
      <c r="Q13" s="769"/>
      <c r="R13" s="264"/>
      <c r="S13" s="264"/>
      <c r="T13" s="264"/>
      <c r="U13" s="767"/>
      <c r="V13" s="769"/>
      <c r="W13" s="767"/>
      <c r="X13" s="768"/>
      <c r="Y13" s="144"/>
      <c r="Z13" s="144"/>
      <c r="AA13" s="144"/>
      <c r="AB13" s="144"/>
      <c r="AC13" s="169"/>
      <c r="AD13" s="169"/>
      <c r="AE13" s="169"/>
      <c r="AF13" s="169"/>
      <c r="AG13" s="169"/>
      <c r="AH13" s="169"/>
      <c r="AI13" s="169"/>
      <c r="AJ13" s="169"/>
      <c r="AK13" s="795"/>
      <c r="AL13" s="796"/>
      <c r="AM13" s="796"/>
      <c r="AN13" s="797"/>
      <c r="AO13" s="798"/>
      <c r="AP13" s="2"/>
      <c r="AQ13" s="168">
        <f t="shared" si="5"/>
        <v>1</v>
      </c>
    </row>
    <row r="14" spans="2:86" ht="12" customHeight="1" x14ac:dyDescent="0.15">
      <c r="B14" s="490"/>
      <c r="C14" s="807"/>
      <c r="D14" s="805"/>
      <c r="E14" s="805"/>
      <c r="F14" s="805"/>
      <c r="G14" s="805"/>
      <c r="H14" s="805"/>
      <c r="I14" s="805"/>
      <c r="J14" s="806"/>
      <c r="K14" s="143"/>
      <c r="L14" s="793"/>
      <c r="M14" s="794"/>
      <c r="N14" s="793"/>
      <c r="O14" s="794"/>
      <c r="P14" s="767"/>
      <c r="Q14" s="769"/>
      <c r="R14" s="264"/>
      <c r="S14" s="264"/>
      <c r="T14" s="264"/>
      <c r="U14" s="767"/>
      <c r="V14" s="769"/>
      <c r="W14" s="767"/>
      <c r="X14" s="768"/>
      <c r="Y14" s="144"/>
      <c r="Z14" s="144"/>
      <c r="AA14" s="144"/>
      <c r="AB14" s="144"/>
      <c r="AC14" s="169"/>
      <c r="AD14" s="169"/>
      <c r="AE14" s="169"/>
      <c r="AF14" s="169"/>
      <c r="AG14" s="169"/>
      <c r="AH14" s="169"/>
      <c r="AI14" s="169"/>
      <c r="AJ14" s="169"/>
      <c r="AK14" s="795"/>
      <c r="AL14" s="796"/>
      <c r="AM14" s="796"/>
      <c r="AN14" s="797"/>
      <c r="AO14" s="798"/>
      <c r="AP14" s="2"/>
      <c r="AQ14" s="168">
        <f t="shared" si="5"/>
        <v>1</v>
      </c>
    </row>
    <row r="15" spans="2:86" ht="12" customHeight="1" x14ac:dyDescent="0.15">
      <c r="B15" s="490"/>
      <c r="C15" s="807"/>
      <c r="D15" s="805"/>
      <c r="E15" s="805"/>
      <c r="F15" s="805"/>
      <c r="G15" s="805"/>
      <c r="H15" s="805"/>
      <c r="I15" s="805"/>
      <c r="J15" s="806"/>
      <c r="K15" s="143"/>
      <c r="L15" s="793"/>
      <c r="M15" s="794"/>
      <c r="N15" s="793"/>
      <c r="O15" s="794"/>
      <c r="P15" s="767"/>
      <c r="Q15" s="769"/>
      <c r="R15" s="264"/>
      <c r="S15" s="264"/>
      <c r="T15" s="264"/>
      <c r="U15" s="767"/>
      <c r="V15" s="769"/>
      <c r="W15" s="767"/>
      <c r="X15" s="768"/>
      <c r="Y15" s="144"/>
      <c r="Z15" s="144"/>
      <c r="AA15" s="144"/>
      <c r="AB15" s="144"/>
      <c r="AC15" s="169"/>
      <c r="AD15" s="169"/>
      <c r="AE15" s="169"/>
      <c r="AF15" s="169"/>
      <c r="AG15" s="169"/>
      <c r="AH15" s="169"/>
      <c r="AI15" s="169"/>
      <c r="AJ15" s="169"/>
      <c r="AK15" s="795"/>
      <c r="AL15" s="796"/>
      <c r="AM15" s="796"/>
      <c r="AN15" s="797"/>
      <c r="AO15" s="798"/>
      <c r="AP15" s="2"/>
      <c r="AQ15" s="168">
        <f t="shared" si="5"/>
        <v>1</v>
      </c>
    </row>
    <row r="16" spans="2:86" ht="12" customHeight="1" x14ac:dyDescent="0.15">
      <c r="B16" s="490"/>
      <c r="C16" s="807"/>
      <c r="D16" s="805"/>
      <c r="E16" s="805"/>
      <c r="F16" s="805"/>
      <c r="G16" s="805"/>
      <c r="H16" s="805"/>
      <c r="I16" s="805"/>
      <c r="J16" s="806"/>
      <c r="K16" s="143"/>
      <c r="L16" s="793"/>
      <c r="M16" s="794"/>
      <c r="N16" s="793"/>
      <c r="O16" s="794"/>
      <c r="P16" s="767"/>
      <c r="Q16" s="769"/>
      <c r="R16" s="264"/>
      <c r="S16" s="264"/>
      <c r="T16" s="264"/>
      <c r="U16" s="767"/>
      <c r="V16" s="769"/>
      <c r="W16" s="767"/>
      <c r="X16" s="768"/>
      <c r="Y16" s="144"/>
      <c r="Z16" s="144"/>
      <c r="AA16" s="144"/>
      <c r="AB16" s="144"/>
      <c r="AC16" s="169"/>
      <c r="AD16" s="169"/>
      <c r="AE16" s="169"/>
      <c r="AF16" s="169"/>
      <c r="AG16" s="169"/>
      <c r="AH16" s="169"/>
      <c r="AI16" s="169"/>
      <c r="AJ16" s="169"/>
      <c r="AK16" s="795"/>
      <c r="AL16" s="796"/>
      <c r="AM16" s="796"/>
      <c r="AN16" s="797"/>
      <c r="AO16" s="798"/>
      <c r="AP16" s="2"/>
      <c r="AQ16" s="168">
        <f t="shared" si="5"/>
        <v>1</v>
      </c>
    </row>
    <row r="17" spans="2:43" ht="12" customHeight="1" x14ac:dyDescent="0.15">
      <c r="B17" s="490"/>
      <c r="C17" s="807"/>
      <c r="D17" s="805"/>
      <c r="E17" s="805"/>
      <c r="F17" s="805"/>
      <c r="G17" s="805"/>
      <c r="H17" s="805"/>
      <c r="I17" s="805"/>
      <c r="J17" s="806"/>
      <c r="K17" s="143"/>
      <c r="L17" s="793"/>
      <c r="M17" s="794"/>
      <c r="N17" s="793"/>
      <c r="O17" s="794"/>
      <c r="P17" s="767"/>
      <c r="Q17" s="769"/>
      <c r="R17" s="264"/>
      <c r="S17" s="264"/>
      <c r="T17" s="264"/>
      <c r="U17" s="767"/>
      <c r="V17" s="769"/>
      <c r="W17" s="767"/>
      <c r="X17" s="768"/>
      <c r="Y17" s="144"/>
      <c r="Z17" s="144"/>
      <c r="AA17" s="144"/>
      <c r="AB17" s="144"/>
      <c r="AC17" s="169"/>
      <c r="AD17" s="169"/>
      <c r="AE17" s="169"/>
      <c r="AF17" s="169"/>
      <c r="AG17" s="169"/>
      <c r="AH17" s="169"/>
      <c r="AI17" s="169"/>
      <c r="AJ17" s="169"/>
      <c r="AK17" s="767"/>
      <c r="AL17" s="768"/>
      <c r="AM17" s="768"/>
      <c r="AN17" s="611"/>
      <c r="AO17" s="612"/>
      <c r="AP17" s="2"/>
      <c r="AQ17" s="168">
        <f t="shared" si="5"/>
        <v>1</v>
      </c>
    </row>
    <row r="18" spans="2:43" ht="12" customHeight="1" x14ac:dyDescent="0.15">
      <c r="B18" s="490"/>
      <c r="C18" s="807"/>
      <c r="D18" s="805"/>
      <c r="E18" s="805"/>
      <c r="F18" s="805"/>
      <c r="G18" s="805"/>
      <c r="H18" s="805"/>
      <c r="I18" s="805"/>
      <c r="J18" s="806"/>
      <c r="K18" s="143"/>
      <c r="L18" s="793"/>
      <c r="M18" s="794"/>
      <c r="N18" s="793"/>
      <c r="O18" s="794"/>
      <c r="P18" s="767"/>
      <c r="Q18" s="769"/>
      <c r="R18" s="264"/>
      <c r="S18" s="264"/>
      <c r="T18" s="264"/>
      <c r="U18" s="767"/>
      <c r="V18" s="769"/>
      <c r="W18" s="767"/>
      <c r="X18" s="768"/>
      <c r="Y18" s="144"/>
      <c r="Z18" s="144"/>
      <c r="AA18" s="144"/>
      <c r="AB18" s="144"/>
      <c r="AC18" s="169"/>
      <c r="AD18" s="169"/>
      <c r="AE18" s="169"/>
      <c r="AF18" s="169"/>
      <c r="AG18" s="169"/>
      <c r="AH18" s="169"/>
      <c r="AI18" s="169"/>
      <c r="AJ18" s="169"/>
      <c r="AK18" s="767"/>
      <c r="AL18" s="768"/>
      <c r="AM18" s="768"/>
      <c r="AN18" s="611"/>
      <c r="AO18" s="612"/>
      <c r="AP18" s="2"/>
      <c r="AQ18" s="168">
        <f t="shared" si="5"/>
        <v>1</v>
      </c>
    </row>
    <row r="19" spans="2:43" ht="12" customHeight="1" x14ac:dyDescent="0.15">
      <c r="B19" s="490"/>
      <c r="C19" s="807"/>
      <c r="D19" s="805"/>
      <c r="E19" s="805"/>
      <c r="F19" s="805"/>
      <c r="G19" s="805"/>
      <c r="H19" s="805"/>
      <c r="I19" s="805"/>
      <c r="J19" s="806"/>
      <c r="K19" s="143"/>
      <c r="L19" s="793"/>
      <c r="M19" s="794"/>
      <c r="N19" s="793"/>
      <c r="O19" s="794"/>
      <c r="P19" s="767"/>
      <c r="Q19" s="769"/>
      <c r="R19" s="264"/>
      <c r="S19" s="264"/>
      <c r="T19" s="264"/>
      <c r="U19" s="767"/>
      <c r="V19" s="769"/>
      <c r="W19" s="767"/>
      <c r="X19" s="768"/>
      <c r="Y19" s="144"/>
      <c r="Z19" s="144"/>
      <c r="AA19" s="144"/>
      <c r="AB19" s="144"/>
      <c r="AC19" s="169"/>
      <c r="AD19" s="169"/>
      <c r="AE19" s="169"/>
      <c r="AF19" s="169"/>
      <c r="AG19" s="169"/>
      <c r="AH19" s="169"/>
      <c r="AI19" s="169"/>
      <c r="AJ19" s="169"/>
      <c r="AK19" s="767"/>
      <c r="AL19" s="768"/>
      <c r="AM19" s="768"/>
      <c r="AN19" s="611"/>
      <c r="AO19" s="612"/>
      <c r="AP19" s="2"/>
      <c r="AQ19" s="168">
        <f t="shared" si="5"/>
        <v>1</v>
      </c>
    </row>
    <row r="20" spans="2:43" ht="12" customHeight="1" x14ac:dyDescent="0.15">
      <c r="B20" s="490"/>
      <c r="C20" s="807"/>
      <c r="D20" s="805"/>
      <c r="E20" s="805"/>
      <c r="F20" s="805"/>
      <c r="G20" s="805"/>
      <c r="H20" s="805"/>
      <c r="I20" s="805"/>
      <c r="J20" s="806"/>
      <c r="K20" s="143"/>
      <c r="L20" s="793"/>
      <c r="M20" s="794"/>
      <c r="N20" s="793"/>
      <c r="O20" s="794"/>
      <c r="P20" s="767"/>
      <c r="Q20" s="769"/>
      <c r="R20" s="264"/>
      <c r="S20" s="264"/>
      <c r="T20" s="264"/>
      <c r="U20" s="767"/>
      <c r="V20" s="769"/>
      <c r="W20" s="767"/>
      <c r="X20" s="768"/>
      <c r="Y20" s="144"/>
      <c r="Z20" s="144"/>
      <c r="AA20" s="144"/>
      <c r="AB20" s="144"/>
      <c r="AC20" s="169"/>
      <c r="AD20" s="169"/>
      <c r="AE20" s="169"/>
      <c r="AF20" s="169"/>
      <c r="AG20" s="169"/>
      <c r="AH20" s="169"/>
      <c r="AI20" s="169"/>
      <c r="AJ20" s="169"/>
      <c r="AK20" s="767"/>
      <c r="AL20" s="768"/>
      <c r="AM20" s="768"/>
      <c r="AN20" s="611"/>
      <c r="AO20" s="612"/>
      <c r="AP20" s="2"/>
      <c r="AQ20" s="168">
        <f t="shared" si="5"/>
        <v>1</v>
      </c>
    </row>
    <row r="21" spans="2:43" ht="12" customHeight="1" x14ac:dyDescent="0.15">
      <c r="B21" s="490"/>
      <c r="C21" s="807"/>
      <c r="D21" s="805"/>
      <c r="E21" s="805"/>
      <c r="F21" s="805"/>
      <c r="G21" s="805"/>
      <c r="H21" s="805"/>
      <c r="I21" s="805"/>
      <c r="J21" s="806"/>
      <c r="K21" s="143"/>
      <c r="L21" s="793"/>
      <c r="M21" s="794"/>
      <c r="N21" s="793"/>
      <c r="O21" s="794"/>
      <c r="P21" s="767"/>
      <c r="Q21" s="769"/>
      <c r="R21" s="264"/>
      <c r="S21" s="264"/>
      <c r="T21" s="264"/>
      <c r="U21" s="767"/>
      <c r="V21" s="769"/>
      <c r="W21" s="767"/>
      <c r="X21" s="768"/>
      <c r="Y21" s="144"/>
      <c r="Z21" s="144"/>
      <c r="AA21" s="144"/>
      <c r="AB21" s="144"/>
      <c r="AC21" s="169"/>
      <c r="AD21" s="169"/>
      <c r="AE21" s="169"/>
      <c r="AF21" s="169"/>
      <c r="AG21" s="169"/>
      <c r="AH21" s="169"/>
      <c r="AI21" s="169"/>
      <c r="AJ21" s="169"/>
      <c r="AK21" s="767"/>
      <c r="AL21" s="768"/>
      <c r="AM21" s="768"/>
      <c r="AN21" s="611"/>
      <c r="AO21" s="612"/>
      <c r="AP21" s="2"/>
      <c r="AQ21" s="168">
        <f t="shared" si="5"/>
        <v>1</v>
      </c>
    </row>
    <row r="22" spans="2:43" ht="12" customHeight="1" x14ac:dyDescent="0.15">
      <c r="B22" s="490"/>
      <c r="C22" s="807"/>
      <c r="D22" s="805"/>
      <c r="E22" s="805"/>
      <c r="F22" s="805"/>
      <c r="G22" s="805"/>
      <c r="H22" s="805"/>
      <c r="I22" s="805"/>
      <c r="J22" s="806"/>
      <c r="K22" s="143"/>
      <c r="L22" s="793"/>
      <c r="M22" s="794"/>
      <c r="N22" s="793"/>
      <c r="O22" s="794"/>
      <c r="P22" s="767"/>
      <c r="Q22" s="769"/>
      <c r="R22" s="264"/>
      <c r="S22" s="264"/>
      <c r="T22" s="264"/>
      <c r="U22" s="767"/>
      <c r="V22" s="769"/>
      <c r="W22" s="767"/>
      <c r="X22" s="768"/>
      <c r="Y22" s="144"/>
      <c r="Z22" s="144"/>
      <c r="AA22" s="144"/>
      <c r="AB22" s="144"/>
      <c r="AC22" s="169"/>
      <c r="AD22" s="169"/>
      <c r="AE22" s="169"/>
      <c r="AF22" s="169"/>
      <c r="AG22" s="169"/>
      <c r="AH22" s="169"/>
      <c r="AI22" s="169"/>
      <c r="AJ22" s="169"/>
      <c r="AK22" s="767"/>
      <c r="AL22" s="768"/>
      <c r="AM22" s="768"/>
      <c r="AN22" s="611"/>
      <c r="AO22" s="612"/>
      <c r="AP22" s="2"/>
      <c r="AQ22" s="168">
        <f t="shared" si="5"/>
        <v>1</v>
      </c>
    </row>
    <row r="23" spans="2:43" ht="12" customHeight="1" x14ac:dyDescent="0.15">
      <c r="B23" s="490"/>
      <c r="C23" s="807"/>
      <c r="D23" s="805"/>
      <c r="E23" s="805"/>
      <c r="F23" s="805"/>
      <c r="G23" s="805"/>
      <c r="H23" s="805"/>
      <c r="I23" s="805"/>
      <c r="J23" s="806"/>
      <c r="K23" s="143"/>
      <c r="L23" s="793"/>
      <c r="M23" s="794"/>
      <c r="N23" s="793"/>
      <c r="O23" s="794"/>
      <c r="P23" s="767"/>
      <c r="Q23" s="769"/>
      <c r="R23" s="264"/>
      <c r="S23" s="264"/>
      <c r="T23" s="264"/>
      <c r="U23" s="767"/>
      <c r="V23" s="769"/>
      <c r="W23" s="767"/>
      <c r="X23" s="768"/>
      <c r="Y23" s="144"/>
      <c r="Z23" s="144"/>
      <c r="AA23" s="144"/>
      <c r="AB23" s="144"/>
      <c r="AC23" s="169"/>
      <c r="AD23" s="169"/>
      <c r="AE23" s="169"/>
      <c r="AF23" s="169"/>
      <c r="AG23" s="169"/>
      <c r="AH23" s="169"/>
      <c r="AI23" s="169"/>
      <c r="AJ23" s="169"/>
      <c r="AK23" s="767"/>
      <c r="AL23" s="768"/>
      <c r="AM23" s="768"/>
      <c r="AN23" s="611"/>
      <c r="AO23" s="612"/>
      <c r="AP23" s="2"/>
      <c r="AQ23" s="168">
        <f t="shared" si="5"/>
        <v>1</v>
      </c>
    </row>
    <row r="24" spans="2:43" ht="12" customHeight="1" x14ac:dyDescent="0.15">
      <c r="B24" s="490"/>
      <c r="C24" s="807"/>
      <c r="D24" s="805"/>
      <c r="E24" s="805"/>
      <c r="F24" s="805"/>
      <c r="G24" s="805"/>
      <c r="H24" s="805"/>
      <c r="I24" s="805"/>
      <c r="J24" s="806"/>
      <c r="K24" s="143"/>
      <c r="L24" s="793"/>
      <c r="M24" s="794"/>
      <c r="N24" s="793"/>
      <c r="O24" s="794"/>
      <c r="P24" s="767"/>
      <c r="Q24" s="769"/>
      <c r="R24" s="264"/>
      <c r="S24" s="264"/>
      <c r="T24" s="264"/>
      <c r="U24" s="767"/>
      <c r="V24" s="769"/>
      <c r="W24" s="767"/>
      <c r="X24" s="768"/>
      <c r="Y24" s="144"/>
      <c r="Z24" s="144"/>
      <c r="AA24" s="144"/>
      <c r="AB24" s="144"/>
      <c r="AC24" s="169"/>
      <c r="AD24" s="169"/>
      <c r="AE24" s="169"/>
      <c r="AF24" s="169"/>
      <c r="AG24" s="169"/>
      <c r="AH24" s="169"/>
      <c r="AI24" s="169"/>
      <c r="AJ24" s="169"/>
      <c r="AK24" s="767"/>
      <c r="AL24" s="768"/>
      <c r="AM24" s="768"/>
      <c r="AN24" s="611"/>
      <c r="AO24" s="612"/>
      <c r="AP24" s="2"/>
      <c r="AQ24" s="168">
        <f t="shared" si="5"/>
        <v>1</v>
      </c>
    </row>
    <row r="25" spans="2:43" ht="12" customHeight="1" x14ac:dyDescent="0.15">
      <c r="B25" s="490"/>
      <c r="C25" s="807"/>
      <c r="D25" s="805"/>
      <c r="E25" s="805"/>
      <c r="F25" s="805"/>
      <c r="G25" s="805"/>
      <c r="H25" s="805"/>
      <c r="I25" s="805"/>
      <c r="J25" s="806"/>
      <c r="K25" s="143"/>
      <c r="L25" s="793"/>
      <c r="M25" s="794"/>
      <c r="N25" s="793"/>
      <c r="O25" s="794"/>
      <c r="P25" s="767"/>
      <c r="Q25" s="769"/>
      <c r="R25" s="264"/>
      <c r="S25" s="264"/>
      <c r="T25" s="264"/>
      <c r="U25" s="767"/>
      <c r="V25" s="769"/>
      <c r="W25" s="767"/>
      <c r="X25" s="768"/>
      <c r="Y25" s="144"/>
      <c r="Z25" s="144"/>
      <c r="AA25" s="144"/>
      <c r="AB25" s="144"/>
      <c r="AC25" s="169"/>
      <c r="AD25" s="169"/>
      <c r="AE25" s="169"/>
      <c r="AF25" s="169"/>
      <c r="AG25" s="169"/>
      <c r="AH25" s="169"/>
      <c r="AI25" s="169"/>
      <c r="AJ25" s="169"/>
      <c r="AK25" s="767"/>
      <c r="AL25" s="768"/>
      <c r="AM25" s="768"/>
      <c r="AN25" s="611"/>
      <c r="AO25" s="612"/>
      <c r="AP25" s="2"/>
      <c r="AQ25" s="168">
        <f t="shared" si="5"/>
        <v>1</v>
      </c>
    </row>
    <row r="26" spans="2:43" ht="12" customHeight="1" x14ac:dyDescent="0.15">
      <c r="B26" s="490"/>
      <c r="C26" s="807"/>
      <c r="D26" s="805"/>
      <c r="E26" s="805"/>
      <c r="F26" s="805"/>
      <c r="G26" s="805"/>
      <c r="H26" s="805"/>
      <c r="I26" s="805"/>
      <c r="J26" s="806"/>
      <c r="K26" s="143"/>
      <c r="L26" s="793"/>
      <c r="M26" s="794"/>
      <c r="N26" s="793"/>
      <c r="O26" s="794"/>
      <c r="P26" s="767"/>
      <c r="Q26" s="769"/>
      <c r="R26" s="264"/>
      <c r="S26" s="264"/>
      <c r="T26" s="264"/>
      <c r="U26" s="767"/>
      <c r="V26" s="769"/>
      <c r="W26" s="767"/>
      <c r="X26" s="768"/>
      <c r="Y26" s="144"/>
      <c r="Z26" s="144"/>
      <c r="AA26" s="144"/>
      <c r="AB26" s="144"/>
      <c r="AC26" s="169"/>
      <c r="AD26" s="169"/>
      <c r="AE26" s="169"/>
      <c r="AF26" s="169"/>
      <c r="AG26" s="169"/>
      <c r="AH26" s="169"/>
      <c r="AI26" s="169"/>
      <c r="AJ26" s="169"/>
      <c r="AK26" s="767"/>
      <c r="AL26" s="768"/>
      <c r="AM26" s="768"/>
      <c r="AN26" s="611"/>
      <c r="AO26" s="612"/>
      <c r="AP26" s="2"/>
      <c r="AQ26" s="168">
        <f t="shared" si="5"/>
        <v>1</v>
      </c>
    </row>
    <row r="27" spans="2:43" ht="12" customHeight="1" x14ac:dyDescent="0.15">
      <c r="B27" s="490"/>
      <c r="C27" s="807"/>
      <c r="D27" s="805"/>
      <c r="E27" s="805"/>
      <c r="F27" s="805"/>
      <c r="G27" s="805"/>
      <c r="H27" s="805"/>
      <c r="I27" s="805"/>
      <c r="J27" s="806"/>
      <c r="K27" s="143"/>
      <c r="L27" s="793"/>
      <c r="M27" s="794"/>
      <c r="N27" s="793"/>
      <c r="O27" s="794"/>
      <c r="P27" s="767"/>
      <c r="Q27" s="769"/>
      <c r="R27" s="264"/>
      <c r="S27" s="264"/>
      <c r="T27" s="264"/>
      <c r="U27" s="767"/>
      <c r="V27" s="769"/>
      <c r="W27" s="767"/>
      <c r="X27" s="768"/>
      <c r="Y27" s="144"/>
      <c r="Z27" s="144"/>
      <c r="AA27" s="144"/>
      <c r="AB27" s="144"/>
      <c r="AC27" s="169"/>
      <c r="AD27" s="169"/>
      <c r="AE27" s="169"/>
      <c r="AF27" s="169"/>
      <c r="AG27" s="169"/>
      <c r="AH27" s="169"/>
      <c r="AI27" s="169"/>
      <c r="AJ27" s="169"/>
      <c r="AK27" s="767"/>
      <c r="AL27" s="768"/>
      <c r="AM27" s="768"/>
      <c r="AN27" s="611"/>
      <c r="AO27" s="612"/>
      <c r="AP27" s="2"/>
      <c r="AQ27" s="168">
        <f t="shared" si="5"/>
        <v>1</v>
      </c>
    </row>
    <row r="28" spans="2:43" ht="12" customHeight="1" x14ac:dyDescent="0.15">
      <c r="B28" s="490"/>
      <c r="C28" s="807"/>
      <c r="D28" s="805"/>
      <c r="E28" s="805"/>
      <c r="F28" s="805"/>
      <c r="G28" s="805"/>
      <c r="H28" s="805"/>
      <c r="I28" s="805"/>
      <c r="J28" s="806"/>
      <c r="K28" s="143"/>
      <c r="L28" s="793"/>
      <c r="M28" s="794"/>
      <c r="N28" s="793"/>
      <c r="O28" s="794"/>
      <c r="P28" s="767"/>
      <c r="Q28" s="769"/>
      <c r="R28" s="264"/>
      <c r="S28" s="264"/>
      <c r="T28" s="264"/>
      <c r="U28" s="767"/>
      <c r="V28" s="769"/>
      <c r="W28" s="767"/>
      <c r="X28" s="768"/>
      <c r="Y28" s="144"/>
      <c r="Z28" s="144"/>
      <c r="AA28" s="144"/>
      <c r="AB28" s="144"/>
      <c r="AC28" s="169"/>
      <c r="AD28" s="169"/>
      <c r="AE28" s="169"/>
      <c r="AF28" s="169"/>
      <c r="AG28" s="169"/>
      <c r="AH28" s="169"/>
      <c r="AI28" s="169"/>
      <c r="AJ28" s="169"/>
      <c r="AK28" s="767"/>
      <c r="AL28" s="768"/>
      <c r="AM28" s="768"/>
      <c r="AN28" s="611"/>
      <c r="AO28" s="612"/>
      <c r="AP28" s="2"/>
      <c r="AQ28" s="168">
        <f t="shared" si="5"/>
        <v>1</v>
      </c>
    </row>
    <row r="29" spans="2:43" ht="12" customHeight="1" x14ac:dyDescent="0.15">
      <c r="B29" s="490"/>
      <c r="C29" s="807"/>
      <c r="D29" s="805"/>
      <c r="E29" s="805"/>
      <c r="F29" s="805"/>
      <c r="G29" s="805"/>
      <c r="H29" s="805"/>
      <c r="I29" s="805"/>
      <c r="J29" s="806"/>
      <c r="K29" s="143"/>
      <c r="L29" s="793"/>
      <c r="M29" s="794"/>
      <c r="N29" s="793"/>
      <c r="O29" s="794"/>
      <c r="P29" s="767"/>
      <c r="Q29" s="769"/>
      <c r="R29" s="264"/>
      <c r="S29" s="264"/>
      <c r="T29" s="264"/>
      <c r="U29" s="767"/>
      <c r="V29" s="769"/>
      <c r="W29" s="767"/>
      <c r="X29" s="768"/>
      <c r="Y29" s="144"/>
      <c r="Z29" s="144"/>
      <c r="AA29" s="144"/>
      <c r="AB29" s="144"/>
      <c r="AC29" s="169"/>
      <c r="AD29" s="169"/>
      <c r="AE29" s="169"/>
      <c r="AF29" s="169"/>
      <c r="AG29" s="169"/>
      <c r="AH29" s="169"/>
      <c r="AI29" s="169"/>
      <c r="AJ29" s="169"/>
      <c r="AK29" s="767"/>
      <c r="AL29" s="768"/>
      <c r="AM29" s="768"/>
      <c r="AN29" s="611"/>
      <c r="AO29" s="612"/>
      <c r="AP29" s="2"/>
      <c r="AQ29" s="168">
        <f t="shared" si="5"/>
        <v>1</v>
      </c>
    </row>
    <row r="30" spans="2:43" ht="12" customHeight="1" x14ac:dyDescent="0.15">
      <c r="B30" s="490"/>
      <c r="C30" s="807"/>
      <c r="D30" s="805"/>
      <c r="E30" s="805"/>
      <c r="F30" s="805"/>
      <c r="G30" s="805"/>
      <c r="H30" s="805"/>
      <c r="I30" s="805"/>
      <c r="J30" s="806"/>
      <c r="K30" s="143"/>
      <c r="L30" s="793"/>
      <c r="M30" s="794"/>
      <c r="N30" s="793"/>
      <c r="O30" s="794"/>
      <c r="P30" s="767"/>
      <c r="Q30" s="769"/>
      <c r="R30" s="264"/>
      <c r="S30" s="264"/>
      <c r="T30" s="264"/>
      <c r="U30" s="767"/>
      <c r="V30" s="769"/>
      <c r="W30" s="767"/>
      <c r="X30" s="768"/>
      <c r="Y30" s="144"/>
      <c r="Z30" s="144"/>
      <c r="AA30" s="144"/>
      <c r="AB30" s="144"/>
      <c r="AC30" s="169"/>
      <c r="AD30" s="169"/>
      <c r="AE30" s="169"/>
      <c r="AF30" s="169"/>
      <c r="AG30" s="169"/>
      <c r="AH30" s="169"/>
      <c r="AI30" s="169"/>
      <c r="AJ30" s="169"/>
      <c r="AK30" s="767"/>
      <c r="AL30" s="768"/>
      <c r="AM30" s="768"/>
      <c r="AN30" s="611"/>
      <c r="AO30" s="612"/>
      <c r="AP30" s="2"/>
      <c r="AQ30" s="168">
        <f t="shared" si="5"/>
        <v>1</v>
      </c>
    </row>
    <row r="31" spans="2:43" ht="12" customHeight="1" x14ac:dyDescent="0.15">
      <c r="B31" s="490"/>
      <c r="C31" s="807"/>
      <c r="D31" s="805"/>
      <c r="E31" s="805"/>
      <c r="F31" s="805"/>
      <c r="G31" s="805"/>
      <c r="H31" s="805"/>
      <c r="I31" s="805"/>
      <c r="J31" s="806"/>
      <c r="K31" s="766" t="s">
        <v>216</v>
      </c>
      <c r="L31" s="766" t="s">
        <v>215</v>
      </c>
      <c r="M31" s="766"/>
      <c r="N31" s="766"/>
      <c r="O31" s="766"/>
      <c r="P31" s="766"/>
      <c r="Q31" s="766"/>
      <c r="R31" s="766"/>
      <c r="S31" s="766"/>
      <c r="T31" s="766"/>
      <c r="U31" s="766"/>
      <c r="V31" s="766"/>
      <c r="W31" s="766"/>
      <c r="X31" s="766"/>
      <c r="Y31" s="775" t="s">
        <v>466</v>
      </c>
      <c r="Z31" s="776"/>
      <c r="AA31" s="776"/>
      <c r="AB31" s="777"/>
      <c r="AC31" s="170">
        <f t="shared" ref="AC31:AJ31" si="6">SUM(AC11:AC30)</f>
        <v>0</v>
      </c>
      <c r="AD31" s="170">
        <f t="shared" si="6"/>
        <v>0</v>
      </c>
      <c r="AE31" s="170">
        <f t="shared" si="6"/>
        <v>0</v>
      </c>
      <c r="AF31" s="170">
        <f t="shared" si="6"/>
        <v>0</v>
      </c>
      <c r="AG31" s="170">
        <f t="shared" si="6"/>
        <v>0</v>
      </c>
      <c r="AH31" s="170">
        <f t="shared" si="6"/>
        <v>0</v>
      </c>
      <c r="AI31" s="170">
        <f t="shared" si="6"/>
        <v>0</v>
      </c>
      <c r="AJ31" s="170">
        <f t="shared" si="6"/>
        <v>0</v>
      </c>
      <c r="AK31" s="775" t="s">
        <v>214</v>
      </c>
      <c r="AL31" s="776"/>
      <c r="AM31" s="776"/>
      <c r="AN31" s="611"/>
      <c r="AO31" s="612"/>
      <c r="AP31" s="2"/>
    </row>
    <row r="32" spans="2:43" ht="12" customHeight="1" x14ac:dyDescent="0.15">
      <c r="B32" s="490"/>
      <c r="C32" s="807"/>
      <c r="D32" s="805"/>
      <c r="E32" s="805"/>
      <c r="F32" s="805"/>
      <c r="G32" s="805"/>
      <c r="H32" s="805"/>
      <c r="I32" s="805"/>
      <c r="J32" s="806"/>
      <c r="K32" s="766"/>
      <c r="L32" s="766" t="s">
        <v>467</v>
      </c>
      <c r="M32" s="766"/>
      <c r="N32" s="766"/>
      <c r="O32" s="766" t="s">
        <v>213</v>
      </c>
      <c r="P32" s="766"/>
      <c r="Q32" s="766"/>
      <c r="R32" s="766"/>
      <c r="S32" s="766"/>
      <c r="T32" s="766"/>
      <c r="U32" s="766"/>
      <c r="V32" s="766"/>
      <c r="W32" s="766"/>
      <c r="X32" s="766"/>
      <c r="Y32" s="144">
        <f>COUNTIF(Y11:Y30,"○")</f>
        <v>0</v>
      </c>
      <c r="Z32" s="144">
        <f>COUNTIF(Z11:Z30,"○")</f>
        <v>0</v>
      </c>
      <c r="AA32" s="144">
        <f>COUNTIF(AA11:AA30,"○")</f>
        <v>0</v>
      </c>
      <c r="AB32" s="144">
        <f>COUNTIF(AB11:AB30,"○")</f>
        <v>0</v>
      </c>
      <c r="AC32" s="144">
        <f t="shared" ref="AC32:AJ32" si="7">COUNT(AC11:AC30)</f>
        <v>0</v>
      </c>
      <c r="AD32" s="144">
        <f t="shared" si="7"/>
        <v>0</v>
      </c>
      <c r="AE32" s="144">
        <f t="shared" si="7"/>
        <v>0</v>
      </c>
      <c r="AF32" s="144">
        <f t="shared" si="7"/>
        <v>0</v>
      </c>
      <c r="AG32" s="144">
        <f t="shared" si="7"/>
        <v>0</v>
      </c>
      <c r="AH32" s="144">
        <f t="shared" si="7"/>
        <v>0</v>
      </c>
      <c r="AI32" s="144">
        <f t="shared" si="7"/>
        <v>0</v>
      </c>
      <c r="AJ32" s="144">
        <f t="shared" si="7"/>
        <v>0</v>
      </c>
      <c r="AK32" s="784"/>
      <c r="AL32" s="785"/>
      <c r="AM32" s="785"/>
      <c r="AN32" s="785"/>
      <c r="AO32" s="786"/>
      <c r="AP32" s="2"/>
    </row>
    <row r="33" spans="2:86" ht="12" customHeight="1" x14ac:dyDescent="0.15">
      <c r="B33" s="490"/>
      <c r="C33" s="807"/>
      <c r="D33" s="805"/>
      <c r="E33" s="805"/>
      <c r="F33" s="805"/>
      <c r="G33" s="805"/>
      <c r="H33" s="805"/>
      <c r="I33" s="805"/>
      <c r="J33" s="806"/>
      <c r="K33" s="766"/>
      <c r="L33" s="766"/>
      <c r="M33" s="766"/>
      <c r="N33" s="766"/>
      <c r="O33" s="766" t="s">
        <v>468</v>
      </c>
      <c r="P33" s="766"/>
      <c r="Q33" s="766"/>
      <c r="R33" s="766"/>
      <c r="S33" s="766"/>
      <c r="T33" s="766"/>
      <c r="U33" s="766"/>
      <c r="V33" s="766"/>
      <c r="W33" s="766"/>
      <c r="X33" s="766"/>
      <c r="Y33" s="767" t="str">
        <f>IF(Y32&gt;0,"Ⅳ",IF(Z32&gt;0,"Ⅲ",IF(AA32&gt;0,"Ⅱa",IF(AB32&gt;0,"Ⅱb","Ⅰ"))))</f>
        <v>Ⅰ</v>
      </c>
      <c r="Z33" s="768"/>
      <c r="AA33" s="768"/>
      <c r="AB33" s="769"/>
      <c r="AC33" s="767" t="str">
        <f>IF(AC32&gt;0,"Ⅳ",IF(AD32&gt;0,"Ⅲ",IF(AE32&gt;0,"Ⅱa",IF(AF32&gt;0,"Ⅱb","Ⅰ"))))</f>
        <v>Ⅰ</v>
      </c>
      <c r="AD33" s="768"/>
      <c r="AE33" s="768"/>
      <c r="AF33" s="769"/>
      <c r="AG33" s="767" t="str">
        <f>IF(AG32&gt;0,"Ⅳ",IF(AH32&gt;0,"Ⅲ",IF(AI32&gt;0,"Ⅱa",IF(AJ32&gt;0,"Ⅱb","Ⅰ"))))</f>
        <v>Ⅰ</v>
      </c>
      <c r="AH33" s="768"/>
      <c r="AI33" s="768"/>
      <c r="AJ33" s="769"/>
      <c r="AK33" s="787"/>
      <c r="AL33" s="788"/>
      <c r="AM33" s="788"/>
      <c r="AN33" s="788"/>
      <c r="AO33" s="789"/>
      <c r="AP33" s="2"/>
      <c r="AQ33" s="52" t="s">
        <v>313</v>
      </c>
      <c r="AR33" s="52" t="s">
        <v>314</v>
      </c>
      <c r="AS33" s="472" t="s">
        <v>317</v>
      </c>
      <c r="AT33" s="614"/>
    </row>
    <row r="34" spans="2:86" ht="12" customHeight="1" x14ac:dyDescent="0.15">
      <c r="B34" s="490"/>
      <c r="C34" s="807"/>
      <c r="D34" s="805"/>
      <c r="E34" s="805"/>
      <c r="F34" s="805"/>
      <c r="G34" s="805"/>
      <c r="H34" s="805"/>
      <c r="I34" s="805"/>
      <c r="J34" s="806"/>
      <c r="K34" s="766"/>
      <c r="L34" s="766" t="s">
        <v>469</v>
      </c>
      <c r="M34" s="766"/>
      <c r="N34" s="766"/>
      <c r="O34" s="766" t="s">
        <v>212</v>
      </c>
      <c r="P34" s="766"/>
      <c r="Q34" s="766"/>
      <c r="R34" s="766"/>
      <c r="S34" s="766"/>
      <c r="T34" s="766"/>
      <c r="U34" s="766"/>
      <c r="V34" s="766"/>
      <c r="W34" s="766"/>
      <c r="X34" s="766"/>
      <c r="Y34" s="139" t="s">
        <v>32</v>
      </c>
      <c r="Z34" s="139" t="s">
        <v>33</v>
      </c>
      <c r="AA34" s="781" t="s">
        <v>34</v>
      </c>
      <c r="AB34" s="781"/>
      <c r="AC34" s="139" t="s">
        <v>32</v>
      </c>
      <c r="AD34" s="139" t="s">
        <v>33</v>
      </c>
      <c r="AE34" s="781" t="s">
        <v>34</v>
      </c>
      <c r="AF34" s="781"/>
      <c r="AG34" s="139" t="s">
        <v>32</v>
      </c>
      <c r="AH34" s="139" t="s">
        <v>33</v>
      </c>
      <c r="AI34" s="781" t="s">
        <v>34</v>
      </c>
      <c r="AJ34" s="781"/>
      <c r="AK34" s="787"/>
      <c r="AL34" s="788"/>
      <c r="AM34" s="788"/>
      <c r="AN34" s="788"/>
      <c r="AO34" s="789"/>
      <c r="AP34" s="2"/>
      <c r="AQ34" s="782">
        <f>+Y32+Z32</f>
        <v>0</v>
      </c>
      <c r="AR34" s="783"/>
      <c r="AS34" s="782">
        <f>+AA32+AB32</f>
        <v>0</v>
      </c>
      <c r="AT34" s="783"/>
    </row>
    <row r="35" spans="2:86" ht="12" customHeight="1" x14ac:dyDescent="0.15">
      <c r="B35" s="490"/>
      <c r="C35" s="807"/>
      <c r="D35" s="805"/>
      <c r="E35" s="805"/>
      <c r="F35" s="805"/>
      <c r="G35" s="805"/>
      <c r="H35" s="805"/>
      <c r="I35" s="805"/>
      <c r="J35" s="806"/>
      <c r="K35" s="766"/>
      <c r="L35" s="766"/>
      <c r="M35" s="766"/>
      <c r="N35" s="766"/>
      <c r="O35" s="766" t="s">
        <v>470</v>
      </c>
      <c r="P35" s="766"/>
      <c r="Q35" s="766"/>
      <c r="R35" s="766"/>
      <c r="S35" s="766"/>
      <c r="T35" s="766"/>
      <c r="U35" s="766"/>
      <c r="V35" s="766"/>
      <c r="W35" s="766"/>
      <c r="X35" s="766"/>
      <c r="Y35" s="144" t="str">
        <f>IF(Y32=0,"",1)</f>
        <v/>
      </c>
      <c r="Z35" s="144" t="str">
        <f>IF(Z32=0,"",1)</f>
        <v/>
      </c>
      <c r="AA35" s="773" t="str">
        <f>IF(AQ34=1,"",IF(AS34&gt;0,1,""))</f>
        <v/>
      </c>
      <c r="AB35" s="774"/>
      <c r="AC35" s="144">
        <f>+AC32</f>
        <v>0</v>
      </c>
      <c r="AD35" s="144">
        <f>AD32</f>
        <v>0</v>
      </c>
      <c r="AE35" s="773">
        <f>AE32+AF32</f>
        <v>0</v>
      </c>
      <c r="AF35" s="774"/>
      <c r="AG35" s="144">
        <f>AG32</f>
        <v>0</v>
      </c>
      <c r="AH35" s="144">
        <f>AH32</f>
        <v>0</v>
      </c>
      <c r="AI35" s="773">
        <f>AI32+AJ32</f>
        <v>0</v>
      </c>
      <c r="AJ35" s="774"/>
      <c r="AK35" s="787"/>
      <c r="AL35" s="788"/>
      <c r="AM35" s="788"/>
      <c r="AN35" s="788"/>
      <c r="AO35" s="789"/>
      <c r="AP35" s="2"/>
      <c r="AQ35" s="148">
        <f>+Y32+AC35+AG35</f>
        <v>0</v>
      </c>
      <c r="AR35" s="148">
        <f>+Z32+AD35+AH35</f>
        <v>0</v>
      </c>
      <c r="AS35" s="778">
        <f>+AS34+AE35+AI35</f>
        <v>0</v>
      </c>
      <c r="AT35" s="779"/>
    </row>
    <row r="36" spans="2:86" ht="12" customHeight="1" x14ac:dyDescent="0.15">
      <c r="B36" s="490"/>
      <c r="C36" s="807"/>
      <c r="D36" s="805"/>
      <c r="E36" s="805"/>
      <c r="F36" s="805"/>
      <c r="G36" s="805"/>
      <c r="H36" s="805"/>
      <c r="I36" s="805"/>
      <c r="J36" s="806"/>
      <c r="K36" s="766"/>
      <c r="L36" s="766"/>
      <c r="M36" s="766"/>
      <c r="N36" s="766"/>
      <c r="O36" s="766" t="s">
        <v>471</v>
      </c>
      <c r="P36" s="766"/>
      <c r="Q36" s="766"/>
      <c r="R36" s="766"/>
      <c r="S36" s="766"/>
      <c r="T36" s="766"/>
      <c r="U36" s="766"/>
      <c r="V36" s="766"/>
      <c r="W36" s="766"/>
      <c r="X36" s="766"/>
      <c r="Y36" s="767" t="str">
        <f>IF(Y32&gt;0,"Ⅳ",IF(Z32&gt;0,"Ⅲ",IF(AA32&gt;0,"Ⅱ",IF(AB32&gt;0,"Ⅱ","Ⅰ"))))</f>
        <v>Ⅰ</v>
      </c>
      <c r="Z36" s="768"/>
      <c r="AA36" s="768"/>
      <c r="AB36" s="769"/>
      <c r="AC36" s="767" t="str">
        <f>IF(AC32&gt;0,"Ⅳ",IF(AD32&gt;0,"Ⅲ",IF(AE32&gt;0,"Ⅱ",IF(AF32&gt;0,"Ⅱ","Ⅰ"))))</f>
        <v>Ⅰ</v>
      </c>
      <c r="AD36" s="768"/>
      <c r="AE36" s="768"/>
      <c r="AF36" s="769"/>
      <c r="AG36" s="767" t="str">
        <f>IF(AG32&gt;0,"Ⅳ",IF(AH32&gt;0,"Ⅲ",IF(AI32&gt;0,"Ⅱ",IF(AJ32&gt;0,"Ⅱ","Ⅰ"))))</f>
        <v>Ⅰ</v>
      </c>
      <c r="AH36" s="768"/>
      <c r="AI36" s="768"/>
      <c r="AJ36" s="769"/>
      <c r="AK36" s="787"/>
      <c r="AL36" s="788"/>
      <c r="AM36" s="788"/>
      <c r="AN36" s="788"/>
      <c r="AO36" s="789"/>
      <c r="AP36" s="2"/>
      <c r="AQ36" s="780" t="str">
        <f>IF(AQ35&gt;0,"Ⅳ",IF(AR35&gt;0,"Ⅲ",IF(AS35&gt;0,"Ⅱ","Ⅰ")))</f>
        <v>Ⅰ</v>
      </c>
      <c r="AR36" s="780"/>
      <c r="AS36" s="780"/>
      <c r="AT36" s="780"/>
    </row>
    <row r="37" spans="2:86" ht="12" customHeight="1" x14ac:dyDescent="0.15">
      <c r="B37" s="490"/>
      <c r="C37" s="807"/>
      <c r="D37" s="805"/>
      <c r="E37" s="805"/>
      <c r="F37" s="805"/>
      <c r="G37" s="805"/>
      <c r="H37" s="805"/>
      <c r="I37" s="805"/>
      <c r="J37" s="806"/>
      <c r="K37" s="766"/>
      <c r="L37" s="766"/>
      <c r="M37" s="766"/>
      <c r="N37" s="766"/>
      <c r="O37" s="766" t="s">
        <v>472</v>
      </c>
      <c r="P37" s="766"/>
      <c r="Q37" s="766"/>
      <c r="R37" s="766"/>
      <c r="S37" s="766"/>
      <c r="T37" s="766"/>
      <c r="U37" s="766"/>
      <c r="V37" s="766"/>
      <c r="W37" s="766"/>
      <c r="X37" s="766"/>
      <c r="Y37" s="767" t="str">
        <f>IF((Y32+AC32+AG32)&gt;0,"Ⅳ",IF((Z32+AD32+AH32)&gt;0,"Ⅲ",IF((AA32+AE32+AI32)&gt;0,"Ⅱ",IF((AB32+AF32+AJ32)&gt;0,"Ⅱ","Ⅰ"))))</f>
        <v>Ⅰ</v>
      </c>
      <c r="Z37" s="768"/>
      <c r="AA37" s="768"/>
      <c r="AB37" s="768"/>
      <c r="AC37" s="768"/>
      <c r="AD37" s="768"/>
      <c r="AE37" s="768"/>
      <c r="AF37" s="768"/>
      <c r="AG37" s="768"/>
      <c r="AH37" s="768"/>
      <c r="AI37" s="768"/>
      <c r="AJ37" s="769"/>
      <c r="AK37" s="790"/>
      <c r="AL37" s="791"/>
      <c r="AM37" s="791"/>
      <c r="AN37" s="791"/>
      <c r="AO37" s="792"/>
      <c r="AP37" s="2"/>
    </row>
    <row r="38" spans="2:86" ht="14.25" customHeight="1" x14ac:dyDescent="0.15">
      <c r="B38" s="490"/>
      <c r="C38" s="807"/>
      <c r="D38" s="805"/>
      <c r="E38" s="805"/>
      <c r="F38" s="805"/>
      <c r="G38" s="805"/>
      <c r="H38" s="805"/>
      <c r="I38" s="805"/>
      <c r="J38" s="806"/>
      <c r="K38" s="766" t="s">
        <v>168</v>
      </c>
      <c r="L38" s="770"/>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x14ac:dyDescent="0.15">
      <c r="B39" s="490"/>
      <c r="C39" s="807"/>
      <c r="D39" s="805"/>
      <c r="E39" s="805"/>
      <c r="F39" s="805"/>
      <c r="G39" s="805"/>
      <c r="H39" s="805"/>
      <c r="I39" s="805"/>
      <c r="J39" s="806"/>
      <c r="K39" s="76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x14ac:dyDescent="0.15">
      <c r="B40" s="490"/>
      <c r="C40" s="807"/>
      <c r="D40" s="805"/>
      <c r="E40" s="805"/>
      <c r="F40" s="805"/>
      <c r="G40" s="805"/>
      <c r="H40" s="805"/>
      <c r="I40" s="805"/>
      <c r="J40" s="806"/>
      <c r="K40" s="771" t="s">
        <v>473</v>
      </c>
      <c r="L40" s="771"/>
      <c r="M40" s="771"/>
      <c r="N40" s="771"/>
      <c r="O40" s="771"/>
      <c r="P40" s="771"/>
      <c r="Q40" s="771"/>
      <c r="R40" s="771"/>
      <c r="S40" s="771"/>
      <c r="T40" s="771"/>
      <c r="U40" s="771"/>
      <c r="V40" s="771"/>
      <c r="W40" s="771"/>
      <c r="X40" s="771"/>
      <c r="Y40" s="771"/>
      <c r="Z40" s="771"/>
      <c r="AA40" s="771"/>
      <c r="AB40" s="771"/>
      <c r="AC40" s="771"/>
      <c r="AD40" s="771"/>
      <c r="AE40" s="771"/>
      <c r="AF40" s="771"/>
      <c r="AG40" s="771"/>
      <c r="AH40" s="771"/>
      <c r="AI40" s="771"/>
      <c r="AJ40" s="771"/>
      <c r="AK40" s="771"/>
      <c r="AL40" s="771"/>
      <c r="AM40" s="771"/>
      <c r="AN40" s="771"/>
      <c r="AO40" s="771"/>
      <c r="AP40" s="2"/>
    </row>
    <row r="41" spans="2:86" ht="12" customHeight="1" x14ac:dyDescent="0.15">
      <c r="B41" s="490"/>
      <c r="C41" s="807"/>
      <c r="D41" s="805"/>
      <c r="E41" s="805"/>
      <c r="F41" s="805"/>
      <c r="G41" s="805"/>
      <c r="H41" s="805"/>
      <c r="I41" s="805"/>
      <c r="J41" s="806"/>
      <c r="K41" s="772" t="s">
        <v>522</v>
      </c>
      <c r="L41" s="772"/>
      <c r="M41" s="772"/>
      <c r="N41" s="772"/>
      <c r="O41" s="772"/>
      <c r="P41" s="772"/>
      <c r="Q41" s="772"/>
      <c r="R41" s="772"/>
      <c r="S41" s="772"/>
      <c r="T41" s="772"/>
      <c r="U41" s="772"/>
      <c r="V41" s="772"/>
      <c r="W41" s="772"/>
      <c r="X41" s="772"/>
      <c r="Y41" s="772"/>
      <c r="Z41" s="772"/>
      <c r="AA41" s="772"/>
      <c r="AB41" s="772"/>
      <c r="AC41" s="772"/>
      <c r="AD41" s="772"/>
      <c r="AE41" s="772"/>
      <c r="AF41" s="772"/>
      <c r="AG41" s="772"/>
      <c r="AH41" s="772"/>
      <c r="AI41" s="772"/>
      <c r="AJ41" s="772"/>
      <c r="AK41" s="772"/>
      <c r="AL41" s="772"/>
      <c r="AM41" s="772"/>
      <c r="AN41" s="772"/>
      <c r="AO41" s="772"/>
      <c r="AP41" s="2"/>
    </row>
    <row r="42" spans="2:86" ht="12" customHeight="1" x14ac:dyDescent="0.15">
      <c r="B42" s="490"/>
      <c r="C42" s="807"/>
      <c r="D42" s="805"/>
      <c r="E42" s="805"/>
      <c r="F42" s="805"/>
      <c r="G42" s="805"/>
      <c r="H42" s="805"/>
      <c r="I42" s="805"/>
      <c r="J42" s="806"/>
      <c r="K42" s="145" t="s">
        <v>474</v>
      </c>
      <c r="L42" s="146"/>
      <c r="M42" s="146"/>
      <c r="N42" s="146"/>
      <c r="O42" s="146"/>
      <c r="P42" s="146"/>
      <c r="Q42" s="146"/>
      <c r="R42" s="146"/>
      <c r="S42" s="146"/>
      <c r="T42" s="146"/>
      <c r="U42" s="146"/>
      <c r="V42" s="146"/>
      <c r="W42" s="146"/>
      <c r="X42" s="146"/>
      <c r="Y42" s="146"/>
      <c r="Z42" s="146"/>
      <c r="AA42" s="146"/>
      <c r="AB42" s="146"/>
      <c r="AC42" s="146"/>
      <c r="AD42" s="146"/>
      <c r="AE42" s="146"/>
      <c r="AF42" s="146"/>
      <c r="AG42" s="146"/>
      <c r="AH42" s="146"/>
      <c r="AI42" s="146"/>
      <c r="AJ42" s="146"/>
      <c r="AK42" s="146"/>
      <c r="AL42" s="146"/>
      <c r="AM42" s="146"/>
      <c r="AN42" s="146"/>
      <c r="AO42" s="147"/>
      <c r="AP42" s="2"/>
    </row>
    <row r="43" spans="2:86" ht="12" customHeight="1" x14ac:dyDescent="0.15">
      <c r="B43" s="490"/>
      <c r="C43" s="807"/>
      <c r="D43" s="805"/>
      <c r="E43" s="805"/>
      <c r="F43" s="805"/>
      <c r="G43" s="805"/>
      <c r="H43" s="805"/>
      <c r="I43" s="805"/>
      <c r="J43" s="806"/>
      <c r="K43" s="145" t="s">
        <v>475</v>
      </c>
      <c r="L43" s="146"/>
      <c r="M43" s="146"/>
      <c r="N43" s="146"/>
      <c r="O43" s="146"/>
      <c r="P43" s="146"/>
      <c r="Q43" s="146"/>
      <c r="R43" s="146"/>
      <c r="S43" s="146"/>
      <c r="T43" s="146"/>
      <c r="U43" s="146"/>
      <c r="V43" s="146"/>
      <c r="W43" s="146"/>
      <c r="X43" s="146"/>
      <c r="Y43" s="146"/>
      <c r="Z43" s="146"/>
      <c r="AA43" s="146"/>
      <c r="AB43" s="146"/>
      <c r="AC43" s="146"/>
      <c r="AD43" s="146"/>
      <c r="AE43" s="146"/>
      <c r="AF43" s="146"/>
      <c r="AG43" s="146"/>
      <c r="AH43" s="146"/>
      <c r="AI43" s="146"/>
      <c r="AJ43" s="146"/>
      <c r="AK43" s="146"/>
      <c r="AL43" s="146"/>
      <c r="AM43" s="146"/>
      <c r="AN43" s="146"/>
      <c r="AO43" s="147"/>
      <c r="AP43" s="2"/>
    </row>
    <row r="44" spans="2:86" ht="12" customHeight="1" x14ac:dyDescent="0.15">
      <c r="B44" s="490"/>
      <c r="C44" s="807"/>
      <c r="D44" s="805"/>
      <c r="E44" s="805"/>
      <c r="F44" s="805"/>
      <c r="G44" s="805"/>
      <c r="H44" s="805"/>
      <c r="I44" s="805"/>
      <c r="J44" s="806"/>
      <c r="K44" s="760" t="s">
        <v>476</v>
      </c>
      <c r="L44" s="761"/>
      <c r="M44" s="761"/>
      <c r="N44" s="761"/>
      <c r="O44" s="761"/>
      <c r="P44" s="761"/>
      <c r="Q44" s="761"/>
      <c r="R44" s="761"/>
      <c r="S44" s="761"/>
      <c r="T44" s="761"/>
      <c r="U44" s="761"/>
      <c r="V44" s="761"/>
      <c r="W44" s="761"/>
      <c r="X44" s="761"/>
      <c r="Y44" s="761"/>
      <c r="Z44" s="761"/>
      <c r="AA44" s="761"/>
      <c r="AB44" s="761"/>
      <c r="AC44" s="761"/>
      <c r="AD44" s="761"/>
      <c r="AE44" s="761"/>
      <c r="AF44" s="761"/>
      <c r="AG44" s="761"/>
      <c r="AH44" s="761"/>
      <c r="AI44" s="761"/>
      <c r="AJ44" s="761"/>
      <c r="AK44" s="761"/>
      <c r="AL44" s="761"/>
      <c r="AM44" s="761"/>
      <c r="AN44" s="761"/>
      <c r="AO44" s="762"/>
      <c r="AP44" s="2"/>
    </row>
    <row r="45" spans="2:86" ht="12" customHeight="1" x14ac:dyDescent="0.15">
      <c r="B45" s="453"/>
      <c r="C45" s="808"/>
      <c r="D45" s="809"/>
      <c r="E45" s="809"/>
      <c r="F45" s="809"/>
      <c r="G45" s="809"/>
      <c r="H45" s="809"/>
      <c r="I45" s="809"/>
      <c r="J45" s="810"/>
      <c r="K45" s="763"/>
      <c r="L45" s="764"/>
      <c r="M45" s="764"/>
      <c r="N45" s="764"/>
      <c r="O45" s="764"/>
      <c r="P45" s="764"/>
      <c r="Q45" s="764"/>
      <c r="R45" s="764"/>
      <c r="S45" s="764"/>
      <c r="T45" s="764"/>
      <c r="U45" s="764"/>
      <c r="V45" s="764"/>
      <c r="W45" s="764"/>
      <c r="X45" s="764"/>
      <c r="Y45" s="764"/>
      <c r="Z45" s="764"/>
      <c r="AA45" s="764"/>
      <c r="AB45" s="764"/>
      <c r="AC45" s="764"/>
      <c r="AD45" s="764"/>
      <c r="AE45" s="764"/>
      <c r="AF45" s="764"/>
      <c r="AG45" s="764"/>
      <c r="AH45" s="764"/>
      <c r="AI45" s="764"/>
      <c r="AJ45" s="764"/>
      <c r="AK45" s="764"/>
      <c r="AL45" s="764"/>
      <c r="AM45" s="764"/>
      <c r="AN45" s="764"/>
      <c r="AO45" s="765"/>
      <c r="AP45" s="2"/>
    </row>
    <row r="46" spans="2:86" s="6" customFormat="1" ht="12" customHeight="1" x14ac:dyDescent="0.15">
      <c r="B46" s="2" t="s">
        <v>526</v>
      </c>
      <c r="AQ46" s="118"/>
      <c r="AR46" s="118"/>
      <c r="AS46" s="118"/>
      <c r="AT46" s="118"/>
      <c r="AU46" s="118"/>
      <c r="AV46" s="118"/>
      <c r="AW46" s="118"/>
      <c r="AX46" s="118"/>
      <c r="AY46" s="118"/>
      <c r="AZ46" s="118"/>
      <c r="BA46" s="118"/>
      <c r="BB46" s="118"/>
      <c r="BC46" s="118"/>
      <c r="BD46" s="118"/>
      <c r="BE46" s="118"/>
      <c r="BF46" s="118"/>
      <c r="BG46" s="118"/>
      <c r="BH46" s="118"/>
      <c r="BI46" s="118"/>
      <c r="BJ46" s="118"/>
      <c r="BK46" s="118"/>
      <c r="BL46" s="118"/>
      <c r="BM46" s="118"/>
      <c r="BN46" s="118"/>
      <c r="BO46" s="118"/>
      <c r="BP46" s="118"/>
      <c r="BQ46" s="118"/>
      <c r="BR46" s="118"/>
      <c r="BS46" s="118"/>
      <c r="BT46" s="118"/>
      <c r="BU46" s="118"/>
      <c r="BV46" s="118"/>
      <c r="BW46" s="118"/>
      <c r="BX46" s="118"/>
      <c r="BY46" s="118"/>
      <c r="BZ46" s="118"/>
      <c r="CA46" s="118"/>
      <c r="CB46" s="118"/>
      <c r="CC46" s="118"/>
      <c r="CD46" s="118"/>
      <c r="CE46" s="118"/>
      <c r="CF46" s="118"/>
      <c r="CG46" s="118"/>
      <c r="CH46" s="118"/>
    </row>
    <row r="47" spans="2:86" ht="12" customHeight="1" x14ac:dyDescent="0.15">
      <c r="B47" s="2" t="s">
        <v>523</v>
      </c>
    </row>
    <row r="48" spans="2:86" ht="12" customHeight="1" x14ac:dyDescent="0.15">
      <c r="B48" s="2" t="s">
        <v>524</v>
      </c>
    </row>
    <row r="49" spans="2:2" ht="12" customHeight="1" x14ac:dyDescent="0.15">
      <c r="B49" s="2" t="s">
        <v>477</v>
      </c>
    </row>
    <row r="50" spans="2:2" ht="12" customHeight="1" x14ac:dyDescent="0.15">
      <c r="B50" s="2" t="s">
        <v>525</v>
      </c>
    </row>
    <row r="51" spans="2:2" ht="12" customHeight="1" x14ac:dyDescent="0.15">
      <c r="B51" s="2" t="s">
        <v>478</v>
      </c>
    </row>
    <row r="52" spans="2:2" x14ac:dyDescent="0.15">
      <c r="B52" s="2" t="s">
        <v>538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5" priority="3">
      <formula>$AQ11=2</formula>
    </cfRule>
  </conditionalFormatting>
  <conditionalFormatting sqref="Y11:AF30">
    <cfRule type="expression" dxfId="4" priority="2">
      <formula>$AQ11=3</formula>
    </cfRule>
  </conditionalFormatting>
  <conditionalFormatting sqref="AC11:AJ30">
    <cfRule type="expression" dxfId="3" priority="1">
      <formula>$AQ11=1</formula>
    </cfRule>
  </conditionalFormatting>
  <dataValidations count="2">
    <dataValidation type="list" allowBlank="1" showInputMessage="1" showErrorMessage="1" sqref="N11:O30 R11:T30" xr:uid="{00000000-0002-0000-1800-000000000000}">
      <formula1>INDIRECT(L11)</formula1>
    </dataValidation>
    <dataValidation type="list" allowBlank="1" showInputMessage="1" showErrorMessage="1" sqref="Y11:AB30" xr:uid="{00000000-0002-0000-18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2000000}">
          <x14:formula1>
            <xm:f>'(参考)リスト'!$D$16:$D$18</xm:f>
          </x14:formula1>
          <xm:sqref>P11:Q30</xm:sqref>
        </x14:dataValidation>
        <x14:dataValidation type="list" allowBlank="1" showInputMessage="1" showErrorMessage="1" xr:uid="{00000000-0002-0000-1800-000003000000}">
          <x14:formula1>
            <xm:f>'(参考)リスト'!$G$16:$G$20</xm:f>
          </x14:formula1>
          <xm:sqref>U11:V30</xm:sqref>
        </x14:dataValidation>
        <x14:dataValidation type="list" allowBlank="1" showInputMessage="1" showErrorMessage="1" xr:uid="{00000000-0002-0000-1800-000004000000}">
          <x14:formula1>
            <xm:f>'(参考)リスト'!$B$16:$B$20</xm:f>
          </x14:formula1>
          <xm:sqref>L11:M30</xm:sqref>
        </x14:dataValidation>
        <x14:dataValidation type="list" allowBlank="1" showInputMessage="1" showErrorMessage="1" xr:uid="{00000000-0002-0000-1800-000005000000}">
          <x14:formula1>
            <xm:f>'(参考)リスト'!$F$16:$F$21</xm:f>
          </x14:formula1>
          <xm:sqref>W11:X30</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2"/>
  <dimension ref="B2:BM21"/>
  <sheetViews>
    <sheetView showGridLines="0" view="pageBreakPreview" zoomScaleNormal="100" zoomScaleSheetLayoutView="100" workbookViewId="0">
      <selection activeCell="AN13" sqref="AN13:BK13"/>
    </sheetView>
  </sheetViews>
  <sheetFormatPr defaultRowHeight="13.5" x14ac:dyDescent="0.15"/>
  <cols>
    <col min="1" max="1" width="1.875" customWidth="1"/>
    <col min="2" max="60" width="2.125" style="42" customWidth="1"/>
    <col min="61" max="61" width="0.625" style="42" customWidth="1"/>
    <col min="62" max="62" width="2.125" style="42" customWidth="1"/>
    <col min="63" max="63" width="1" style="42" customWidth="1"/>
    <col min="64" max="65" width="2.125" style="42" customWidth="1"/>
  </cols>
  <sheetData>
    <row r="2" spans="2:63" s="44" customFormat="1" ht="14.25" customHeight="1" x14ac:dyDescent="0.15">
      <c r="B2" s="93" t="s">
        <v>319</v>
      </c>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90"/>
      <c r="AL2" s="90"/>
      <c r="AM2" s="90"/>
      <c r="AN2" s="90"/>
      <c r="AO2" s="90"/>
      <c r="AP2" s="90"/>
      <c r="AQ2" s="90"/>
      <c r="AR2" s="90"/>
      <c r="AS2" s="90"/>
      <c r="AT2" s="90"/>
      <c r="AU2" s="90"/>
      <c r="AV2" s="90"/>
      <c r="AW2" s="90"/>
      <c r="AX2" s="90"/>
      <c r="AY2" s="90"/>
      <c r="AZ2" s="90"/>
      <c r="BA2" s="90"/>
      <c r="BB2" s="90"/>
      <c r="BC2" s="90"/>
      <c r="BD2" s="90"/>
      <c r="BE2" s="90"/>
      <c r="BF2" s="90"/>
      <c r="BG2" s="90"/>
      <c r="BH2" s="90"/>
      <c r="BI2" s="90"/>
      <c r="BJ2" s="90"/>
      <c r="BK2" s="90"/>
    </row>
    <row r="3" spans="2:63" s="43" customFormat="1" ht="17.25" customHeight="1" x14ac:dyDescent="0.15">
      <c r="B3" s="864" t="s">
        <v>27</v>
      </c>
      <c r="C3" s="865"/>
      <c r="D3" s="865"/>
      <c r="E3" s="866"/>
      <c r="F3" s="908" t="str">
        <f>'様式A-1'!D3</f>
        <v>ユダトンネル</v>
      </c>
      <c r="G3" s="909"/>
      <c r="H3" s="909"/>
      <c r="I3" s="909"/>
      <c r="J3" s="909"/>
      <c r="K3" s="909"/>
      <c r="L3" s="909"/>
      <c r="M3" s="909"/>
      <c r="N3" s="909"/>
      <c r="O3" s="909"/>
      <c r="P3" s="909"/>
      <c r="Q3" s="909"/>
      <c r="R3" s="909"/>
      <c r="S3" s="909"/>
      <c r="T3" s="910"/>
      <c r="U3" s="897" t="s">
        <v>228</v>
      </c>
      <c r="V3" s="898"/>
      <c r="W3" s="898"/>
      <c r="X3" s="899"/>
      <c r="Y3" s="899"/>
      <c r="Z3" s="878" t="str">
        <f>'様式A-1'!J3</f>
        <v>主要県道　橘東和線</v>
      </c>
      <c r="AA3" s="879"/>
      <c r="AB3" s="879"/>
      <c r="AC3" s="879"/>
      <c r="AD3" s="879"/>
      <c r="AE3" s="879"/>
      <c r="AF3" s="879"/>
      <c r="AG3" s="879"/>
      <c r="AH3" s="880"/>
      <c r="AI3" s="897" t="s">
        <v>296</v>
      </c>
      <c r="AJ3" s="899"/>
      <c r="AK3" s="899"/>
      <c r="AL3" s="899"/>
      <c r="AM3" s="899"/>
      <c r="AN3" s="900"/>
      <c r="AO3" s="901" t="str">
        <f>'様式B(トンネル様式1P002)'!K5</f>
        <v>基礎地盤コンサルタンツ株式会社</v>
      </c>
      <c r="AP3" s="902"/>
      <c r="AQ3" s="902"/>
      <c r="AR3" s="902"/>
      <c r="AS3" s="902"/>
      <c r="AT3" s="902"/>
      <c r="AU3" s="902"/>
      <c r="AV3" s="903"/>
      <c r="AW3" s="885" t="s">
        <v>220</v>
      </c>
      <c r="AX3" s="886"/>
      <c r="AY3" s="886"/>
      <c r="AZ3" s="886"/>
      <c r="BA3" s="886"/>
      <c r="BB3" s="887"/>
      <c r="BC3" s="891">
        <f>'様式B(トンネル様式1P002)'!Q5</f>
        <v>45281</v>
      </c>
      <c r="BD3" s="892"/>
      <c r="BE3" s="892"/>
      <c r="BF3" s="892"/>
      <c r="BG3" s="892"/>
      <c r="BH3" s="892"/>
      <c r="BI3" s="892"/>
      <c r="BJ3" s="892"/>
      <c r="BK3" s="893"/>
    </row>
    <row r="4" spans="2:63" s="43" customFormat="1" ht="17.25" customHeight="1" x14ac:dyDescent="0.15">
      <c r="B4" s="872" t="s">
        <v>227</v>
      </c>
      <c r="C4" s="873"/>
      <c r="D4" s="873"/>
      <c r="E4" s="874"/>
      <c r="F4" s="875" t="str">
        <f>'様式A-1'!D4</f>
        <v>油田トンネル</v>
      </c>
      <c r="G4" s="876"/>
      <c r="H4" s="876"/>
      <c r="I4" s="876"/>
      <c r="J4" s="876"/>
      <c r="K4" s="876"/>
      <c r="L4" s="876"/>
      <c r="M4" s="876"/>
      <c r="N4" s="876"/>
      <c r="O4" s="876"/>
      <c r="P4" s="876"/>
      <c r="Q4" s="876"/>
      <c r="R4" s="876"/>
      <c r="S4" s="876"/>
      <c r="T4" s="877"/>
      <c r="U4" s="897" t="s">
        <v>295</v>
      </c>
      <c r="V4" s="898"/>
      <c r="W4" s="898"/>
      <c r="X4" s="899"/>
      <c r="Y4" s="899"/>
      <c r="Z4" s="881" t="str">
        <f>'様式A-1'!R3</f>
        <v>柳井土木建築事務所
（大島分室）</v>
      </c>
      <c r="AA4" s="882"/>
      <c r="AB4" s="882"/>
      <c r="AC4" s="882"/>
      <c r="AD4" s="882"/>
      <c r="AE4" s="882"/>
      <c r="AF4" s="882"/>
      <c r="AG4" s="882"/>
      <c r="AH4" s="883"/>
      <c r="AI4" s="897" t="s">
        <v>297</v>
      </c>
      <c r="AJ4" s="899"/>
      <c r="AK4" s="899"/>
      <c r="AL4" s="899"/>
      <c r="AM4" s="899"/>
      <c r="AN4" s="900"/>
      <c r="AO4" s="904" t="str">
        <f>'様式B(トンネル様式1P002)'!K6</f>
        <v>安田　啓吾</v>
      </c>
      <c r="AP4" s="678"/>
      <c r="AQ4" s="678"/>
      <c r="AR4" s="678"/>
      <c r="AS4" s="678"/>
      <c r="AT4" s="678"/>
      <c r="AU4" s="678"/>
      <c r="AV4" s="679"/>
      <c r="AW4" s="888"/>
      <c r="AX4" s="889"/>
      <c r="AY4" s="889"/>
      <c r="AZ4" s="889"/>
      <c r="BA4" s="889"/>
      <c r="BB4" s="890"/>
      <c r="BC4" s="894"/>
      <c r="BD4" s="895"/>
      <c r="BE4" s="895"/>
      <c r="BF4" s="895"/>
      <c r="BG4" s="895"/>
      <c r="BH4" s="895"/>
      <c r="BI4" s="895"/>
      <c r="BJ4" s="895"/>
      <c r="BK4" s="896"/>
    </row>
    <row r="5" spans="2:63" ht="42.75" customHeight="1" x14ac:dyDescent="0.15">
      <c r="B5" s="915" t="s">
        <v>226</v>
      </c>
      <c r="C5" s="912"/>
      <c r="D5" s="912"/>
      <c r="E5" s="912"/>
      <c r="F5" s="912"/>
      <c r="G5" s="913"/>
      <c r="H5" s="911" t="s">
        <v>225</v>
      </c>
      <c r="I5" s="912"/>
      <c r="J5" s="912"/>
      <c r="K5" s="912"/>
      <c r="L5" s="912"/>
      <c r="M5" s="912"/>
      <c r="N5" s="912"/>
      <c r="O5" s="913"/>
      <c r="P5" s="897" t="s">
        <v>224</v>
      </c>
      <c r="Q5" s="898"/>
      <c r="R5" s="898"/>
      <c r="S5" s="898"/>
      <c r="T5" s="898"/>
      <c r="U5" s="898"/>
      <c r="V5" s="898"/>
      <c r="W5" s="898"/>
      <c r="X5" s="898"/>
      <c r="Y5" s="898"/>
      <c r="Z5" s="898"/>
      <c r="AA5" s="898"/>
      <c r="AB5" s="898"/>
      <c r="AC5" s="898"/>
      <c r="AD5" s="898"/>
      <c r="AE5" s="898"/>
      <c r="AF5" s="898"/>
      <c r="AG5" s="898"/>
      <c r="AH5" s="898"/>
      <c r="AI5" s="898"/>
      <c r="AJ5" s="898"/>
      <c r="AK5" s="898"/>
      <c r="AL5" s="898"/>
      <c r="AM5" s="898"/>
      <c r="AN5" s="897" t="s">
        <v>223</v>
      </c>
      <c r="AO5" s="898"/>
      <c r="AP5" s="898"/>
      <c r="AQ5" s="898"/>
      <c r="AR5" s="898"/>
      <c r="AS5" s="898"/>
      <c r="AT5" s="898"/>
      <c r="AU5" s="898"/>
      <c r="AV5" s="898"/>
      <c r="AW5" s="898"/>
      <c r="AX5" s="898"/>
      <c r="AY5" s="898"/>
      <c r="AZ5" s="898"/>
      <c r="BA5" s="898"/>
      <c r="BB5" s="898"/>
      <c r="BC5" s="898"/>
      <c r="BD5" s="898"/>
      <c r="BE5" s="898"/>
      <c r="BF5" s="898"/>
      <c r="BG5" s="898"/>
      <c r="BH5" s="898"/>
      <c r="BI5" s="898"/>
      <c r="BJ5" s="898"/>
      <c r="BK5" s="914"/>
    </row>
    <row r="6" spans="2:63" ht="29.25" customHeight="1" x14ac:dyDescent="0.15">
      <c r="B6" s="858"/>
      <c r="C6" s="859"/>
      <c r="D6" s="859"/>
      <c r="E6" s="859"/>
      <c r="F6" s="859"/>
      <c r="G6" s="860"/>
      <c r="H6" s="861"/>
      <c r="I6" s="861"/>
      <c r="J6" s="861"/>
      <c r="K6" s="861"/>
      <c r="L6" s="861"/>
      <c r="M6" s="861"/>
      <c r="N6" s="861"/>
      <c r="O6" s="861"/>
      <c r="P6" s="862"/>
      <c r="Q6" s="863"/>
      <c r="R6" s="863"/>
      <c r="S6" s="863"/>
      <c r="T6" s="863"/>
      <c r="U6" s="863"/>
      <c r="V6" s="863"/>
      <c r="W6" s="863"/>
      <c r="X6" s="863"/>
      <c r="Y6" s="863"/>
      <c r="Z6" s="863"/>
      <c r="AA6" s="863"/>
      <c r="AB6" s="863"/>
      <c r="AC6" s="863"/>
      <c r="AD6" s="863"/>
      <c r="AE6" s="863"/>
      <c r="AF6" s="863"/>
      <c r="AG6" s="863"/>
      <c r="AH6" s="863"/>
      <c r="AI6" s="863"/>
      <c r="AJ6" s="863"/>
      <c r="AK6" s="863"/>
      <c r="AL6" s="863"/>
      <c r="AM6" s="863"/>
      <c r="AN6" s="905"/>
      <c r="AO6" s="906"/>
      <c r="AP6" s="906"/>
      <c r="AQ6" s="906"/>
      <c r="AR6" s="906"/>
      <c r="AS6" s="906"/>
      <c r="AT6" s="906"/>
      <c r="AU6" s="906"/>
      <c r="AV6" s="906"/>
      <c r="AW6" s="906"/>
      <c r="AX6" s="906"/>
      <c r="AY6" s="906"/>
      <c r="AZ6" s="906"/>
      <c r="BA6" s="906"/>
      <c r="BB6" s="906"/>
      <c r="BC6" s="906"/>
      <c r="BD6" s="906"/>
      <c r="BE6" s="906"/>
      <c r="BF6" s="906"/>
      <c r="BG6" s="906"/>
      <c r="BH6" s="906"/>
      <c r="BI6" s="906"/>
      <c r="BJ6" s="906"/>
      <c r="BK6" s="907"/>
    </row>
    <row r="7" spans="2:63" ht="29.25" customHeight="1" x14ac:dyDescent="0.15">
      <c r="B7" s="858"/>
      <c r="C7" s="859"/>
      <c r="D7" s="859"/>
      <c r="E7" s="859"/>
      <c r="F7" s="859"/>
      <c r="G7" s="860"/>
      <c r="H7" s="861"/>
      <c r="I7" s="861"/>
      <c r="J7" s="861"/>
      <c r="K7" s="861"/>
      <c r="L7" s="861"/>
      <c r="M7" s="861"/>
      <c r="N7" s="861"/>
      <c r="O7" s="861"/>
      <c r="P7" s="862"/>
      <c r="Q7" s="863"/>
      <c r="R7" s="863"/>
      <c r="S7" s="863"/>
      <c r="T7" s="863"/>
      <c r="U7" s="863"/>
      <c r="V7" s="863"/>
      <c r="W7" s="863"/>
      <c r="X7" s="863"/>
      <c r="Y7" s="863"/>
      <c r="Z7" s="863"/>
      <c r="AA7" s="863"/>
      <c r="AB7" s="863"/>
      <c r="AC7" s="863"/>
      <c r="AD7" s="863"/>
      <c r="AE7" s="863"/>
      <c r="AF7" s="863"/>
      <c r="AG7" s="863"/>
      <c r="AH7" s="863"/>
      <c r="AI7" s="863"/>
      <c r="AJ7" s="863"/>
      <c r="AK7" s="863"/>
      <c r="AL7" s="863"/>
      <c r="AM7" s="863"/>
      <c r="AN7" s="905"/>
      <c r="AO7" s="906"/>
      <c r="AP7" s="906"/>
      <c r="AQ7" s="906"/>
      <c r="AR7" s="906"/>
      <c r="AS7" s="906"/>
      <c r="AT7" s="906"/>
      <c r="AU7" s="906"/>
      <c r="AV7" s="906"/>
      <c r="AW7" s="906"/>
      <c r="AX7" s="906"/>
      <c r="AY7" s="906"/>
      <c r="AZ7" s="906"/>
      <c r="BA7" s="906"/>
      <c r="BB7" s="906"/>
      <c r="BC7" s="906"/>
      <c r="BD7" s="906"/>
      <c r="BE7" s="906"/>
      <c r="BF7" s="906"/>
      <c r="BG7" s="906"/>
      <c r="BH7" s="906"/>
      <c r="BI7" s="906"/>
      <c r="BJ7" s="906"/>
      <c r="BK7" s="907"/>
    </row>
    <row r="8" spans="2:63" ht="29.25" customHeight="1" x14ac:dyDescent="0.15">
      <c r="B8" s="867"/>
      <c r="C8" s="868"/>
      <c r="D8" s="868"/>
      <c r="E8" s="868"/>
      <c r="F8" s="868"/>
      <c r="G8" s="869"/>
      <c r="H8" s="861"/>
      <c r="I8" s="861"/>
      <c r="J8" s="861"/>
      <c r="K8" s="861"/>
      <c r="L8" s="861"/>
      <c r="M8" s="861"/>
      <c r="N8" s="861"/>
      <c r="O8" s="861"/>
      <c r="P8" s="870"/>
      <c r="Q8" s="871"/>
      <c r="R8" s="871"/>
      <c r="S8" s="871"/>
      <c r="T8" s="871"/>
      <c r="U8" s="871"/>
      <c r="V8" s="871"/>
      <c r="W8" s="871"/>
      <c r="X8" s="871"/>
      <c r="Y8" s="871"/>
      <c r="Z8" s="871"/>
      <c r="AA8" s="871"/>
      <c r="AB8" s="871"/>
      <c r="AC8" s="871"/>
      <c r="AD8" s="871"/>
      <c r="AE8" s="871"/>
      <c r="AF8" s="871"/>
      <c r="AG8" s="871"/>
      <c r="AH8" s="871"/>
      <c r="AI8" s="871"/>
      <c r="AJ8" s="871"/>
      <c r="AK8" s="871"/>
      <c r="AL8" s="871"/>
      <c r="AM8" s="871"/>
      <c r="AN8" s="870"/>
      <c r="AO8" s="871"/>
      <c r="AP8" s="871"/>
      <c r="AQ8" s="871"/>
      <c r="AR8" s="871"/>
      <c r="AS8" s="871"/>
      <c r="AT8" s="871"/>
      <c r="AU8" s="871"/>
      <c r="AV8" s="871"/>
      <c r="AW8" s="871"/>
      <c r="AX8" s="871"/>
      <c r="AY8" s="871"/>
      <c r="AZ8" s="871"/>
      <c r="BA8" s="871"/>
      <c r="BB8" s="871"/>
      <c r="BC8" s="871"/>
      <c r="BD8" s="871"/>
      <c r="BE8" s="871"/>
      <c r="BF8" s="871"/>
      <c r="BG8" s="871"/>
      <c r="BH8" s="871"/>
      <c r="BI8" s="871"/>
      <c r="BJ8" s="871"/>
      <c r="BK8" s="884"/>
    </row>
    <row r="9" spans="2:63" ht="29.25" customHeight="1" x14ac:dyDescent="0.15">
      <c r="B9" s="867"/>
      <c r="C9" s="868"/>
      <c r="D9" s="868"/>
      <c r="E9" s="868"/>
      <c r="F9" s="868"/>
      <c r="G9" s="869"/>
      <c r="H9" s="861"/>
      <c r="I9" s="861"/>
      <c r="J9" s="861"/>
      <c r="K9" s="861"/>
      <c r="L9" s="861"/>
      <c r="M9" s="861"/>
      <c r="N9" s="861"/>
      <c r="O9" s="861"/>
      <c r="P9" s="870"/>
      <c r="Q9" s="871"/>
      <c r="R9" s="871"/>
      <c r="S9" s="871"/>
      <c r="T9" s="871"/>
      <c r="U9" s="871"/>
      <c r="V9" s="871"/>
      <c r="W9" s="871"/>
      <c r="X9" s="871"/>
      <c r="Y9" s="871"/>
      <c r="Z9" s="871"/>
      <c r="AA9" s="871"/>
      <c r="AB9" s="871"/>
      <c r="AC9" s="871"/>
      <c r="AD9" s="871"/>
      <c r="AE9" s="871"/>
      <c r="AF9" s="871"/>
      <c r="AG9" s="871"/>
      <c r="AH9" s="871"/>
      <c r="AI9" s="871"/>
      <c r="AJ9" s="871"/>
      <c r="AK9" s="871"/>
      <c r="AL9" s="871"/>
      <c r="AM9" s="871"/>
      <c r="AN9" s="870"/>
      <c r="AO9" s="871"/>
      <c r="AP9" s="871"/>
      <c r="AQ9" s="871"/>
      <c r="AR9" s="871"/>
      <c r="AS9" s="871"/>
      <c r="AT9" s="871"/>
      <c r="AU9" s="871"/>
      <c r="AV9" s="871"/>
      <c r="AW9" s="871"/>
      <c r="AX9" s="871"/>
      <c r="AY9" s="871"/>
      <c r="AZ9" s="871"/>
      <c r="BA9" s="871"/>
      <c r="BB9" s="871"/>
      <c r="BC9" s="871"/>
      <c r="BD9" s="871"/>
      <c r="BE9" s="871"/>
      <c r="BF9" s="871"/>
      <c r="BG9" s="871"/>
      <c r="BH9" s="871"/>
      <c r="BI9" s="871"/>
      <c r="BJ9" s="871"/>
      <c r="BK9" s="884"/>
    </row>
    <row r="10" spans="2:63" ht="29.25" customHeight="1" x14ac:dyDescent="0.15">
      <c r="B10" s="867"/>
      <c r="C10" s="868"/>
      <c r="D10" s="868"/>
      <c r="E10" s="868"/>
      <c r="F10" s="868"/>
      <c r="G10" s="869"/>
      <c r="H10" s="861"/>
      <c r="I10" s="861"/>
      <c r="J10" s="861"/>
      <c r="K10" s="861"/>
      <c r="L10" s="861"/>
      <c r="M10" s="861"/>
      <c r="N10" s="861"/>
      <c r="O10" s="861"/>
      <c r="P10" s="870"/>
      <c r="Q10" s="871"/>
      <c r="R10" s="871"/>
      <c r="S10" s="871"/>
      <c r="T10" s="871"/>
      <c r="U10" s="871"/>
      <c r="V10" s="871"/>
      <c r="W10" s="871"/>
      <c r="X10" s="871"/>
      <c r="Y10" s="871"/>
      <c r="Z10" s="871"/>
      <c r="AA10" s="871"/>
      <c r="AB10" s="871"/>
      <c r="AC10" s="871"/>
      <c r="AD10" s="871"/>
      <c r="AE10" s="871"/>
      <c r="AF10" s="871"/>
      <c r="AG10" s="871"/>
      <c r="AH10" s="871"/>
      <c r="AI10" s="871"/>
      <c r="AJ10" s="871"/>
      <c r="AK10" s="871"/>
      <c r="AL10" s="871"/>
      <c r="AM10" s="871"/>
      <c r="AN10" s="870"/>
      <c r="AO10" s="871"/>
      <c r="AP10" s="871"/>
      <c r="AQ10" s="871"/>
      <c r="AR10" s="871"/>
      <c r="AS10" s="871"/>
      <c r="AT10" s="871"/>
      <c r="AU10" s="871"/>
      <c r="AV10" s="871"/>
      <c r="AW10" s="871"/>
      <c r="AX10" s="871"/>
      <c r="AY10" s="871"/>
      <c r="AZ10" s="871"/>
      <c r="BA10" s="871"/>
      <c r="BB10" s="871"/>
      <c r="BC10" s="871"/>
      <c r="BD10" s="871"/>
      <c r="BE10" s="871"/>
      <c r="BF10" s="871"/>
      <c r="BG10" s="871"/>
      <c r="BH10" s="871"/>
      <c r="BI10" s="871"/>
      <c r="BJ10" s="871"/>
      <c r="BK10" s="884"/>
    </row>
    <row r="11" spans="2:63" ht="29.25" customHeight="1" x14ac:dyDescent="0.15">
      <c r="B11" s="867"/>
      <c r="C11" s="868"/>
      <c r="D11" s="868"/>
      <c r="E11" s="868"/>
      <c r="F11" s="868"/>
      <c r="G11" s="869"/>
      <c r="H11" s="861"/>
      <c r="I11" s="861"/>
      <c r="J11" s="861"/>
      <c r="K11" s="861"/>
      <c r="L11" s="861"/>
      <c r="M11" s="861"/>
      <c r="N11" s="861"/>
      <c r="O11" s="861"/>
      <c r="P11" s="870"/>
      <c r="Q11" s="871"/>
      <c r="R11" s="871"/>
      <c r="S11" s="871"/>
      <c r="T11" s="871"/>
      <c r="U11" s="871"/>
      <c r="V11" s="871"/>
      <c r="W11" s="871"/>
      <c r="X11" s="871"/>
      <c r="Y11" s="871"/>
      <c r="Z11" s="871"/>
      <c r="AA11" s="871"/>
      <c r="AB11" s="871"/>
      <c r="AC11" s="871"/>
      <c r="AD11" s="871"/>
      <c r="AE11" s="871"/>
      <c r="AF11" s="871"/>
      <c r="AG11" s="871"/>
      <c r="AH11" s="871"/>
      <c r="AI11" s="871"/>
      <c r="AJ11" s="871"/>
      <c r="AK11" s="871"/>
      <c r="AL11" s="871"/>
      <c r="AM11" s="871"/>
      <c r="AN11" s="870"/>
      <c r="AO11" s="871"/>
      <c r="AP11" s="871"/>
      <c r="AQ11" s="871"/>
      <c r="AR11" s="871"/>
      <c r="AS11" s="871"/>
      <c r="AT11" s="871"/>
      <c r="AU11" s="871"/>
      <c r="AV11" s="871"/>
      <c r="AW11" s="871"/>
      <c r="AX11" s="871"/>
      <c r="AY11" s="871"/>
      <c r="AZ11" s="871"/>
      <c r="BA11" s="871"/>
      <c r="BB11" s="871"/>
      <c r="BC11" s="871"/>
      <c r="BD11" s="871"/>
      <c r="BE11" s="871"/>
      <c r="BF11" s="871"/>
      <c r="BG11" s="871"/>
      <c r="BH11" s="871"/>
      <c r="BI11" s="871"/>
      <c r="BJ11" s="871"/>
      <c r="BK11" s="884"/>
    </row>
    <row r="12" spans="2:63" ht="29.25" customHeight="1" x14ac:dyDescent="0.15">
      <c r="B12" s="867"/>
      <c r="C12" s="868"/>
      <c r="D12" s="868"/>
      <c r="E12" s="868"/>
      <c r="F12" s="868"/>
      <c r="G12" s="869"/>
      <c r="H12" s="861"/>
      <c r="I12" s="861"/>
      <c r="J12" s="861"/>
      <c r="K12" s="861"/>
      <c r="L12" s="861"/>
      <c r="M12" s="861"/>
      <c r="N12" s="861"/>
      <c r="O12" s="861"/>
      <c r="P12" s="870"/>
      <c r="Q12" s="871"/>
      <c r="R12" s="871"/>
      <c r="S12" s="871"/>
      <c r="T12" s="871"/>
      <c r="U12" s="871"/>
      <c r="V12" s="871"/>
      <c r="W12" s="871"/>
      <c r="X12" s="871"/>
      <c r="Y12" s="871"/>
      <c r="Z12" s="871"/>
      <c r="AA12" s="871"/>
      <c r="AB12" s="871"/>
      <c r="AC12" s="871"/>
      <c r="AD12" s="871"/>
      <c r="AE12" s="871"/>
      <c r="AF12" s="871"/>
      <c r="AG12" s="871"/>
      <c r="AH12" s="871"/>
      <c r="AI12" s="871"/>
      <c r="AJ12" s="871"/>
      <c r="AK12" s="871"/>
      <c r="AL12" s="871"/>
      <c r="AM12" s="871"/>
      <c r="AN12" s="870"/>
      <c r="AO12" s="871"/>
      <c r="AP12" s="871"/>
      <c r="AQ12" s="871"/>
      <c r="AR12" s="871"/>
      <c r="AS12" s="871"/>
      <c r="AT12" s="871"/>
      <c r="AU12" s="871"/>
      <c r="AV12" s="871"/>
      <c r="AW12" s="871"/>
      <c r="AX12" s="871"/>
      <c r="AY12" s="871"/>
      <c r="AZ12" s="871"/>
      <c r="BA12" s="871"/>
      <c r="BB12" s="871"/>
      <c r="BC12" s="871"/>
      <c r="BD12" s="871"/>
      <c r="BE12" s="871"/>
      <c r="BF12" s="871"/>
      <c r="BG12" s="871"/>
      <c r="BH12" s="871"/>
      <c r="BI12" s="871"/>
      <c r="BJ12" s="871"/>
      <c r="BK12" s="884"/>
    </row>
    <row r="13" spans="2:63" ht="29.25" customHeight="1" x14ac:dyDescent="0.15">
      <c r="B13" s="867"/>
      <c r="C13" s="868"/>
      <c r="D13" s="868"/>
      <c r="E13" s="868"/>
      <c r="F13" s="868"/>
      <c r="G13" s="869"/>
      <c r="H13" s="861"/>
      <c r="I13" s="861"/>
      <c r="J13" s="861"/>
      <c r="K13" s="861"/>
      <c r="L13" s="861"/>
      <c r="M13" s="861"/>
      <c r="N13" s="861"/>
      <c r="O13" s="861"/>
      <c r="P13" s="870"/>
      <c r="Q13" s="871"/>
      <c r="R13" s="871"/>
      <c r="S13" s="871"/>
      <c r="T13" s="871"/>
      <c r="U13" s="871"/>
      <c r="V13" s="871"/>
      <c r="W13" s="871"/>
      <c r="X13" s="871"/>
      <c r="Y13" s="871"/>
      <c r="Z13" s="871"/>
      <c r="AA13" s="871"/>
      <c r="AB13" s="871"/>
      <c r="AC13" s="871"/>
      <c r="AD13" s="871"/>
      <c r="AE13" s="871"/>
      <c r="AF13" s="871"/>
      <c r="AG13" s="871"/>
      <c r="AH13" s="871"/>
      <c r="AI13" s="871"/>
      <c r="AJ13" s="871"/>
      <c r="AK13" s="871"/>
      <c r="AL13" s="871"/>
      <c r="AM13" s="871"/>
      <c r="AN13" s="870"/>
      <c r="AO13" s="871"/>
      <c r="AP13" s="871"/>
      <c r="AQ13" s="871"/>
      <c r="AR13" s="871"/>
      <c r="AS13" s="871"/>
      <c r="AT13" s="871"/>
      <c r="AU13" s="871"/>
      <c r="AV13" s="871"/>
      <c r="AW13" s="871"/>
      <c r="AX13" s="871"/>
      <c r="AY13" s="871"/>
      <c r="AZ13" s="871"/>
      <c r="BA13" s="871"/>
      <c r="BB13" s="871"/>
      <c r="BC13" s="871"/>
      <c r="BD13" s="871"/>
      <c r="BE13" s="871"/>
      <c r="BF13" s="871"/>
      <c r="BG13" s="871"/>
      <c r="BH13" s="871"/>
      <c r="BI13" s="871"/>
      <c r="BJ13" s="871"/>
      <c r="BK13" s="884"/>
    </row>
    <row r="14" spans="2:63" ht="29.25" customHeight="1" x14ac:dyDescent="0.15">
      <c r="B14" s="867"/>
      <c r="C14" s="868"/>
      <c r="D14" s="868"/>
      <c r="E14" s="868"/>
      <c r="F14" s="868"/>
      <c r="G14" s="869"/>
      <c r="H14" s="861"/>
      <c r="I14" s="861"/>
      <c r="J14" s="861"/>
      <c r="K14" s="861"/>
      <c r="L14" s="861"/>
      <c r="M14" s="861"/>
      <c r="N14" s="861"/>
      <c r="O14" s="861"/>
      <c r="P14" s="870"/>
      <c r="Q14" s="871"/>
      <c r="R14" s="871"/>
      <c r="S14" s="871"/>
      <c r="T14" s="871"/>
      <c r="U14" s="871"/>
      <c r="V14" s="871"/>
      <c r="W14" s="871"/>
      <c r="X14" s="871"/>
      <c r="Y14" s="871"/>
      <c r="Z14" s="871"/>
      <c r="AA14" s="871"/>
      <c r="AB14" s="871"/>
      <c r="AC14" s="871"/>
      <c r="AD14" s="871"/>
      <c r="AE14" s="871"/>
      <c r="AF14" s="871"/>
      <c r="AG14" s="871"/>
      <c r="AH14" s="871"/>
      <c r="AI14" s="871"/>
      <c r="AJ14" s="871"/>
      <c r="AK14" s="871"/>
      <c r="AL14" s="871"/>
      <c r="AM14" s="871"/>
      <c r="AN14" s="870"/>
      <c r="AO14" s="871"/>
      <c r="AP14" s="871"/>
      <c r="AQ14" s="871"/>
      <c r="AR14" s="871"/>
      <c r="AS14" s="871"/>
      <c r="AT14" s="871"/>
      <c r="AU14" s="871"/>
      <c r="AV14" s="871"/>
      <c r="AW14" s="871"/>
      <c r="AX14" s="871"/>
      <c r="AY14" s="871"/>
      <c r="AZ14" s="871"/>
      <c r="BA14" s="871"/>
      <c r="BB14" s="871"/>
      <c r="BC14" s="871"/>
      <c r="BD14" s="871"/>
      <c r="BE14" s="871"/>
      <c r="BF14" s="871"/>
      <c r="BG14" s="871"/>
      <c r="BH14" s="871"/>
      <c r="BI14" s="871"/>
      <c r="BJ14" s="871"/>
      <c r="BK14" s="884"/>
    </row>
    <row r="15" spans="2:63" ht="29.25" customHeight="1" x14ac:dyDescent="0.15">
      <c r="B15" s="867"/>
      <c r="C15" s="868"/>
      <c r="D15" s="868"/>
      <c r="E15" s="868"/>
      <c r="F15" s="868"/>
      <c r="G15" s="869"/>
      <c r="H15" s="861"/>
      <c r="I15" s="861"/>
      <c r="J15" s="861"/>
      <c r="K15" s="861"/>
      <c r="L15" s="861"/>
      <c r="M15" s="861"/>
      <c r="N15" s="861"/>
      <c r="O15" s="861"/>
      <c r="P15" s="870"/>
      <c r="Q15" s="871"/>
      <c r="R15" s="871"/>
      <c r="S15" s="871"/>
      <c r="T15" s="871"/>
      <c r="U15" s="871"/>
      <c r="V15" s="871"/>
      <c r="W15" s="871"/>
      <c r="X15" s="871"/>
      <c r="Y15" s="871"/>
      <c r="Z15" s="871"/>
      <c r="AA15" s="871"/>
      <c r="AB15" s="871"/>
      <c r="AC15" s="871"/>
      <c r="AD15" s="871"/>
      <c r="AE15" s="871"/>
      <c r="AF15" s="871"/>
      <c r="AG15" s="871"/>
      <c r="AH15" s="871"/>
      <c r="AI15" s="871"/>
      <c r="AJ15" s="871"/>
      <c r="AK15" s="871"/>
      <c r="AL15" s="871"/>
      <c r="AM15" s="871"/>
      <c r="AN15" s="870"/>
      <c r="AO15" s="871"/>
      <c r="AP15" s="871"/>
      <c r="AQ15" s="871"/>
      <c r="AR15" s="871"/>
      <c r="AS15" s="871"/>
      <c r="AT15" s="871"/>
      <c r="AU15" s="871"/>
      <c r="AV15" s="871"/>
      <c r="AW15" s="871"/>
      <c r="AX15" s="871"/>
      <c r="AY15" s="871"/>
      <c r="AZ15" s="871"/>
      <c r="BA15" s="871"/>
      <c r="BB15" s="871"/>
      <c r="BC15" s="871"/>
      <c r="BD15" s="871"/>
      <c r="BE15" s="871"/>
      <c r="BF15" s="871"/>
      <c r="BG15" s="871"/>
      <c r="BH15" s="871"/>
      <c r="BI15" s="871"/>
      <c r="BJ15" s="871"/>
      <c r="BK15" s="884"/>
    </row>
    <row r="16" spans="2:63" ht="29.25" customHeight="1" x14ac:dyDescent="0.15">
      <c r="B16" s="867"/>
      <c r="C16" s="868"/>
      <c r="D16" s="868"/>
      <c r="E16" s="868"/>
      <c r="F16" s="868"/>
      <c r="G16" s="869"/>
      <c r="H16" s="861"/>
      <c r="I16" s="861"/>
      <c r="J16" s="861"/>
      <c r="K16" s="861"/>
      <c r="L16" s="861"/>
      <c r="M16" s="861"/>
      <c r="N16" s="861"/>
      <c r="O16" s="861"/>
      <c r="P16" s="870"/>
      <c r="Q16" s="871"/>
      <c r="R16" s="871"/>
      <c r="S16" s="871"/>
      <c r="T16" s="871"/>
      <c r="U16" s="871"/>
      <c r="V16" s="871"/>
      <c r="W16" s="871"/>
      <c r="X16" s="871"/>
      <c r="Y16" s="871"/>
      <c r="Z16" s="871"/>
      <c r="AA16" s="871"/>
      <c r="AB16" s="871"/>
      <c r="AC16" s="871"/>
      <c r="AD16" s="871"/>
      <c r="AE16" s="871"/>
      <c r="AF16" s="871"/>
      <c r="AG16" s="871"/>
      <c r="AH16" s="871"/>
      <c r="AI16" s="871"/>
      <c r="AJ16" s="871"/>
      <c r="AK16" s="871"/>
      <c r="AL16" s="871"/>
      <c r="AM16" s="871"/>
      <c r="AN16" s="870"/>
      <c r="AO16" s="871"/>
      <c r="AP16" s="871"/>
      <c r="AQ16" s="871"/>
      <c r="AR16" s="871"/>
      <c r="AS16" s="871"/>
      <c r="AT16" s="871"/>
      <c r="AU16" s="871"/>
      <c r="AV16" s="871"/>
      <c r="AW16" s="871"/>
      <c r="AX16" s="871"/>
      <c r="AY16" s="871"/>
      <c r="AZ16" s="871"/>
      <c r="BA16" s="871"/>
      <c r="BB16" s="871"/>
      <c r="BC16" s="871"/>
      <c r="BD16" s="871"/>
      <c r="BE16" s="871"/>
      <c r="BF16" s="871"/>
      <c r="BG16" s="871"/>
      <c r="BH16" s="871"/>
      <c r="BI16" s="871"/>
      <c r="BJ16" s="871"/>
      <c r="BK16" s="884"/>
    </row>
    <row r="17" spans="2:63" ht="29.25" customHeight="1" x14ac:dyDescent="0.15">
      <c r="B17" s="867"/>
      <c r="C17" s="868"/>
      <c r="D17" s="868"/>
      <c r="E17" s="868"/>
      <c r="F17" s="868"/>
      <c r="G17" s="869"/>
      <c r="H17" s="861"/>
      <c r="I17" s="861"/>
      <c r="J17" s="861"/>
      <c r="K17" s="861"/>
      <c r="L17" s="861"/>
      <c r="M17" s="861"/>
      <c r="N17" s="861"/>
      <c r="O17" s="861"/>
      <c r="P17" s="870"/>
      <c r="Q17" s="871"/>
      <c r="R17" s="871"/>
      <c r="S17" s="871"/>
      <c r="T17" s="871"/>
      <c r="U17" s="871"/>
      <c r="V17" s="871"/>
      <c r="W17" s="871"/>
      <c r="X17" s="871"/>
      <c r="Y17" s="871"/>
      <c r="Z17" s="871"/>
      <c r="AA17" s="871"/>
      <c r="AB17" s="871"/>
      <c r="AC17" s="871"/>
      <c r="AD17" s="871"/>
      <c r="AE17" s="871"/>
      <c r="AF17" s="871"/>
      <c r="AG17" s="871"/>
      <c r="AH17" s="871"/>
      <c r="AI17" s="871"/>
      <c r="AJ17" s="871"/>
      <c r="AK17" s="871"/>
      <c r="AL17" s="871"/>
      <c r="AM17" s="871"/>
      <c r="AN17" s="870"/>
      <c r="AO17" s="871"/>
      <c r="AP17" s="871"/>
      <c r="AQ17" s="871"/>
      <c r="AR17" s="871"/>
      <c r="AS17" s="871"/>
      <c r="AT17" s="871"/>
      <c r="AU17" s="871"/>
      <c r="AV17" s="871"/>
      <c r="AW17" s="871"/>
      <c r="AX17" s="871"/>
      <c r="AY17" s="871"/>
      <c r="AZ17" s="871"/>
      <c r="BA17" s="871"/>
      <c r="BB17" s="871"/>
      <c r="BC17" s="871"/>
      <c r="BD17" s="871"/>
      <c r="BE17" s="871"/>
      <c r="BF17" s="871"/>
      <c r="BG17" s="871"/>
      <c r="BH17" s="871"/>
      <c r="BI17" s="871"/>
      <c r="BJ17" s="871"/>
      <c r="BK17" s="884"/>
    </row>
    <row r="18" spans="2:63" ht="29.25" customHeight="1" x14ac:dyDescent="0.15">
      <c r="B18" s="867"/>
      <c r="C18" s="868"/>
      <c r="D18" s="868"/>
      <c r="E18" s="868"/>
      <c r="F18" s="868"/>
      <c r="G18" s="869"/>
      <c r="H18" s="861"/>
      <c r="I18" s="861"/>
      <c r="J18" s="861"/>
      <c r="K18" s="861"/>
      <c r="L18" s="861"/>
      <c r="M18" s="861"/>
      <c r="N18" s="861"/>
      <c r="O18" s="861"/>
      <c r="P18" s="870"/>
      <c r="Q18" s="871"/>
      <c r="R18" s="871"/>
      <c r="S18" s="871"/>
      <c r="T18" s="871"/>
      <c r="U18" s="871"/>
      <c r="V18" s="871"/>
      <c r="W18" s="871"/>
      <c r="X18" s="871"/>
      <c r="Y18" s="871"/>
      <c r="Z18" s="871"/>
      <c r="AA18" s="871"/>
      <c r="AB18" s="871"/>
      <c r="AC18" s="871"/>
      <c r="AD18" s="871"/>
      <c r="AE18" s="871"/>
      <c r="AF18" s="871"/>
      <c r="AG18" s="871"/>
      <c r="AH18" s="871"/>
      <c r="AI18" s="871"/>
      <c r="AJ18" s="871"/>
      <c r="AK18" s="871"/>
      <c r="AL18" s="871"/>
      <c r="AM18" s="871"/>
      <c r="AN18" s="870"/>
      <c r="AO18" s="871"/>
      <c r="AP18" s="871"/>
      <c r="AQ18" s="871"/>
      <c r="AR18" s="871"/>
      <c r="AS18" s="871"/>
      <c r="AT18" s="871"/>
      <c r="AU18" s="871"/>
      <c r="AV18" s="871"/>
      <c r="AW18" s="871"/>
      <c r="AX18" s="871"/>
      <c r="AY18" s="871"/>
      <c r="AZ18" s="871"/>
      <c r="BA18" s="871"/>
      <c r="BB18" s="871"/>
      <c r="BC18" s="871"/>
      <c r="BD18" s="871"/>
      <c r="BE18" s="871"/>
      <c r="BF18" s="871"/>
      <c r="BG18" s="871"/>
      <c r="BH18" s="871"/>
      <c r="BI18" s="871"/>
      <c r="BJ18" s="871"/>
      <c r="BK18" s="884"/>
    </row>
    <row r="19" spans="2:63" ht="29.25" customHeight="1" x14ac:dyDescent="0.15">
      <c r="B19" s="867"/>
      <c r="C19" s="868"/>
      <c r="D19" s="868"/>
      <c r="E19" s="868"/>
      <c r="F19" s="868"/>
      <c r="G19" s="869"/>
      <c r="H19" s="861"/>
      <c r="I19" s="861"/>
      <c r="J19" s="861"/>
      <c r="K19" s="861"/>
      <c r="L19" s="861"/>
      <c r="M19" s="861"/>
      <c r="N19" s="861"/>
      <c r="O19" s="861"/>
      <c r="P19" s="870"/>
      <c r="Q19" s="871"/>
      <c r="R19" s="871"/>
      <c r="S19" s="871"/>
      <c r="T19" s="871"/>
      <c r="U19" s="871"/>
      <c r="V19" s="871"/>
      <c r="W19" s="871"/>
      <c r="X19" s="871"/>
      <c r="Y19" s="871"/>
      <c r="Z19" s="871"/>
      <c r="AA19" s="871"/>
      <c r="AB19" s="871"/>
      <c r="AC19" s="871"/>
      <c r="AD19" s="871"/>
      <c r="AE19" s="871"/>
      <c r="AF19" s="871"/>
      <c r="AG19" s="871"/>
      <c r="AH19" s="871"/>
      <c r="AI19" s="871"/>
      <c r="AJ19" s="871"/>
      <c r="AK19" s="871"/>
      <c r="AL19" s="871"/>
      <c r="AM19" s="871"/>
      <c r="AN19" s="870"/>
      <c r="AO19" s="871"/>
      <c r="AP19" s="871"/>
      <c r="AQ19" s="871"/>
      <c r="AR19" s="871"/>
      <c r="AS19" s="871"/>
      <c r="AT19" s="871"/>
      <c r="AU19" s="871"/>
      <c r="AV19" s="871"/>
      <c r="AW19" s="871"/>
      <c r="AX19" s="871"/>
      <c r="AY19" s="871"/>
      <c r="AZ19" s="871"/>
      <c r="BA19" s="871"/>
      <c r="BB19" s="871"/>
      <c r="BC19" s="871"/>
      <c r="BD19" s="871"/>
      <c r="BE19" s="871"/>
      <c r="BF19" s="871"/>
      <c r="BG19" s="871"/>
      <c r="BH19" s="871"/>
      <c r="BI19" s="871"/>
      <c r="BJ19" s="871"/>
      <c r="BK19" s="884"/>
    </row>
    <row r="20" spans="2:63" x14ac:dyDescent="0.15">
      <c r="B20" s="91"/>
      <c r="C20" s="91"/>
      <c r="D20" s="92" t="s">
        <v>298</v>
      </c>
      <c r="E20" s="91"/>
      <c r="F20" s="91"/>
      <c r="G20" s="91"/>
      <c r="H20" s="91"/>
      <c r="I20" s="91"/>
      <c r="J20" s="91"/>
      <c r="K20" s="91"/>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row>
    <row r="21" spans="2:63" x14ac:dyDescent="0.15">
      <c r="D21" s="175" t="s">
        <v>539</v>
      </c>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51181102362204722" right="0.51181102362204722" top="0.55118110236220474" bottom="0.55118110236220474" header="0.31496062992125984" footer="0.31496062992125984"/>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900-000000000000}">
          <x14:formula1>
            <xm:f>'(参考)リスト'!$B$16:$B$20</xm:f>
          </x14:formula1>
          <xm:sqref>H6:O19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3"/>
  <dimension ref="A1:AU53"/>
  <sheetViews>
    <sheetView showGridLines="0" view="pageBreakPreview" zoomScaleNormal="100" zoomScaleSheetLayoutView="100" workbookViewId="0">
      <selection activeCell="AN48" sqref="AN48"/>
    </sheetView>
  </sheetViews>
  <sheetFormatPr defaultColWidth="9" defaultRowHeight="12" x14ac:dyDescent="0.15"/>
  <cols>
    <col min="1" max="1" width="2.75" style="23" customWidth="1"/>
    <col min="2" max="3" width="4" style="24" customWidth="1"/>
    <col min="4" max="40" width="4" style="23" customWidth="1"/>
    <col min="41" max="16384" width="9" style="23"/>
  </cols>
  <sheetData>
    <row r="1" spans="1:47" ht="20.25" customHeight="1" x14ac:dyDescent="0.15">
      <c r="B1" s="94" t="s">
        <v>320</v>
      </c>
      <c r="C1" s="95"/>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c r="AL1" s="96"/>
      <c r="AM1" s="96"/>
      <c r="AN1" s="96"/>
    </row>
    <row r="2" spans="1:47" x14ac:dyDescent="0.15">
      <c r="B2" s="940" t="s">
        <v>74</v>
      </c>
      <c r="C2" s="940"/>
      <c r="D2" s="940"/>
      <c r="E2" s="942" t="str">
        <f>'様式A-1'!D3</f>
        <v>ユダトンネル</v>
      </c>
      <c r="F2" s="942"/>
      <c r="G2" s="942"/>
      <c r="H2" s="942"/>
      <c r="I2" s="942"/>
      <c r="J2" s="942"/>
      <c r="K2" s="940" t="s">
        <v>73</v>
      </c>
      <c r="L2" s="940"/>
      <c r="M2" s="940"/>
      <c r="N2" s="942" t="str">
        <f>'様式A-1'!J3</f>
        <v>主要県道　橘東和線</v>
      </c>
      <c r="O2" s="942"/>
      <c r="P2" s="942"/>
      <c r="Q2" s="942"/>
      <c r="R2" s="942"/>
      <c r="S2" s="942"/>
      <c r="T2" s="942"/>
      <c r="U2" s="963" t="s">
        <v>263</v>
      </c>
      <c r="V2" s="963"/>
      <c r="W2" s="963"/>
      <c r="X2" s="963"/>
      <c r="Y2" s="942" t="str">
        <f>'様式B(トンネル様式1P002)'!K5</f>
        <v>基礎地盤コンサルタンツ株式会社</v>
      </c>
      <c r="Z2" s="942"/>
      <c r="AA2" s="942"/>
      <c r="AB2" s="942"/>
      <c r="AC2" s="942"/>
      <c r="AD2" s="942"/>
      <c r="AE2" s="942"/>
      <c r="AF2" s="942"/>
      <c r="AG2" s="965" t="s">
        <v>253</v>
      </c>
      <c r="AH2" s="965"/>
      <c r="AI2" s="965"/>
      <c r="AJ2" s="967">
        <f>'様式B(トンネル様式1P002)'!Q5</f>
        <v>45281</v>
      </c>
      <c r="AK2" s="967"/>
      <c r="AL2" s="967"/>
      <c r="AM2" s="967"/>
      <c r="AN2" s="967"/>
    </row>
    <row r="3" spans="1:47" x14ac:dyDescent="0.15">
      <c r="A3" s="23" t="s">
        <v>72</v>
      </c>
      <c r="B3" s="941" t="s">
        <v>71</v>
      </c>
      <c r="C3" s="941"/>
      <c r="D3" s="941"/>
      <c r="E3" s="962" t="str">
        <f>'様式A-1'!D4</f>
        <v>油田トンネル</v>
      </c>
      <c r="F3" s="962"/>
      <c r="G3" s="962"/>
      <c r="H3" s="962"/>
      <c r="I3" s="962"/>
      <c r="J3" s="962"/>
      <c r="K3" s="941" t="s">
        <v>70</v>
      </c>
      <c r="L3" s="941"/>
      <c r="M3" s="941"/>
      <c r="N3" s="962" t="str">
        <f>'様式A-1'!R3</f>
        <v>柳井土木建築事務所
（大島分室）</v>
      </c>
      <c r="O3" s="962"/>
      <c r="P3" s="962"/>
      <c r="Q3" s="962"/>
      <c r="R3" s="962"/>
      <c r="S3" s="962"/>
      <c r="T3" s="962"/>
      <c r="U3" s="964" t="s">
        <v>264</v>
      </c>
      <c r="V3" s="964"/>
      <c r="W3" s="964"/>
      <c r="X3" s="964"/>
      <c r="Y3" s="962" t="str">
        <f>'様式B(トンネル様式1P002)'!K6</f>
        <v>安田　啓吾</v>
      </c>
      <c r="Z3" s="962"/>
      <c r="AA3" s="962"/>
      <c r="AB3" s="962"/>
      <c r="AC3" s="962"/>
      <c r="AD3" s="962"/>
      <c r="AE3" s="962"/>
      <c r="AF3" s="962"/>
      <c r="AG3" s="966"/>
      <c r="AH3" s="966"/>
      <c r="AI3" s="966"/>
      <c r="AJ3" s="966"/>
      <c r="AK3" s="966"/>
      <c r="AL3" s="966"/>
      <c r="AM3" s="966"/>
      <c r="AN3" s="966"/>
    </row>
    <row r="4" spans="1:47" ht="12" customHeight="1" x14ac:dyDescent="0.15">
      <c r="B4" s="948"/>
      <c r="C4" s="949"/>
      <c r="D4" s="949"/>
      <c r="E4" s="949"/>
      <c r="F4" s="949"/>
      <c r="G4" s="949"/>
      <c r="H4" s="949"/>
      <c r="I4" s="949"/>
      <c r="J4" s="949"/>
      <c r="K4" s="949"/>
      <c r="L4" s="949"/>
      <c r="M4" s="949"/>
      <c r="N4" s="949"/>
      <c r="O4" s="949"/>
      <c r="P4" s="949"/>
      <c r="Q4" s="949"/>
      <c r="R4" s="949"/>
      <c r="S4" s="949"/>
      <c r="T4" s="949"/>
      <c r="U4" s="949"/>
      <c r="V4" s="949"/>
      <c r="W4" s="949"/>
      <c r="X4" s="949"/>
      <c r="Y4" s="949"/>
      <c r="Z4" s="949"/>
      <c r="AA4" s="949"/>
      <c r="AB4" s="949"/>
      <c r="AC4" s="949"/>
      <c r="AD4" s="949"/>
      <c r="AE4" s="949"/>
      <c r="AF4" s="949"/>
      <c r="AG4" s="950" t="s">
        <v>69</v>
      </c>
      <c r="AH4" s="951"/>
      <c r="AI4" s="952"/>
      <c r="AJ4" s="956" t="str">
        <f>IF(AT47=4,"Ⅳ",IF(AT47=3,"Ⅲ",IF(AT47=2,"Ⅱ","Ⅰ")))</f>
        <v>Ⅱ</v>
      </c>
      <c r="AK4" s="957"/>
      <c r="AL4" s="957"/>
      <c r="AM4" s="957"/>
      <c r="AN4" s="958"/>
      <c r="AO4" s="3"/>
      <c r="AP4" s="3"/>
      <c r="AQ4" s="3"/>
      <c r="AR4" s="3"/>
      <c r="AS4" s="3"/>
      <c r="AT4" s="3"/>
      <c r="AU4" s="3"/>
    </row>
    <row r="5" spans="1:47" ht="12.75" customHeight="1" thickBot="1" x14ac:dyDescent="0.2">
      <c r="B5" s="943" t="s">
        <v>68</v>
      </c>
      <c r="C5" s="944"/>
      <c r="D5" s="944"/>
      <c r="E5" s="944"/>
      <c r="F5" s="944"/>
      <c r="G5" s="944"/>
      <c r="H5" s="944"/>
      <c r="I5" s="944"/>
      <c r="J5" s="944"/>
      <c r="K5" s="944"/>
      <c r="L5" s="944"/>
      <c r="M5" s="944"/>
      <c r="N5" s="944"/>
      <c r="O5" s="944"/>
      <c r="P5" s="944"/>
      <c r="Q5" s="944"/>
      <c r="R5" s="944"/>
      <c r="S5" s="944"/>
      <c r="T5" s="944"/>
      <c r="U5" s="944"/>
      <c r="V5" s="944"/>
      <c r="W5" s="944"/>
      <c r="X5" s="944"/>
      <c r="Y5" s="944"/>
      <c r="Z5" s="944"/>
      <c r="AA5" s="944"/>
      <c r="AB5" s="944"/>
      <c r="AC5" s="944"/>
      <c r="AD5" s="944"/>
      <c r="AE5" s="944"/>
      <c r="AF5" s="944"/>
      <c r="AG5" s="953"/>
      <c r="AH5" s="954"/>
      <c r="AI5" s="955"/>
      <c r="AJ5" s="959"/>
      <c r="AK5" s="960"/>
      <c r="AL5" s="960"/>
      <c r="AM5" s="960"/>
      <c r="AN5" s="961"/>
      <c r="AO5" s="3"/>
      <c r="AP5" s="3"/>
      <c r="AQ5" s="3"/>
      <c r="AR5" s="3"/>
      <c r="AS5" s="3"/>
      <c r="AT5" s="3"/>
      <c r="AU5" s="3"/>
    </row>
    <row r="6" spans="1:47" x14ac:dyDescent="0.15">
      <c r="B6" s="922" t="s">
        <v>67</v>
      </c>
      <c r="C6" s="919" t="s">
        <v>294</v>
      </c>
      <c r="D6" s="937" t="s">
        <v>66</v>
      </c>
      <c r="E6" s="938"/>
      <c r="F6" s="938"/>
      <c r="G6" s="938"/>
      <c r="H6" s="938"/>
      <c r="I6" s="938"/>
      <c r="J6" s="938"/>
      <c r="K6" s="938"/>
      <c r="L6" s="938"/>
      <c r="M6" s="938"/>
      <c r="N6" s="938"/>
      <c r="O6" s="938"/>
      <c r="P6" s="938"/>
      <c r="Q6" s="938"/>
      <c r="R6" s="938"/>
      <c r="S6" s="938"/>
      <c r="T6" s="938"/>
      <c r="U6" s="938"/>
      <c r="V6" s="938"/>
      <c r="W6" s="938"/>
      <c r="X6" s="939"/>
      <c r="Y6" s="931" t="s">
        <v>65</v>
      </c>
      <c r="Z6" s="931"/>
      <c r="AA6" s="931"/>
      <c r="AB6" s="931"/>
      <c r="AC6" s="945" t="s">
        <v>64</v>
      </c>
      <c r="AD6" s="946"/>
      <c r="AE6" s="946"/>
      <c r="AF6" s="946"/>
      <c r="AG6" s="946"/>
      <c r="AH6" s="946"/>
      <c r="AI6" s="946"/>
      <c r="AJ6" s="946"/>
      <c r="AK6" s="946"/>
      <c r="AL6" s="946"/>
      <c r="AM6" s="946"/>
      <c r="AN6" s="947"/>
      <c r="AO6" s="3"/>
      <c r="AP6" s="3"/>
      <c r="AQ6" s="3"/>
      <c r="AR6" s="3"/>
      <c r="AS6" s="3"/>
      <c r="AT6" s="916" t="s">
        <v>302</v>
      </c>
      <c r="AU6" s="3"/>
    </row>
    <row r="7" spans="1:47" ht="13.5" x14ac:dyDescent="0.15">
      <c r="B7" s="923"/>
      <c r="C7" s="920"/>
      <c r="D7" s="935" t="s">
        <v>63</v>
      </c>
      <c r="E7" s="933"/>
      <c r="F7" s="933"/>
      <c r="G7" s="933"/>
      <c r="H7" s="933"/>
      <c r="I7" s="933"/>
      <c r="J7" s="933"/>
      <c r="K7" s="933"/>
      <c r="L7" s="933"/>
      <c r="M7" s="933"/>
      <c r="N7" s="933"/>
      <c r="O7" s="936"/>
      <c r="P7" s="933" t="s">
        <v>291</v>
      </c>
      <c r="Q7" s="933"/>
      <c r="R7" s="933"/>
      <c r="S7" s="933"/>
      <c r="T7" s="933"/>
      <c r="U7" s="933"/>
      <c r="V7" s="933"/>
      <c r="W7" s="933"/>
      <c r="X7" s="934"/>
      <c r="Y7" s="932"/>
      <c r="Z7" s="932"/>
      <c r="AA7" s="932"/>
      <c r="AB7" s="932"/>
      <c r="AC7" s="968" t="s">
        <v>62</v>
      </c>
      <c r="AD7" s="969"/>
      <c r="AE7" s="969"/>
      <c r="AF7" s="969"/>
      <c r="AG7" s="936" t="s">
        <v>61</v>
      </c>
      <c r="AH7" s="969"/>
      <c r="AI7" s="969"/>
      <c r="AJ7" s="969"/>
      <c r="AK7" s="969"/>
      <c r="AL7" s="969"/>
      <c r="AM7" s="969"/>
      <c r="AN7" s="970"/>
      <c r="AO7" s="3"/>
      <c r="AP7" s="3"/>
      <c r="AQ7" s="3"/>
      <c r="AR7" s="3"/>
      <c r="AS7" s="3"/>
      <c r="AT7" s="917"/>
      <c r="AU7" s="3"/>
    </row>
    <row r="8" spans="1:47" ht="13.5" x14ac:dyDescent="0.15">
      <c r="B8" s="923"/>
      <c r="C8" s="920"/>
      <c r="D8" s="935" t="s">
        <v>60</v>
      </c>
      <c r="E8" s="933"/>
      <c r="F8" s="933"/>
      <c r="G8" s="936"/>
      <c r="H8" s="933" t="s">
        <v>57</v>
      </c>
      <c r="I8" s="933"/>
      <c r="J8" s="933"/>
      <c r="K8" s="936"/>
      <c r="L8" s="933" t="s">
        <v>56</v>
      </c>
      <c r="M8" s="933"/>
      <c r="N8" s="933"/>
      <c r="O8" s="936"/>
      <c r="P8" s="933" t="s">
        <v>59</v>
      </c>
      <c r="Q8" s="933"/>
      <c r="R8" s="936"/>
      <c r="S8" s="933" t="s">
        <v>57</v>
      </c>
      <c r="T8" s="933"/>
      <c r="U8" s="936"/>
      <c r="V8" s="933" t="s">
        <v>56</v>
      </c>
      <c r="W8" s="933"/>
      <c r="X8" s="934"/>
      <c r="Y8" s="929" t="s">
        <v>59</v>
      </c>
      <c r="Z8" s="927" t="s">
        <v>57</v>
      </c>
      <c r="AA8" s="927" t="s">
        <v>56</v>
      </c>
      <c r="AB8" s="929" t="s">
        <v>58</v>
      </c>
      <c r="AC8" s="968" t="s">
        <v>292</v>
      </c>
      <c r="AD8" s="969"/>
      <c r="AE8" s="969"/>
      <c r="AF8" s="969"/>
      <c r="AG8" s="969" t="s">
        <v>57</v>
      </c>
      <c r="AH8" s="969"/>
      <c r="AI8" s="969"/>
      <c r="AJ8" s="969"/>
      <c r="AK8" s="936" t="s">
        <v>56</v>
      </c>
      <c r="AL8" s="969"/>
      <c r="AM8" s="969"/>
      <c r="AN8" s="970"/>
      <c r="AO8" s="3"/>
      <c r="AP8" s="3"/>
      <c r="AQ8" s="3"/>
      <c r="AR8" s="3"/>
      <c r="AS8" s="3"/>
      <c r="AT8" s="917"/>
      <c r="AU8" s="3"/>
    </row>
    <row r="9" spans="1:47" s="24" customFormat="1" x14ac:dyDescent="0.15">
      <c r="B9" s="924"/>
      <c r="C9" s="921"/>
      <c r="D9" s="97" t="s">
        <v>51</v>
      </c>
      <c r="E9" s="98" t="s">
        <v>50</v>
      </c>
      <c r="F9" s="98" t="s">
        <v>53</v>
      </c>
      <c r="G9" s="99" t="s">
        <v>52</v>
      </c>
      <c r="H9" s="100" t="s">
        <v>51</v>
      </c>
      <c r="I9" s="98" t="s">
        <v>50</v>
      </c>
      <c r="J9" s="98" t="s">
        <v>53</v>
      </c>
      <c r="K9" s="99" t="s">
        <v>52</v>
      </c>
      <c r="L9" s="100" t="s">
        <v>51</v>
      </c>
      <c r="M9" s="98" t="s">
        <v>50</v>
      </c>
      <c r="N9" s="98" t="s">
        <v>53</v>
      </c>
      <c r="O9" s="99" t="s">
        <v>52</v>
      </c>
      <c r="P9" s="100" t="s">
        <v>55</v>
      </c>
      <c r="Q9" s="98" t="s">
        <v>54</v>
      </c>
      <c r="R9" s="99" t="s">
        <v>49</v>
      </c>
      <c r="S9" s="100" t="s">
        <v>55</v>
      </c>
      <c r="T9" s="98" t="s">
        <v>54</v>
      </c>
      <c r="U9" s="99" t="s">
        <v>49</v>
      </c>
      <c r="V9" s="100" t="s">
        <v>55</v>
      </c>
      <c r="W9" s="98" t="s">
        <v>54</v>
      </c>
      <c r="X9" s="101" t="s">
        <v>49</v>
      </c>
      <c r="Y9" s="930"/>
      <c r="Z9" s="928"/>
      <c r="AA9" s="928"/>
      <c r="AB9" s="930"/>
      <c r="AC9" s="97" t="s">
        <v>51</v>
      </c>
      <c r="AD9" s="98" t="s">
        <v>50</v>
      </c>
      <c r="AE9" s="98" t="s">
        <v>53</v>
      </c>
      <c r="AF9" s="99" t="s">
        <v>52</v>
      </c>
      <c r="AG9" s="102" t="s">
        <v>51</v>
      </c>
      <c r="AH9" s="98" t="s">
        <v>50</v>
      </c>
      <c r="AI9" s="98" t="s">
        <v>53</v>
      </c>
      <c r="AJ9" s="98" t="s">
        <v>52</v>
      </c>
      <c r="AK9" s="98" t="s">
        <v>51</v>
      </c>
      <c r="AL9" s="98" t="s">
        <v>50</v>
      </c>
      <c r="AM9" s="98" t="s">
        <v>53</v>
      </c>
      <c r="AN9" s="101" t="s">
        <v>52</v>
      </c>
      <c r="AO9" s="3"/>
      <c r="AP9" s="3"/>
      <c r="AQ9" s="3"/>
      <c r="AR9" s="3"/>
      <c r="AS9" s="3"/>
      <c r="AT9" s="918"/>
      <c r="AU9" s="3"/>
    </row>
    <row r="10" spans="1:47" x14ac:dyDescent="0.15">
      <c r="B10" s="214" t="s">
        <v>674</v>
      </c>
      <c r="C10" s="215">
        <v>0</v>
      </c>
      <c r="D10" s="104"/>
      <c r="E10" s="105"/>
      <c r="F10" s="105"/>
      <c r="G10" s="105"/>
      <c r="H10" s="105"/>
      <c r="I10" s="105"/>
      <c r="J10" s="105"/>
      <c r="K10" s="105"/>
      <c r="L10" s="105"/>
      <c r="M10" s="105"/>
      <c r="N10" s="105"/>
      <c r="O10" s="105"/>
      <c r="P10" s="105"/>
      <c r="Q10" s="105"/>
      <c r="R10" s="105"/>
      <c r="S10" s="105"/>
      <c r="T10" s="105"/>
      <c r="U10" s="105"/>
      <c r="V10" s="105"/>
      <c r="W10" s="105"/>
      <c r="X10" s="108"/>
      <c r="Y10" s="195" t="s">
        <v>550</v>
      </c>
      <c r="Z10" s="196" t="s">
        <v>550</v>
      </c>
      <c r="AA10" s="196" t="s">
        <v>550</v>
      </c>
      <c r="AB10" s="195" t="s">
        <v>550</v>
      </c>
      <c r="AC10" s="216"/>
      <c r="AD10" s="109"/>
      <c r="AE10" s="109"/>
      <c r="AF10" s="217"/>
      <c r="AG10" s="109"/>
      <c r="AH10" s="109"/>
      <c r="AI10" s="109"/>
      <c r="AJ10" s="109"/>
      <c r="AK10" s="109"/>
      <c r="AL10" s="109"/>
      <c r="AM10" s="109"/>
      <c r="AN10" s="110"/>
      <c r="AO10" s="3"/>
      <c r="AP10" s="3"/>
      <c r="AQ10" s="3"/>
      <c r="AR10" s="3"/>
      <c r="AS10" s="3"/>
      <c r="AT10" s="138">
        <f>IF(AB10="Ⅳ",4,IF(AB10="Ⅲ",3,IF(AB10="Ⅱ",2,1)))</f>
        <v>1</v>
      </c>
      <c r="AU10" s="3"/>
    </row>
    <row r="11" spans="1:47" x14ac:dyDescent="0.15">
      <c r="B11" s="214" t="s">
        <v>673</v>
      </c>
      <c r="C11" s="215">
        <v>10</v>
      </c>
      <c r="D11" s="104"/>
      <c r="E11" s="105"/>
      <c r="F11" s="105"/>
      <c r="G11" s="105"/>
      <c r="H11" s="105"/>
      <c r="I11" s="105"/>
      <c r="J11" s="105"/>
      <c r="K11" s="105">
        <v>2</v>
      </c>
      <c r="L11" s="105"/>
      <c r="M11" s="105"/>
      <c r="N11" s="105"/>
      <c r="O11" s="105"/>
      <c r="P11" s="105"/>
      <c r="Q11" s="105"/>
      <c r="R11" s="105"/>
      <c r="S11" s="105"/>
      <c r="T11" s="105"/>
      <c r="U11" s="105">
        <v>2</v>
      </c>
      <c r="V11" s="105"/>
      <c r="W11" s="105"/>
      <c r="X11" s="108"/>
      <c r="Y11" s="195" t="s">
        <v>550</v>
      </c>
      <c r="Z11" s="196" t="s">
        <v>553</v>
      </c>
      <c r="AA11" s="196" t="s">
        <v>550</v>
      </c>
      <c r="AB11" s="195" t="s">
        <v>553</v>
      </c>
      <c r="AC11" s="216"/>
      <c r="AD11" s="109"/>
      <c r="AE11" s="109"/>
      <c r="AF11" s="217"/>
      <c r="AG11" s="109"/>
      <c r="AH11" s="109"/>
      <c r="AI11" s="109"/>
      <c r="AJ11" s="109">
        <v>0.18</v>
      </c>
      <c r="AK11" s="109"/>
      <c r="AL11" s="109"/>
      <c r="AM11" s="109"/>
      <c r="AN11" s="110"/>
      <c r="AO11" s="3"/>
      <c r="AP11" s="3"/>
      <c r="AQ11" s="3"/>
      <c r="AR11" s="3"/>
      <c r="AS11" s="3"/>
      <c r="AT11" s="138">
        <f t="shared" ref="AT11:AT41" si="0">IF(AB11="Ⅳ",4,IF(AB11="Ⅲ",3,IF(AB11="Ⅱ",2,1)))</f>
        <v>2</v>
      </c>
      <c r="AU11" s="3"/>
    </row>
    <row r="12" spans="1:47" x14ac:dyDescent="0.15">
      <c r="B12" s="214" t="s">
        <v>676</v>
      </c>
      <c r="C12" s="215">
        <v>9</v>
      </c>
      <c r="D12" s="104"/>
      <c r="E12" s="105"/>
      <c r="F12" s="105"/>
      <c r="G12" s="105"/>
      <c r="H12" s="105"/>
      <c r="I12" s="105"/>
      <c r="J12" s="105"/>
      <c r="K12" s="105">
        <v>3</v>
      </c>
      <c r="L12" s="105"/>
      <c r="M12" s="105"/>
      <c r="N12" s="105"/>
      <c r="O12" s="105"/>
      <c r="P12" s="105"/>
      <c r="Q12" s="105"/>
      <c r="R12" s="105"/>
      <c r="S12" s="105"/>
      <c r="T12" s="105"/>
      <c r="U12" s="105">
        <v>3</v>
      </c>
      <c r="V12" s="105"/>
      <c r="W12" s="105"/>
      <c r="X12" s="108"/>
      <c r="Y12" s="195" t="s">
        <v>550</v>
      </c>
      <c r="Z12" s="196" t="s">
        <v>553</v>
      </c>
      <c r="AA12" s="196" t="s">
        <v>550</v>
      </c>
      <c r="AB12" s="195" t="s">
        <v>553</v>
      </c>
      <c r="AC12" s="216"/>
      <c r="AD12" s="109"/>
      <c r="AE12" s="109"/>
      <c r="AF12" s="217"/>
      <c r="AG12" s="109"/>
      <c r="AH12" s="109"/>
      <c r="AI12" s="109"/>
      <c r="AJ12" s="109">
        <v>0.38</v>
      </c>
      <c r="AK12" s="109"/>
      <c r="AL12" s="109"/>
      <c r="AM12" s="109"/>
      <c r="AN12" s="110"/>
      <c r="AO12" s="3"/>
      <c r="AP12" s="3"/>
      <c r="AQ12" s="3"/>
      <c r="AR12" s="3"/>
      <c r="AS12" s="3"/>
      <c r="AT12" s="138">
        <f>IF(AB12="Ⅳ",4,IF(AB12="Ⅲ",3,IF(AB12="Ⅱ",2,1)))</f>
        <v>2</v>
      </c>
      <c r="AU12" s="3"/>
    </row>
    <row r="13" spans="1:47" x14ac:dyDescent="0.15">
      <c r="B13" s="214" t="s">
        <v>677</v>
      </c>
      <c r="C13" s="215">
        <v>9</v>
      </c>
      <c r="D13" s="104"/>
      <c r="E13" s="105"/>
      <c r="F13" s="105"/>
      <c r="G13" s="105"/>
      <c r="H13" s="105"/>
      <c r="I13" s="105"/>
      <c r="J13" s="105"/>
      <c r="K13" s="105">
        <v>1</v>
      </c>
      <c r="L13" s="105"/>
      <c r="M13" s="105"/>
      <c r="N13" s="105"/>
      <c r="O13" s="105"/>
      <c r="P13" s="105"/>
      <c r="Q13" s="105"/>
      <c r="R13" s="105"/>
      <c r="S13" s="105"/>
      <c r="T13" s="105"/>
      <c r="U13" s="105">
        <v>1</v>
      </c>
      <c r="V13" s="105"/>
      <c r="W13" s="105"/>
      <c r="X13" s="108"/>
      <c r="Y13" s="195" t="s">
        <v>550</v>
      </c>
      <c r="Z13" s="196" t="s">
        <v>553</v>
      </c>
      <c r="AA13" s="196" t="s">
        <v>550</v>
      </c>
      <c r="AB13" s="195" t="s">
        <v>553</v>
      </c>
      <c r="AC13" s="216"/>
      <c r="AD13" s="109"/>
      <c r="AE13" s="109"/>
      <c r="AF13" s="217"/>
      <c r="AG13" s="109"/>
      <c r="AH13" s="109"/>
      <c r="AI13" s="109"/>
      <c r="AJ13" s="109">
        <v>0.12</v>
      </c>
      <c r="AK13" s="109"/>
      <c r="AL13" s="109"/>
      <c r="AM13" s="109"/>
      <c r="AN13" s="110"/>
      <c r="AO13" s="3"/>
      <c r="AP13" s="3"/>
      <c r="AQ13" s="3"/>
      <c r="AR13" s="3"/>
      <c r="AS13" s="3"/>
      <c r="AT13" s="138">
        <f>IF(AB13="Ⅳ",4,IF(AB13="Ⅲ",3,IF(AB13="Ⅱ",2,1)))</f>
        <v>2</v>
      </c>
      <c r="AU13" s="3"/>
    </row>
    <row r="14" spans="1:47" x14ac:dyDescent="0.15">
      <c r="B14" s="214" t="s">
        <v>678</v>
      </c>
      <c r="C14" s="215">
        <v>9.3000000000000007</v>
      </c>
      <c r="D14" s="104"/>
      <c r="E14" s="105"/>
      <c r="F14" s="105"/>
      <c r="G14" s="105"/>
      <c r="H14" s="105"/>
      <c r="I14" s="105"/>
      <c r="J14" s="105"/>
      <c r="K14" s="105">
        <v>1</v>
      </c>
      <c r="L14" s="105"/>
      <c r="M14" s="105"/>
      <c r="N14" s="105"/>
      <c r="O14" s="105">
        <v>1</v>
      </c>
      <c r="P14" s="105"/>
      <c r="Q14" s="105"/>
      <c r="R14" s="105"/>
      <c r="S14" s="105"/>
      <c r="T14" s="105"/>
      <c r="U14" s="105">
        <v>1</v>
      </c>
      <c r="V14" s="105"/>
      <c r="W14" s="105"/>
      <c r="X14" s="108">
        <v>1</v>
      </c>
      <c r="Y14" s="195" t="s">
        <v>550</v>
      </c>
      <c r="Z14" s="196" t="s">
        <v>553</v>
      </c>
      <c r="AA14" s="196" t="s">
        <v>553</v>
      </c>
      <c r="AB14" s="195" t="s">
        <v>553</v>
      </c>
      <c r="AC14" s="216"/>
      <c r="AD14" s="109"/>
      <c r="AE14" s="109"/>
      <c r="AF14" s="217"/>
      <c r="AG14" s="109"/>
      <c r="AH14" s="109"/>
      <c r="AI14" s="109"/>
      <c r="AJ14" s="109">
        <v>0.06</v>
      </c>
      <c r="AK14" s="109"/>
      <c r="AL14" s="109"/>
      <c r="AM14" s="109"/>
      <c r="AN14" s="110">
        <v>0.2</v>
      </c>
      <c r="AO14" s="3"/>
      <c r="AP14" s="3"/>
      <c r="AQ14" s="3"/>
      <c r="AR14" s="3"/>
      <c r="AS14" s="3"/>
      <c r="AT14" s="138">
        <f>IF(AB14="Ⅳ",4,IF(AB14="Ⅲ",3,IF(AB14="Ⅱ",2,1)))</f>
        <v>2</v>
      </c>
      <c r="AU14" s="3"/>
    </row>
    <row r="15" spans="1:47" x14ac:dyDescent="0.15">
      <c r="B15" s="214" t="s">
        <v>679</v>
      </c>
      <c r="C15" s="215">
        <v>9</v>
      </c>
      <c r="D15" s="104"/>
      <c r="E15" s="105"/>
      <c r="F15" s="105"/>
      <c r="G15" s="105"/>
      <c r="H15" s="105"/>
      <c r="I15" s="105"/>
      <c r="J15" s="105"/>
      <c r="K15" s="105">
        <v>1</v>
      </c>
      <c r="L15" s="105"/>
      <c r="M15" s="105"/>
      <c r="N15" s="105"/>
      <c r="O15" s="105"/>
      <c r="P15" s="105"/>
      <c r="Q15" s="105"/>
      <c r="R15" s="105"/>
      <c r="S15" s="105"/>
      <c r="T15" s="105"/>
      <c r="U15" s="105">
        <v>1</v>
      </c>
      <c r="V15" s="105"/>
      <c r="W15" s="105"/>
      <c r="X15" s="108"/>
      <c r="Y15" s="195" t="s">
        <v>550</v>
      </c>
      <c r="Z15" s="196" t="s">
        <v>553</v>
      </c>
      <c r="AA15" s="196" t="s">
        <v>550</v>
      </c>
      <c r="AB15" s="195" t="s">
        <v>553</v>
      </c>
      <c r="AC15" s="216"/>
      <c r="AD15" s="109"/>
      <c r="AE15" s="109"/>
      <c r="AF15" s="217"/>
      <c r="AG15" s="199"/>
      <c r="AH15" s="109"/>
      <c r="AI15" s="109"/>
      <c r="AJ15" s="109">
        <v>0.06</v>
      </c>
      <c r="AK15" s="109"/>
      <c r="AL15" s="109"/>
      <c r="AM15" s="109"/>
      <c r="AN15" s="110"/>
      <c r="AO15" s="3"/>
      <c r="AP15" s="3"/>
      <c r="AQ15" s="3"/>
      <c r="AR15" s="3"/>
      <c r="AS15" s="3"/>
      <c r="AT15" s="138">
        <f>IF(AB15="Ⅳ",4,IF(AB15="Ⅲ",3,IF(AB15="Ⅱ",2,1)))</f>
        <v>2</v>
      </c>
      <c r="AU15" s="3"/>
    </row>
    <row r="16" spans="1:47" x14ac:dyDescent="0.15">
      <c r="B16" s="214" t="s">
        <v>680</v>
      </c>
      <c r="C16" s="233">
        <v>9</v>
      </c>
      <c r="D16" s="104"/>
      <c r="E16" s="105"/>
      <c r="F16" s="105"/>
      <c r="G16" s="105"/>
      <c r="H16" s="105"/>
      <c r="I16" s="105"/>
      <c r="J16" s="105"/>
      <c r="K16" s="105"/>
      <c r="L16" s="105"/>
      <c r="M16" s="105"/>
      <c r="N16" s="105"/>
      <c r="O16" s="105"/>
      <c r="P16" s="105"/>
      <c r="Q16" s="105"/>
      <c r="R16" s="105"/>
      <c r="S16" s="107"/>
      <c r="T16" s="105"/>
      <c r="U16" s="106"/>
      <c r="V16" s="107"/>
      <c r="W16" s="105"/>
      <c r="X16" s="108"/>
      <c r="Y16" s="195" t="s">
        <v>550</v>
      </c>
      <c r="Z16" s="196" t="s">
        <v>550</v>
      </c>
      <c r="AA16" s="196" t="s">
        <v>550</v>
      </c>
      <c r="AB16" s="195" t="s">
        <v>550</v>
      </c>
      <c r="AC16" s="216"/>
      <c r="AD16" s="109"/>
      <c r="AE16" s="109"/>
      <c r="AF16" s="217"/>
      <c r="AG16" s="199"/>
      <c r="AH16" s="109"/>
      <c r="AI16" s="109"/>
      <c r="AJ16" s="109"/>
      <c r="AK16" s="109"/>
      <c r="AL16" s="109"/>
      <c r="AM16" s="109"/>
      <c r="AN16" s="110"/>
      <c r="AO16" s="3"/>
      <c r="AP16" s="3"/>
      <c r="AQ16" s="3"/>
      <c r="AR16" s="3"/>
      <c r="AS16" s="3"/>
      <c r="AT16" s="138">
        <f>IF(AB16="Ⅳ",4,IF(AB16="Ⅲ",3,IF(AB16="Ⅱ",2,1)))</f>
        <v>1</v>
      </c>
      <c r="AU16" s="3"/>
    </row>
    <row r="17" spans="2:47" x14ac:dyDescent="0.15">
      <c r="B17" s="214" t="s">
        <v>681</v>
      </c>
      <c r="C17" s="233">
        <v>9</v>
      </c>
      <c r="D17" s="104"/>
      <c r="E17" s="105"/>
      <c r="F17" s="105"/>
      <c r="G17" s="105"/>
      <c r="H17" s="105"/>
      <c r="I17" s="105"/>
      <c r="J17" s="105"/>
      <c r="K17" s="105"/>
      <c r="L17" s="105"/>
      <c r="M17" s="105"/>
      <c r="N17" s="105"/>
      <c r="O17" s="105"/>
      <c r="P17" s="105"/>
      <c r="Q17" s="105"/>
      <c r="R17" s="105"/>
      <c r="S17" s="107"/>
      <c r="T17" s="105"/>
      <c r="U17" s="106"/>
      <c r="V17" s="107"/>
      <c r="W17" s="105"/>
      <c r="X17" s="108"/>
      <c r="Y17" s="195" t="s">
        <v>550</v>
      </c>
      <c r="Z17" s="196" t="s">
        <v>550</v>
      </c>
      <c r="AA17" s="196" t="s">
        <v>550</v>
      </c>
      <c r="AB17" s="195" t="s">
        <v>550</v>
      </c>
      <c r="AC17" s="216"/>
      <c r="AD17" s="109"/>
      <c r="AE17" s="109"/>
      <c r="AF17" s="217"/>
      <c r="AG17" s="199"/>
      <c r="AH17" s="109"/>
      <c r="AI17" s="109"/>
      <c r="AJ17" s="109"/>
      <c r="AK17" s="109"/>
      <c r="AL17" s="109"/>
      <c r="AM17" s="109"/>
      <c r="AN17" s="110"/>
      <c r="AO17" s="3"/>
      <c r="AP17" s="3"/>
      <c r="AQ17" s="3"/>
      <c r="AR17" s="3"/>
      <c r="AS17" s="3"/>
      <c r="AT17" s="138">
        <f t="shared" si="0"/>
        <v>1</v>
      </c>
      <c r="AU17" s="3"/>
    </row>
    <row r="18" spans="2:47" x14ac:dyDescent="0.15">
      <c r="B18" s="214" t="s">
        <v>682</v>
      </c>
      <c r="C18" s="233">
        <v>0</v>
      </c>
      <c r="D18" s="104"/>
      <c r="E18" s="105"/>
      <c r="F18" s="105"/>
      <c r="G18" s="105"/>
      <c r="H18" s="105"/>
      <c r="I18" s="105"/>
      <c r="J18" s="105"/>
      <c r="K18" s="105"/>
      <c r="L18" s="105"/>
      <c r="M18" s="105"/>
      <c r="N18" s="105"/>
      <c r="O18" s="105"/>
      <c r="P18" s="105"/>
      <c r="Q18" s="105"/>
      <c r="R18" s="105"/>
      <c r="S18" s="107"/>
      <c r="T18" s="105"/>
      <c r="U18" s="106"/>
      <c r="V18" s="107"/>
      <c r="W18" s="105"/>
      <c r="X18" s="108"/>
      <c r="Y18" s="195" t="s">
        <v>550</v>
      </c>
      <c r="Z18" s="196" t="s">
        <v>550</v>
      </c>
      <c r="AA18" s="196" t="s">
        <v>550</v>
      </c>
      <c r="AB18" s="195" t="s">
        <v>550</v>
      </c>
      <c r="AC18" s="216"/>
      <c r="AD18" s="109"/>
      <c r="AE18" s="109"/>
      <c r="AF18" s="217"/>
      <c r="AG18" s="199"/>
      <c r="AH18" s="109"/>
      <c r="AI18" s="109"/>
      <c r="AJ18" s="109"/>
      <c r="AK18" s="109"/>
      <c r="AL18" s="109"/>
      <c r="AM18" s="109"/>
      <c r="AN18" s="110"/>
      <c r="AO18" s="3"/>
      <c r="AP18" s="3"/>
      <c r="AQ18" s="3"/>
      <c r="AR18" s="3"/>
      <c r="AS18" s="3"/>
      <c r="AT18" s="138">
        <f t="shared" si="0"/>
        <v>1</v>
      </c>
      <c r="AU18" s="3"/>
    </row>
    <row r="19" spans="2:47" x14ac:dyDescent="0.15">
      <c r="B19" s="214"/>
      <c r="C19" s="111"/>
      <c r="D19" s="104"/>
      <c r="E19" s="105"/>
      <c r="F19" s="105"/>
      <c r="G19" s="105"/>
      <c r="H19" s="105"/>
      <c r="I19" s="105"/>
      <c r="J19" s="105"/>
      <c r="K19" s="105"/>
      <c r="L19" s="105"/>
      <c r="M19" s="105"/>
      <c r="N19" s="105"/>
      <c r="O19" s="105"/>
      <c r="P19" s="105"/>
      <c r="Q19" s="105"/>
      <c r="R19" s="105"/>
      <c r="S19" s="107"/>
      <c r="T19" s="105"/>
      <c r="U19" s="106"/>
      <c r="V19" s="107"/>
      <c r="W19" s="105"/>
      <c r="X19" s="108"/>
      <c r="Y19" s="195"/>
      <c r="Z19" s="196"/>
      <c r="AA19" s="196"/>
      <c r="AB19" s="195"/>
      <c r="AC19" s="216"/>
      <c r="AD19" s="109"/>
      <c r="AE19" s="109"/>
      <c r="AF19" s="217"/>
      <c r="AG19" s="199"/>
      <c r="AH19" s="109"/>
      <c r="AI19" s="109"/>
      <c r="AJ19" s="109"/>
      <c r="AK19" s="109"/>
      <c r="AL19" s="109"/>
      <c r="AM19" s="109"/>
      <c r="AN19" s="110"/>
      <c r="AO19" s="3"/>
      <c r="AP19" s="3"/>
      <c r="AQ19" s="3"/>
      <c r="AR19" s="3"/>
      <c r="AS19" s="3"/>
      <c r="AT19" s="138">
        <f t="shared" si="0"/>
        <v>1</v>
      </c>
      <c r="AU19" s="3"/>
    </row>
    <row r="20" spans="2:47" x14ac:dyDescent="0.15">
      <c r="B20" s="214"/>
      <c r="C20" s="111"/>
      <c r="D20" s="104"/>
      <c r="E20" s="105"/>
      <c r="F20" s="105"/>
      <c r="G20" s="106"/>
      <c r="H20" s="107"/>
      <c r="I20" s="105"/>
      <c r="J20" s="105"/>
      <c r="K20" s="106"/>
      <c r="L20" s="107"/>
      <c r="M20" s="105"/>
      <c r="N20" s="105"/>
      <c r="O20" s="106"/>
      <c r="P20" s="105"/>
      <c r="Q20" s="105"/>
      <c r="R20" s="105"/>
      <c r="S20" s="107"/>
      <c r="T20" s="105"/>
      <c r="U20" s="106"/>
      <c r="V20" s="107"/>
      <c r="W20" s="105"/>
      <c r="X20" s="108"/>
      <c r="Y20" s="195"/>
      <c r="Z20" s="196"/>
      <c r="AA20" s="196"/>
      <c r="AB20" s="195"/>
      <c r="AC20" s="216"/>
      <c r="AD20" s="109"/>
      <c r="AE20" s="109"/>
      <c r="AF20" s="217"/>
      <c r="AG20" s="199"/>
      <c r="AH20" s="109"/>
      <c r="AI20" s="109"/>
      <c r="AJ20" s="109"/>
      <c r="AK20" s="109"/>
      <c r="AL20" s="109"/>
      <c r="AM20" s="109"/>
      <c r="AN20" s="110"/>
      <c r="AO20" s="3"/>
      <c r="AP20" s="3"/>
      <c r="AQ20" s="3"/>
      <c r="AR20" s="3"/>
      <c r="AS20" s="3"/>
      <c r="AT20" s="138">
        <f t="shared" si="0"/>
        <v>1</v>
      </c>
      <c r="AU20" s="3"/>
    </row>
    <row r="21" spans="2:47" x14ac:dyDescent="0.15">
      <c r="B21" s="214"/>
      <c r="C21" s="111"/>
      <c r="D21" s="104"/>
      <c r="E21" s="105"/>
      <c r="F21" s="105"/>
      <c r="G21" s="106"/>
      <c r="H21" s="107"/>
      <c r="I21" s="105"/>
      <c r="J21" s="105"/>
      <c r="K21" s="106"/>
      <c r="L21" s="107"/>
      <c r="M21" s="105"/>
      <c r="N21" s="105"/>
      <c r="O21" s="106"/>
      <c r="P21" s="105"/>
      <c r="Q21" s="105"/>
      <c r="R21" s="105"/>
      <c r="S21" s="107"/>
      <c r="T21" s="105"/>
      <c r="U21" s="106"/>
      <c r="V21" s="107"/>
      <c r="W21" s="105"/>
      <c r="X21" s="108"/>
      <c r="Y21" s="195"/>
      <c r="Z21" s="196"/>
      <c r="AA21" s="196"/>
      <c r="AB21" s="195"/>
      <c r="AC21" s="216"/>
      <c r="AD21" s="109"/>
      <c r="AE21" s="109"/>
      <c r="AF21" s="217"/>
      <c r="AG21" s="199"/>
      <c r="AH21" s="109"/>
      <c r="AI21" s="109"/>
      <c r="AJ21" s="109"/>
      <c r="AK21" s="109"/>
      <c r="AL21" s="109"/>
      <c r="AM21" s="109"/>
      <c r="AN21" s="110"/>
      <c r="AO21" s="3"/>
      <c r="AP21" s="3"/>
      <c r="AQ21" s="3"/>
      <c r="AR21" s="3"/>
      <c r="AS21" s="3"/>
      <c r="AT21" s="138">
        <f t="shared" si="0"/>
        <v>1</v>
      </c>
      <c r="AU21" s="3"/>
    </row>
    <row r="22" spans="2:47" x14ac:dyDescent="0.15">
      <c r="B22" s="214"/>
      <c r="C22" s="111"/>
      <c r="D22" s="104"/>
      <c r="E22" s="105"/>
      <c r="F22" s="105"/>
      <c r="G22" s="106"/>
      <c r="H22" s="107"/>
      <c r="I22" s="105"/>
      <c r="J22" s="105"/>
      <c r="K22" s="106"/>
      <c r="L22" s="107"/>
      <c r="M22" s="105"/>
      <c r="N22" s="105"/>
      <c r="O22" s="106"/>
      <c r="P22" s="105"/>
      <c r="Q22" s="105"/>
      <c r="R22" s="105"/>
      <c r="S22" s="107"/>
      <c r="T22" s="105"/>
      <c r="U22" s="106"/>
      <c r="V22" s="107"/>
      <c r="W22" s="105"/>
      <c r="X22" s="108"/>
      <c r="Y22" s="195"/>
      <c r="Z22" s="196"/>
      <c r="AA22" s="196"/>
      <c r="AB22" s="195"/>
      <c r="AC22" s="216"/>
      <c r="AD22" s="109"/>
      <c r="AE22" s="109"/>
      <c r="AF22" s="217"/>
      <c r="AG22" s="199"/>
      <c r="AH22" s="109"/>
      <c r="AI22" s="109"/>
      <c r="AJ22" s="109"/>
      <c r="AK22" s="109"/>
      <c r="AL22" s="109"/>
      <c r="AM22" s="109"/>
      <c r="AN22" s="110"/>
      <c r="AO22" s="3"/>
      <c r="AP22" s="3"/>
      <c r="AQ22" s="3"/>
      <c r="AR22" s="3"/>
      <c r="AS22" s="3"/>
      <c r="AT22" s="138">
        <f>IF(AB22="Ⅳ",4,IF(AB22="Ⅲ",3,IF(AB22="Ⅱ",2,1)))</f>
        <v>1</v>
      </c>
      <c r="AU22" s="3"/>
    </row>
    <row r="23" spans="2:47" x14ac:dyDescent="0.15">
      <c r="B23" s="214"/>
      <c r="C23" s="111"/>
      <c r="D23" s="104"/>
      <c r="E23" s="105"/>
      <c r="F23" s="105"/>
      <c r="G23" s="106"/>
      <c r="H23" s="107"/>
      <c r="I23" s="105"/>
      <c r="J23" s="105"/>
      <c r="K23" s="106"/>
      <c r="L23" s="107"/>
      <c r="M23" s="105"/>
      <c r="N23" s="105"/>
      <c r="O23" s="106"/>
      <c r="P23" s="105"/>
      <c r="Q23" s="105"/>
      <c r="R23" s="105"/>
      <c r="S23" s="107"/>
      <c r="T23" s="105"/>
      <c r="U23" s="106"/>
      <c r="V23" s="107"/>
      <c r="W23" s="105"/>
      <c r="X23" s="108"/>
      <c r="Y23" s="195"/>
      <c r="Z23" s="196"/>
      <c r="AA23" s="196"/>
      <c r="AB23" s="195"/>
      <c r="AC23" s="216"/>
      <c r="AD23" s="109"/>
      <c r="AE23" s="109"/>
      <c r="AF23" s="217"/>
      <c r="AG23" s="199"/>
      <c r="AH23" s="109"/>
      <c r="AI23" s="109"/>
      <c r="AJ23" s="109"/>
      <c r="AK23" s="109"/>
      <c r="AL23" s="109"/>
      <c r="AM23" s="109"/>
      <c r="AN23" s="110"/>
      <c r="AO23" s="3"/>
      <c r="AP23" s="3"/>
      <c r="AQ23" s="3"/>
      <c r="AR23" s="3"/>
      <c r="AS23" s="3"/>
      <c r="AT23" s="138">
        <f t="shared" si="0"/>
        <v>1</v>
      </c>
      <c r="AU23" s="3"/>
    </row>
    <row r="24" spans="2:47" x14ac:dyDescent="0.15">
      <c r="B24" s="214"/>
      <c r="C24" s="111"/>
      <c r="D24" s="104"/>
      <c r="E24" s="105"/>
      <c r="F24" s="105"/>
      <c r="G24" s="106"/>
      <c r="H24" s="107"/>
      <c r="I24" s="105"/>
      <c r="J24" s="105"/>
      <c r="K24" s="106"/>
      <c r="L24" s="107"/>
      <c r="M24" s="105"/>
      <c r="N24" s="105"/>
      <c r="O24" s="106"/>
      <c r="P24" s="105"/>
      <c r="Q24" s="105"/>
      <c r="R24" s="105"/>
      <c r="S24" s="107"/>
      <c r="T24" s="105"/>
      <c r="U24" s="106"/>
      <c r="V24" s="107"/>
      <c r="W24" s="105"/>
      <c r="X24" s="108"/>
      <c r="Y24" s="195"/>
      <c r="Z24" s="196"/>
      <c r="AA24" s="196"/>
      <c r="AB24" s="195"/>
      <c r="AC24" s="216"/>
      <c r="AD24" s="109"/>
      <c r="AE24" s="109"/>
      <c r="AF24" s="217"/>
      <c r="AG24" s="199"/>
      <c r="AH24" s="109"/>
      <c r="AI24" s="109"/>
      <c r="AJ24" s="109"/>
      <c r="AK24" s="109"/>
      <c r="AL24" s="109"/>
      <c r="AM24" s="109"/>
      <c r="AN24" s="110"/>
      <c r="AO24" s="3"/>
      <c r="AP24" s="3"/>
      <c r="AQ24" s="3"/>
      <c r="AR24" s="3"/>
      <c r="AS24" s="3"/>
      <c r="AT24" s="138">
        <f t="shared" si="0"/>
        <v>1</v>
      </c>
      <c r="AU24" s="3"/>
    </row>
    <row r="25" spans="2:47" x14ac:dyDescent="0.15">
      <c r="B25" s="214"/>
      <c r="C25" s="111"/>
      <c r="D25" s="104"/>
      <c r="E25" s="105"/>
      <c r="F25" s="105"/>
      <c r="G25" s="106"/>
      <c r="H25" s="107"/>
      <c r="I25" s="105"/>
      <c r="J25" s="105"/>
      <c r="K25" s="106"/>
      <c r="L25" s="107"/>
      <c r="M25" s="105"/>
      <c r="N25" s="105"/>
      <c r="O25" s="106"/>
      <c r="P25" s="105"/>
      <c r="Q25" s="105"/>
      <c r="R25" s="105"/>
      <c r="S25" s="107"/>
      <c r="T25" s="105"/>
      <c r="U25" s="106"/>
      <c r="V25" s="107"/>
      <c r="W25" s="105"/>
      <c r="X25" s="108"/>
      <c r="Y25" s="195"/>
      <c r="Z25" s="196"/>
      <c r="AA25" s="196"/>
      <c r="AB25" s="195"/>
      <c r="AC25" s="216"/>
      <c r="AD25" s="109"/>
      <c r="AE25" s="109"/>
      <c r="AF25" s="217"/>
      <c r="AG25" s="199"/>
      <c r="AH25" s="109"/>
      <c r="AI25" s="109"/>
      <c r="AJ25" s="109"/>
      <c r="AK25" s="109"/>
      <c r="AL25" s="109"/>
      <c r="AM25" s="109"/>
      <c r="AN25" s="110"/>
      <c r="AO25" s="3"/>
      <c r="AP25" s="3"/>
      <c r="AQ25" s="3"/>
      <c r="AR25" s="3"/>
      <c r="AS25" s="3"/>
      <c r="AT25" s="138">
        <f t="shared" si="0"/>
        <v>1</v>
      </c>
      <c r="AU25" s="3"/>
    </row>
    <row r="26" spans="2:47" x14ac:dyDescent="0.15">
      <c r="B26" s="214"/>
      <c r="C26" s="111"/>
      <c r="D26" s="104"/>
      <c r="E26" s="105"/>
      <c r="F26" s="105"/>
      <c r="G26" s="106"/>
      <c r="H26" s="107"/>
      <c r="I26" s="105"/>
      <c r="J26" s="105"/>
      <c r="K26" s="106"/>
      <c r="L26" s="107"/>
      <c r="M26" s="105"/>
      <c r="N26" s="105"/>
      <c r="O26" s="106"/>
      <c r="P26" s="105"/>
      <c r="Q26" s="105"/>
      <c r="R26" s="105"/>
      <c r="S26" s="107"/>
      <c r="T26" s="105"/>
      <c r="U26" s="106"/>
      <c r="V26" s="107"/>
      <c r="W26" s="105"/>
      <c r="X26" s="108"/>
      <c r="Y26" s="195"/>
      <c r="Z26" s="196"/>
      <c r="AA26" s="196"/>
      <c r="AB26" s="195"/>
      <c r="AC26" s="216"/>
      <c r="AD26" s="109"/>
      <c r="AE26" s="109"/>
      <c r="AF26" s="217"/>
      <c r="AG26" s="199"/>
      <c r="AH26" s="109"/>
      <c r="AI26" s="109"/>
      <c r="AJ26" s="109"/>
      <c r="AK26" s="109"/>
      <c r="AL26" s="109"/>
      <c r="AM26" s="109"/>
      <c r="AN26" s="110"/>
      <c r="AO26" s="3"/>
      <c r="AP26" s="3"/>
      <c r="AQ26" s="3"/>
      <c r="AR26" s="3"/>
      <c r="AS26" s="3"/>
      <c r="AT26" s="138">
        <f t="shared" si="0"/>
        <v>1</v>
      </c>
      <c r="AU26" s="3"/>
    </row>
    <row r="27" spans="2:47" x14ac:dyDescent="0.15">
      <c r="B27" s="214"/>
      <c r="C27" s="111"/>
      <c r="D27" s="104"/>
      <c r="E27" s="105"/>
      <c r="F27" s="105"/>
      <c r="G27" s="106"/>
      <c r="H27" s="107"/>
      <c r="I27" s="105"/>
      <c r="J27" s="105"/>
      <c r="K27" s="106"/>
      <c r="L27" s="107"/>
      <c r="M27" s="105"/>
      <c r="N27" s="105"/>
      <c r="O27" s="106"/>
      <c r="P27" s="105"/>
      <c r="Q27" s="105"/>
      <c r="R27" s="105"/>
      <c r="S27" s="107"/>
      <c r="T27" s="105"/>
      <c r="U27" s="106"/>
      <c r="V27" s="107"/>
      <c r="W27" s="105"/>
      <c r="X27" s="108"/>
      <c r="Y27" s="195"/>
      <c r="Z27" s="196"/>
      <c r="AA27" s="196"/>
      <c r="AB27" s="195"/>
      <c r="AC27" s="216"/>
      <c r="AD27" s="109"/>
      <c r="AE27" s="109"/>
      <c r="AF27" s="217"/>
      <c r="AG27" s="199"/>
      <c r="AH27" s="109"/>
      <c r="AI27" s="109"/>
      <c r="AJ27" s="109"/>
      <c r="AK27" s="109"/>
      <c r="AL27" s="109"/>
      <c r="AM27" s="109"/>
      <c r="AN27" s="110"/>
      <c r="AO27" s="3"/>
      <c r="AP27" s="3"/>
      <c r="AQ27" s="3"/>
      <c r="AR27" s="3"/>
      <c r="AS27" s="3"/>
      <c r="AT27" s="138">
        <f t="shared" si="0"/>
        <v>1</v>
      </c>
      <c r="AU27" s="3"/>
    </row>
    <row r="28" spans="2:47" x14ac:dyDescent="0.15">
      <c r="B28" s="214"/>
      <c r="C28" s="111"/>
      <c r="D28" s="104"/>
      <c r="E28" s="105"/>
      <c r="F28" s="105"/>
      <c r="G28" s="106"/>
      <c r="H28" s="107"/>
      <c r="I28" s="105"/>
      <c r="J28" s="105"/>
      <c r="K28" s="106"/>
      <c r="L28" s="107"/>
      <c r="M28" s="105"/>
      <c r="N28" s="105"/>
      <c r="O28" s="106"/>
      <c r="P28" s="105"/>
      <c r="Q28" s="105"/>
      <c r="R28" s="105"/>
      <c r="S28" s="107"/>
      <c r="T28" s="105"/>
      <c r="U28" s="106"/>
      <c r="V28" s="107"/>
      <c r="W28" s="105"/>
      <c r="X28" s="108"/>
      <c r="Y28" s="195"/>
      <c r="Z28" s="196"/>
      <c r="AA28" s="196"/>
      <c r="AB28" s="195"/>
      <c r="AC28" s="216"/>
      <c r="AD28" s="109"/>
      <c r="AE28" s="109"/>
      <c r="AF28" s="217"/>
      <c r="AG28" s="199"/>
      <c r="AH28" s="109"/>
      <c r="AI28" s="109"/>
      <c r="AJ28" s="109"/>
      <c r="AK28" s="109"/>
      <c r="AL28" s="109"/>
      <c r="AM28" s="109"/>
      <c r="AN28" s="110"/>
      <c r="AO28" s="3"/>
      <c r="AP28" s="3"/>
      <c r="AQ28" s="3"/>
      <c r="AR28" s="3"/>
      <c r="AS28" s="3"/>
      <c r="AT28" s="138">
        <f t="shared" si="0"/>
        <v>1</v>
      </c>
      <c r="AU28" s="3"/>
    </row>
    <row r="29" spans="2:47" x14ac:dyDescent="0.15">
      <c r="B29" s="214"/>
      <c r="C29" s="111"/>
      <c r="D29" s="104"/>
      <c r="E29" s="105"/>
      <c r="F29" s="105"/>
      <c r="G29" s="106"/>
      <c r="H29" s="107"/>
      <c r="I29" s="105"/>
      <c r="J29" s="105"/>
      <c r="K29" s="106"/>
      <c r="L29" s="107"/>
      <c r="M29" s="105"/>
      <c r="N29" s="105"/>
      <c r="O29" s="106"/>
      <c r="P29" s="105"/>
      <c r="Q29" s="105"/>
      <c r="R29" s="105"/>
      <c r="S29" s="107"/>
      <c r="T29" s="105"/>
      <c r="U29" s="106"/>
      <c r="V29" s="107"/>
      <c r="W29" s="105"/>
      <c r="X29" s="108"/>
      <c r="Y29" s="195"/>
      <c r="Z29" s="196"/>
      <c r="AA29" s="196"/>
      <c r="AB29" s="195"/>
      <c r="AC29" s="216"/>
      <c r="AD29" s="109"/>
      <c r="AE29" s="109"/>
      <c r="AF29" s="217"/>
      <c r="AG29" s="199"/>
      <c r="AH29" s="109"/>
      <c r="AI29" s="109"/>
      <c r="AJ29" s="109"/>
      <c r="AK29" s="109"/>
      <c r="AL29" s="109"/>
      <c r="AM29" s="109"/>
      <c r="AN29" s="110"/>
      <c r="AO29" s="3"/>
      <c r="AP29" s="3"/>
      <c r="AQ29" s="3"/>
      <c r="AR29" s="3"/>
      <c r="AS29" s="3"/>
      <c r="AT29" s="138">
        <f t="shared" si="0"/>
        <v>1</v>
      </c>
      <c r="AU29" s="3"/>
    </row>
    <row r="30" spans="2:47" x14ac:dyDescent="0.15">
      <c r="B30" s="214"/>
      <c r="C30" s="111"/>
      <c r="D30" s="104"/>
      <c r="E30" s="105"/>
      <c r="F30" s="105"/>
      <c r="G30" s="106"/>
      <c r="H30" s="107"/>
      <c r="I30" s="105"/>
      <c r="J30" s="105"/>
      <c r="K30" s="106"/>
      <c r="L30" s="107"/>
      <c r="M30" s="105"/>
      <c r="N30" s="105"/>
      <c r="O30" s="106"/>
      <c r="P30" s="105"/>
      <c r="Q30" s="105"/>
      <c r="R30" s="105"/>
      <c r="S30" s="107"/>
      <c r="T30" s="105"/>
      <c r="U30" s="106"/>
      <c r="V30" s="107"/>
      <c r="W30" s="105"/>
      <c r="X30" s="108"/>
      <c r="Y30" s="195"/>
      <c r="Z30" s="196"/>
      <c r="AA30" s="196"/>
      <c r="AB30" s="195"/>
      <c r="AC30" s="216"/>
      <c r="AD30" s="109"/>
      <c r="AE30" s="109"/>
      <c r="AF30" s="217"/>
      <c r="AG30" s="199"/>
      <c r="AH30" s="109"/>
      <c r="AI30" s="109"/>
      <c r="AJ30" s="109"/>
      <c r="AK30" s="109"/>
      <c r="AL30" s="109"/>
      <c r="AM30" s="109"/>
      <c r="AN30" s="110"/>
      <c r="AO30" s="3"/>
      <c r="AP30" s="3"/>
      <c r="AQ30" s="3"/>
      <c r="AR30" s="3"/>
      <c r="AS30" s="3"/>
      <c r="AT30" s="138">
        <f t="shared" si="0"/>
        <v>1</v>
      </c>
      <c r="AU30" s="3"/>
    </row>
    <row r="31" spans="2:47" x14ac:dyDescent="0.15">
      <c r="B31" s="214"/>
      <c r="C31" s="111"/>
      <c r="D31" s="104"/>
      <c r="E31" s="105"/>
      <c r="F31" s="105"/>
      <c r="G31" s="106"/>
      <c r="H31" s="107"/>
      <c r="I31" s="105"/>
      <c r="J31" s="105"/>
      <c r="K31" s="106"/>
      <c r="L31" s="107"/>
      <c r="M31" s="105"/>
      <c r="N31" s="105"/>
      <c r="O31" s="106"/>
      <c r="P31" s="105"/>
      <c r="Q31" s="105"/>
      <c r="R31" s="105"/>
      <c r="S31" s="107"/>
      <c r="T31" s="105"/>
      <c r="U31" s="106"/>
      <c r="V31" s="107"/>
      <c r="W31" s="105"/>
      <c r="X31" s="108"/>
      <c r="Y31" s="195"/>
      <c r="Z31" s="196"/>
      <c r="AA31" s="196"/>
      <c r="AB31" s="195"/>
      <c r="AC31" s="216"/>
      <c r="AD31" s="109"/>
      <c r="AE31" s="109"/>
      <c r="AF31" s="217"/>
      <c r="AG31" s="199"/>
      <c r="AH31" s="109"/>
      <c r="AI31" s="109"/>
      <c r="AJ31" s="109"/>
      <c r="AK31" s="109"/>
      <c r="AL31" s="109"/>
      <c r="AM31" s="109"/>
      <c r="AN31" s="110"/>
      <c r="AO31" s="3"/>
      <c r="AP31" s="3"/>
      <c r="AQ31" s="3"/>
      <c r="AR31" s="3"/>
      <c r="AS31" s="3"/>
      <c r="AT31" s="138">
        <f t="shared" si="0"/>
        <v>1</v>
      </c>
      <c r="AU31" s="3"/>
    </row>
    <row r="32" spans="2:47" x14ac:dyDescent="0.15">
      <c r="B32" s="214"/>
      <c r="C32" s="111"/>
      <c r="D32" s="104"/>
      <c r="E32" s="105"/>
      <c r="F32" s="105"/>
      <c r="G32" s="106"/>
      <c r="H32" s="107"/>
      <c r="I32" s="105"/>
      <c r="J32" s="105"/>
      <c r="K32" s="106"/>
      <c r="L32" s="107"/>
      <c r="M32" s="105"/>
      <c r="N32" s="105"/>
      <c r="O32" s="106"/>
      <c r="P32" s="105"/>
      <c r="Q32" s="105"/>
      <c r="R32" s="105"/>
      <c r="S32" s="107"/>
      <c r="T32" s="105"/>
      <c r="U32" s="106"/>
      <c r="V32" s="107"/>
      <c r="W32" s="105"/>
      <c r="X32" s="108"/>
      <c r="Y32" s="195"/>
      <c r="Z32" s="196"/>
      <c r="AA32" s="196"/>
      <c r="AB32" s="195"/>
      <c r="AC32" s="216"/>
      <c r="AD32" s="109"/>
      <c r="AE32" s="109"/>
      <c r="AF32" s="217"/>
      <c r="AG32" s="199"/>
      <c r="AH32" s="109"/>
      <c r="AI32" s="109"/>
      <c r="AJ32" s="109"/>
      <c r="AK32" s="109"/>
      <c r="AL32" s="109"/>
      <c r="AM32" s="109"/>
      <c r="AN32" s="110"/>
      <c r="AO32" s="3"/>
      <c r="AP32" s="3"/>
      <c r="AQ32" s="3"/>
      <c r="AR32" s="3"/>
      <c r="AS32" s="3"/>
      <c r="AT32" s="138">
        <f t="shared" si="0"/>
        <v>1</v>
      </c>
      <c r="AU32" s="3"/>
    </row>
    <row r="33" spans="2:47" x14ac:dyDescent="0.15">
      <c r="B33" s="214"/>
      <c r="C33" s="111"/>
      <c r="D33" s="104"/>
      <c r="E33" s="105"/>
      <c r="F33" s="105"/>
      <c r="G33" s="106"/>
      <c r="H33" s="107"/>
      <c r="I33" s="105"/>
      <c r="J33" s="105"/>
      <c r="K33" s="106"/>
      <c r="L33" s="107"/>
      <c r="M33" s="105"/>
      <c r="N33" s="105"/>
      <c r="O33" s="106"/>
      <c r="P33" s="105"/>
      <c r="Q33" s="105"/>
      <c r="R33" s="105"/>
      <c r="S33" s="107"/>
      <c r="T33" s="105"/>
      <c r="U33" s="106"/>
      <c r="V33" s="107"/>
      <c r="W33" s="105"/>
      <c r="X33" s="108"/>
      <c r="Y33" s="195"/>
      <c r="Z33" s="196"/>
      <c r="AA33" s="196"/>
      <c r="AB33" s="195"/>
      <c r="AC33" s="216"/>
      <c r="AD33" s="109"/>
      <c r="AE33" s="109"/>
      <c r="AF33" s="217"/>
      <c r="AG33" s="199"/>
      <c r="AH33" s="109"/>
      <c r="AI33" s="109"/>
      <c r="AJ33" s="109"/>
      <c r="AK33" s="109"/>
      <c r="AL33" s="109"/>
      <c r="AM33" s="109"/>
      <c r="AN33" s="110"/>
      <c r="AO33" s="3"/>
      <c r="AP33" s="3"/>
      <c r="AQ33" s="3"/>
      <c r="AR33" s="3"/>
      <c r="AS33" s="3"/>
      <c r="AT33" s="138">
        <f t="shared" ref="AT33:AT40" si="1">IF(AB33="Ⅳ",4,IF(AB33="Ⅲ",3,IF(AB33="Ⅱ",2,1)))</f>
        <v>1</v>
      </c>
      <c r="AU33" s="3"/>
    </row>
    <row r="34" spans="2:47" x14ac:dyDescent="0.15">
      <c r="B34" s="214"/>
      <c r="C34" s="111"/>
      <c r="D34" s="104"/>
      <c r="E34" s="105"/>
      <c r="F34" s="105"/>
      <c r="G34" s="106"/>
      <c r="H34" s="107"/>
      <c r="I34" s="105"/>
      <c r="J34" s="105"/>
      <c r="K34" s="106"/>
      <c r="L34" s="107"/>
      <c r="M34" s="105"/>
      <c r="N34" s="105"/>
      <c r="O34" s="106"/>
      <c r="P34" s="105"/>
      <c r="Q34" s="105"/>
      <c r="R34" s="105"/>
      <c r="S34" s="107"/>
      <c r="T34" s="105"/>
      <c r="U34" s="106"/>
      <c r="V34" s="107"/>
      <c r="W34" s="105"/>
      <c r="X34" s="108"/>
      <c r="Y34" s="195"/>
      <c r="Z34" s="196"/>
      <c r="AA34" s="196"/>
      <c r="AB34" s="195"/>
      <c r="AC34" s="216"/>
      <c r="AD34" s="109"/>
      <c r="AE34" s="109"/>
      <c r="AF34" s="217"/>
      <c r="AG34" s="199"/>
      <c r="AH34" s="109"/>
      <c r="AI34" s="109"/>
      <c r="AJ34" s="109"/>
      <c r="AK34" s="109"/>
      <c r="AL34" s="109"/>
      <c r="AM34" s="109"/>
      <c r="AN34" s="110"/>
      <c r="AO34" s="3"/>
      <c r="AP34" s="3"/>
      <c r="AQ34" s="3"/>
      <c r="AR34" s="3"/>
      <c r="AS34" s="3"/>
      <c r="AT34" s="138">
        <f t="shared" si="1"/>
        <v>1</v>
      </c>
      <c r="AU34" s="3"/>
    </row>
    <row r="35" spans="2:47" x14ac:dyDescent="0.15">
      <c r="B35" s="214"/>
      <c r="C35" s="111"/>
      <c r="D35" s="104"/>
      <c r="E35" s="105"/>
      <c r="F35" s="105"/>
      <c r="G35" s="106"/>
      <c r="H35" s="107"/>
      <c r="I35" s="105"/>
      <c r="J35" s="105"/>
      <c r="K35" s="106"/>
      <c r="L35" s="107"/>
      <c r="M35" s="105"/>
      <c r="N35" s="105"/>
      <c r="O35" s="106"/>
      <c r="P35" s="105"/>
      <c r="Q35" s="105"/>
      <c r="R35" s="105"/>
      <c r="S35" s="107"/>
      <c r="T35" s="105"/>
      <c r="U35" s="106"/>
      <c r="V35" s="107"/>
      <c r="W35" s="105"/>
      <c r="X35" s="108"/>
      <c r="Y35" s="195"/>
      <c r="Z35" s="196"/>
      <c r="AA35" s="196"/>
      <c r="AB35" s="195"/>
      <c r="AC35" s="216"/>
      <c r="AD35" s="109"/>
      <c r="AE35" s="109"/>
      <c r="AF35" s="217"/>
      <c r="AG35" s="199"/>
      <c r="AH35" s="109"/>
      <c r="AI35" s="109"/>
      <c r="AJ35" s="109"/>
      <c r="AK35" s="109"/>
      <c r="AL35" s="109"/>
      <c r="AM35" s="109"/>
      <c r="AN35" s="110"/>
      <c r="AO35" s="3"/>
      <c r="AP35" s="3"/>
      <c r="AQ35" s="3"/>
      <c r="AR35" s="3"/>
      <c r="AS35" s="3"/>
      <c r="AT35" s="138">
        <f t="shared" si="1"/>
        <v>1</v>
      </c>
      <c r="AU35" s="3"/>
    </row>
    <row r="36" spans="2:47" x14ac:dyDescent="0.15">
      <c r="B36" s="214"/>
      <c r="C36" s="111"/>
      <c r="D36" s="104"/>
      <c r="E36" s="105"/>
      <c r="F36" s="105"/>
      <c r="G36" s="106"/>
      <c r="H36" s="107"/>
      <c r="I36" s="105"/>
      <c r="J36" s="105"/>
      <c r="K36" s="106"/>
      <c r="L36" s="107"/>
      <c r="M36" s="105"/>
      <c r="N36" s="105"/>
      <c r="O36" s="106"/>
      <c r="P36" s="105"/>
      <c r="Q36" s="105"/>
      <c r="R36" s="105"/>
      <c r="S36" s="107"/>
      <c r="T36" s="105"/>
      <c r="U36" s="106"/>
      <c r="V36" s="107"/>
      <c r="W36" s="105"/>
      <c r="X36" s="108"/>
      <c r="Y36" s="195"/>
      <c r="Z36" s="196"/>
      <c r="AA36" s="196"/>
      <c r="AB36" s="195"/>
      <c r="AC36" s="216"/>
      <c r="AD36" s="109"/>
      <c r="AE36" s="109"/>
      <c r="AF36" s="217"/>
      <c r="AG36" s="199"/>
      <c r="AH36" s="109"/>
      <c r="AI36" s="109"/>
      <c r="AJ36" s="109"/>
      <c r="AK36" s="109"/>
      <c r="AL36" s="109"/>
      <c r="AM36" s="109"/>
      <c r="AN36" s="110"/>
      <c r="AO36" s="3"/>
      <c r="AP36" s="3"/>
      <c r="AQ36" s="3"/>
      <c r="AR36" s="3"/>
      <c r="AS36" s="3"/>
      <c r="AT36" s="138">
        <f t="shared" si="1"/>
        <v>1</v>
      </c>
      <c r="AU36" s="3"/>
    </row>
    <row r="37" spans="2:47" x14ac:dyDescent="0.15">
      <c r="B37" s="214"/>
      <c r="C37" s="111"/>
      <c r="D37" s="104"/>
      <c r="E37" s="105"/>
      <c r="F37" s="105"/>
      <c r="G37" s="106"/>
      <c r="H37" s="107"/>
      <c r="I37" s="105"/>
      <c r="J37" s="105"/>
      <c r="K37" s="106"/>
      <c r="L37" s="107"/>
      <c r="M37" s="105"/>
      <c r="N37" s="105"/>
      <c r="O37" s="106"/>
      <c r="P37" s="105"/>
      <c r="Q37" s="105"/>
      <c r="R37" s="105"/>
      <c r="S37" s="107"/>
      <c r="T37" s="105"/>
      <c r="U37" s="106"/>
      <c r="V37" s="107"/>
      <c r="W37" s="105"/>
      <c r="X37" s="108"/>
      <c r="Y37" s="195"/>
      <c r="Z37" s="196"/>
      <c r="AA37" s="196"/>
      <c r="AB37" s="195"/>
      <c r="AC37" s="216"/>
      <c r="AD37" s="109"/>
      <c r="AE37" s="109"/>
      <c r="AF37" s="217"/>
      <c r="AG37" s="199"/>
      <c r="AH37" s="109"/>
      <c r="AI37" s="109"/>
      <c r="AJ37" s="109"/>
      <c r="AK37" s="109"/>
      <c r="AL37" s="109"/>
      <c r="AM37" s="109"/>
      <c r="AN37" s="110"/>
      <c r="AO37" s="3"/>
      <c r="AP37" s="3"/>
      <c r="AQ37" s="3"/>
      <c r="AR37" s="3"/>
      <c r="AS37" s="3"/>
      <c r="AT37" s="138">
        <f t="shared" si="1"/>
        <v>1</v>
      </c>
      <c r="AU37" s="3"/>
    </row>
    <row r="38" spans="2:47" x14ac:dyDescent="0.15">
      <c r="B38" s="214"/>
      <c r="C38" s="111"/>
      <c r="D38" s="104"/>
      <c r="E38" s="105"/>
      <c r="F38" s="105"/>
      <c r="G38" s="106"/>
      <c r="H38" s="107"/>
      <c r="I38" s="105"/>
      <c r="J38" s="105"/>
      <c r="K38" s="106"/>
      <c r="L38" s="107"/>
      <c r="M38" s="105"/>
      <c r="N38" s="105"/>
      <c r="O38" s="106"/>
      <c r="P38" s="105"/>
      <c r="Q38" s="105"/>
      <c r="R38" s="105"/>
      <c r="S38" s="107"/>
      <c r="T38" s="105"/>
      <c r="U38" s="106"/>
      <c r="V38" s="107"/>
      <c r="W38" s="105"/>
      <c r="X38" s="108"/>
      <c r="Y38" s="195"/>
      <c r="Z38" s="196"/>
      <c r="AA38" s="196"/>
      <c r="AB38" s="195"/>
      <c r="AC38" s="216"/>
      <c r="AD38" s="109"/>
      <c r="AE38" s="109"/>
      <c r="AF38" s="217"/>
      <c r="AG38" s="199"/>
      <c r="AH38" s="109"/>
      <c r="AI38" s="109"/>
      <c r="AJ38" s="109"/>
      <c r="AK38" s="109"/>
      <c r="AL38" s="109"/>
      <c r="AM38" s="109"/>
      <c r="AN38" s="110"/>
      <c r="AO38" s="3"/>
      <c r="AP38" s="3"/>
      <c r="AQ38" s="3"/>
      <c r="AR38" s="3"/>
      <c r="AS38" s="3"/>
      <c r="AT38" s="138">
        <f t="shared" si="1"/>
        <v>1</v>
      </c>
      <c r="AU38" s="3"/>
    </row>
    <row r="39" spans="2:47" x14ac:dyDescent="0.15">
      <c r="B39" s="214"/>
      <c r="C39" s="111"/>
      <c r="D39" s="104"/>
      <c r="E39" s="105"/>
      <c r="F39" s="105"/>
      <c r="G39" s="106"/>
      <c r="H39" s="107"/>
      <c r="I39" s="105"/>
      <c r="J39" s="105"/>
      <c r="K39" s="106"/>
      <c r="L39" s="107"/>
      <c r="M39" s="105"/>
      <c r="N39" s="105"/>
      <c r="O39" s="106"/>
      <c r="P39" s="105"/>
      <c r="Q39" s="105"/>
      <c r="R39" s="105"/>
      <c r="S39" s="107"/>
      <c r="T39" s="105"/>
      <c r="U39" s="106"/>
      <c r="V39" s="107"/>
      <c r="W39" s="105"/>
      <c r="X39" s="108"/>
      <c r="Y39" s="195"/>
      <c r="Z39" s="196"/>
      <c r="AA39" s="196"/>
      <c r="AB39" s="195"/>
      <c r="AC39" s="216"/>
      <c r="AD39" s="109"/>
      <c r="AE39" s="109"/>
      <c r="AF39" s="217"/>
      <c r="AG39" s="199"/>
      <c r="AH39" s="109"/>
      <c r="AI39" s="109"/>
      <c r="AJ39" s="109"/>
      <c r="AK39" s="109"/>
      <c r="AL39" s="109"/>
      <c r="AM39" s="109"/>
      <c r="AN39" s="110"/>
      <c r="AO39" s="3"/>
      <c r="AP39" s="3"/>
      <c r="AQ39" s="3"/>
      <c r="AR39" s="3"/>
      <c r="AS39" s="3"/>
      <c r="AT39" s="138">
        <f t="shared" si="1"/>
        <v>1</v>
      </c>
      <c r="AU39" s="3"/>
    </row>
    <row r="40" spans="2:47" x14ac:dyDescent="0.15">
      <c r="B40" s="214"/>
      <c r="C40" s="111"/>
      <c r="D40" s="104"/>
      <c r="E40" s="105"/>
      <c r="F40" s="105"/>
      <c r="G40" s="106"/>
      <c r="H40" s="107"/>
      <c r="I40" s="105"/>
      <c r="J40" s="105"/>
      <c r="K40" s="106"/>
      <c r="L40" s="107"/>
      <c r="M40" s="105"/>
      <c r="N40" s="105"/>
      <c r="O40" s="106"/>
      <c r="P40" s="105"/>
      <c r="Q40" s="105"/>
      <c r="R40" s="105"/>
      <c r="S40" s="107"/>
      <c r="T40" s="105"/>
      <c r="U40" s="106"/>
      <c r="V40" s="107"/>
      <c r="W40" s="105"/>
      <c r="X40" s="108"/>
      <c r="Y40" s="195"/>
      <c r="Z40" s="196"/>
      <c r="AA40" s="196"/>
      <c r="AB40" s="195"/>
      <c r="AC40" s="216"/>
      <c r="AD40" s="109"/>
      <c r="AE40" s="109"/>
      <c r="AF40" s="217"/>
      <c r="AG40" s="199"/>
      <c r="AH40" s="109"/>
      <c r="AI40" s="109"/>
      <c r="AJ40" s="109"/>
      <c r="AK40" s="109"/>
      <c r="AL40" s="109"/>
      <c r="AM40" s="109"/>
      <c r="AN40" s="110"/>
      <c r="AO40" s="3"/>
      <c r="AP40" s="3"/>
      <c r="AQ40" s="3"/>
      <c r="AR40" s="3"/>
      <c r="AS40" s="3"/>
      <c r="AT40" s="138">
        <f t="shared" si="1"/>
        <v>1</v>
      </c>
      <c r="AU40" s="3"/>
    </row>
    <row r="41" spans="2:47" x14ac:dyDescent="0.15">
      <c r="B41" s="214"/>
      <c r="C41" s="111"/>
      <c r="D41" s="104"/>
      <c r="E41" s="105"/>
      <c r="F41" s="105"/>
      <c r="G41" s="106"/>
      <c r="H41" s="107"/>
      <c r="I41" s="105"/>
      <c r="J41" s="105"/>
      <c r="K41" s="106"/>
      <c r="L41" s="107"/>
      <c r="M41" s="105"/>
      <c r="N41" s="105"/>
      <c r="O41" s="106"/>
      <c r="P41" s="105"/>
      <c r="Q41" s="105"/>
      <c r="R41" s="105"/>
      <c r="S41" s="107"/>
      <c r="T41" s="105"/>
      <c r="U41" s="106"/>
      <c r="V41" s="107"/>
      <c r="W41" s="105"/>
      <c r="X41" s="108"/>
      <c r="Y41" s="195"/>
      <c r="Z41" s="196"/>
      <c r="AA41" s="196"/>
      <c r="AB41" s="195"/>
      <c r="AC41" s="216"/>
      <c r="AD41" s="109"/>
      <c r="AE41" s="109"/>
      <c r="AF41" s="217"/>
      <c r="AG41" s="199"/>
      <c r="AH41" s="109"/>
      <c r="AI41" s="109"/>
      <c r="AJ41" s="109"/>
      <c r="AK41" s="109"/>
      <c r="AL41" s="109"/>
      <c r="AM41" s="109"/>
      <c r="AN41" s="110"/>
      <c r="AO41" s="3"/>
      <c r="AP41" s="3"/>
      <c r="AQ41" s="3"/>
      <c r="AR41" s="3"/>
      <c r="AS41" s="3"/>
      <c r="AT41" s="138">
        <f t="shared" si="0"/>
        <v>1</v>
      </c>
      <c r="AU41" s="3"/>
    </row>
    <row r="42" spans="2:47" x14ac:dyDescent="0.15">
      <c r="B42" s="214"/>
      <c r="C42" s="103"/>
      <c r="D42" s="104"/>
      <c r="E42" s="105"/>
      <c r="F42" s="105"/>
      <c r="G42" s="106"/>
      <c r="H42" s="107"/>
      <c r="I42" s="105"/>
      <c r="J42" s="105"/>
      <c r="K42" s="106"/>
      <c r="L42" s="107"/>
      <c r="M42" s="105"/>
      <c r="N42" s="105"/>
      <c r="O42" s="106"/>
      <c r="P42" s="105"/>
      <c r="Q42" s="105"/>
      <c r="R42" s="105"/>
      <c r="S42" s="107"/>
      <c r="T42" s="105"/>
      <c r="U42" s="106"/>
      <c r="V42" s="107"/>
      <c r="W42" s="105"/>
      <c r="X42" s="108"/>
      <c r="Y42" s="195"/>
      <c r="Z42" s="196"/>
      <c r="AA42" s="196"/>
      <c r="AB42" s="195"/>
      <c r="AC42" s="216"/>
      <c r="AD42" s="109"/>
      <c r="AE42" s="109"/>
      <c r="AF42" s="217"/>
      <c r="AG42" s="199"/>
      <c r="AH42" s="109"/>
      <c r="AI42" s="109"/>
      <c r="AJ42" s="109"/>
      <c r="AK42" s="109"/>
      <c r="AL42" s="109"/>
      <c r="AM42" s="109"/>
      <c r="AN42" s="110"/>
      <c r="AO42" s="3"/>
      <c r="AP42" s="3"/>
      <c r="AQ42" s="3"/>
      <c r="AR42" s="3"/>
      <c r="AS42" s="3"/>
      <c r="AT42" s="138">
        <f>IF(AB42="Ⅳ",4,IF(AB42="Ⅲ",3,IF(AB42="Ⅱ",2,1)))</f>
        <v>1</v>
      </c>
      <c r="AU42" s="3"/>
    </row>
    <row r="43" spans="2:47" x14ac:dyDescent="0.15">
      <c r="B43" s="214"/>
      <c r="C43" s="103"/>
      <c r="D43" s="104"/>
      <c r="E43" s="105"/>
      <c r="F43" s="105"/>
      <c r="G43" s="106"/>
      <c r="H43" s="107"/>
      <c r="I43" s="105"/>
      <c r="J43" s="105"/>
      <c r="K43" s="106"/>
      <c r="L43" s="107"/>
      <c r="M43" s="105"/>
      <c r="N43" s="105"/>
      <c r="O43" s="106"/>
      <c r="P43" s="105"/>
      <c r="Q43" s="105"/>
      <c r="R43" s="105"/>
      <c r="S43" s="107"/>
      <c r="T43" s="105"/>
      <c r="U43" s="106"/>
      <c r="V43" s="107"/>
      <c r="W43" s="105"/>
      <c r="X43" s="108"/>
      <c r="Y43" s="195"/>
      <c r="Z43" s="196"/>
      <c r="AA43" s="196"/>
      <c r="AB43" s="195"/>
      <c r="AC43" s="216"/>
      <c r="AD43" s="109"/>
      <c r="AE43" s="109"/>
      <c r="AF43" s="217"/>
      <c r="AG43" s="199"/>
      <c r="AH43" s="109"/>
      <c r="AI43" s="109"/>
      <c r="AJ43" s="109"/>
      <c r="AK43" s="109"/>
      <c r="AL43" s="109"/>
      <c r="AM43" s="109"/>
      <c r="AN43" s="110"/>
      <c r="AO43" s="3"/>
      <c r="AP43" s="3"/>
      <c r="AQ43" s="3"/>
      <c r="AR43" s="3"/>
      <c r="AS43" s="3"/>
      <c r="AT43" s="138">
        <f>IF(AB43="Ⅳ",4,IF(AB43="Ⅲ",3,IF(AB43="Ⅱ",2,1)))</f>
        <v>1</v>
      </c>
      <c r="AU43" s="3"/>
    </row>
    <row r="44" spans="2:47" x14ac:dyDescent="0.15">
      <c r="B44" s="214"/>
      <c r="C44" s="103"/>
      <c r="D44" s="104"/>
      <c r="E44" s="105"/>
      <c r="F44" s="105"/>
      <c r="G44" s="106"/>
      <c r="H44" s="107"/>
      <c r="I44" s="105"/>
      <c r="J44" s="105"/>
      <c r="K44" s="106"/>
      <c r="L44" s="107"/>
      <c r="M44" s="105"/>
      <c r="N44" s="105"/>
      <c r="O44" s="106"/>
      <c r="P44" s="105"/>
      <c r="Q44" s="105"/>
      <c r="R44" s="105"/>
      <c r="S44" s="107"/>
      <c r="T44" s="105"/>
      <c r="U44" s="106"/>
      <c r="V44" s="107"/>
      <c r="W44" s="105"/>
      <c r="X44" s="108"/>
      <c r="Y44" s="195"/>
      <c r="Z44" s="196"/>
      <c r="AA44" s="196"/>
      <c r="AB44" s="195"/>
      <c r="AC44" s="216"/>
      <c r="AD44" s="109"/>
      <c r="AE44" s="109"/>
      <c r="AF44" s="217"/>
      <c r="AG44" s="199"/>
      <c r="AH44" s="109"/>
      <c r="AI44" s="109"/>
      <c r="AJ44" s="109"/>
      <c r="AK44" s="109"/>
      <c r="AL44" s="109"/>
      <c r="AM44" s="109"/>
      <c r="AN44" s="110"/>
      <c r="AO44" s="3"/>
      <c r="AP44" s="3"/>
      <c r="AQ44" s="3"/>
      <c r="AR44" s="3"/>
      <c r="AS44" s="3"/>
      <c r="AT44" s="138">
        <f>IF(AB44="Ⅳ",4,IF(AB44="Ⅲ",3,IF(AB44="Ⅱ",2,1)))</f>
        <v>1</v>
      </c>
      <c r="AU44" s="3"/>
    </row>
    <row r="45" spans="2:47" x14ac:dyDescent="0.15">
      <c r="B45" s="214"/>
      <c r="C45" s="103"/>
      <c r="D45" s="104"/>
      <c r="E45" s="105"/>
      <c r="F45" s="105"/>
      <c r="G45" s="106"/>
      <c r="H45" s="107"/>
      <c r="I45" s="105"/>
      <c r="J45" s="105"/>
      <c r="K45" s="106"/>
      <c r="L45" s="107"/>
      <c r="M45" s="105"/>
      <c r="N45" s="105"/>
      <c r="O45" s="106"/>
      <c r="P45" s="107"/>
      <c r="Q45" s="105"/>
      <c r="R45" s="105"/>
      <c r="S45" s="107"/>
      <c r="T45" s="105"/>
      <c r="U45" s="106"/>
      <c r="V45" s="107"/>
      <c r="W45" s="105"/>
      <c r="X45" s="108"/>
      <c r="Y45" s="195"/>
      <c r="Z45" s="196"/>
      <c r="AA45" s="196"/>
      <c r="AB45" s="195"/>
      <c r="AC45" s="216"/>
      <c r="AD45" s="109"/>
      <c r="AE45" s="109"/>
      <c r="AF45" s="217"/>
      <c r="AG45" s="199"/>
      <c r="AH45" s="109"/>
      <c r="AI45" s="109"/>
      <c r="AJ45" s="109"/>
      <c r="AK45" s="109"/>
      <c r="AL45" s="109"/>
      <c r="AM45" s="109"/>
      <c r="AN45" s="110"/>
      <c r="AO45" s="3"/>
      <c r="AP45" s="3"/>
      <c r="AQ45" s="3"/>
      <c r="AR45" s="3"/>
      <c r="AS45" s="3"/>
      <c r="AT45" s="138">
        <f>IF(AB45="Ⅳ",4,IF(AB45="Ⅲ",3,IF(AB45="Ⅱ",2,1)))</f>
        <v>1</v>
      </c>
      <c r="AU45" s="3"/>
    </row>
    <row r="46" spans="2:47" ht="12.75" thickBot="1" x14ac:dyDescent="0.2">
      <c r="B46" s="214"/>
      <c r="C46" s="215"/>
      <c r="D46" s="104"/>
      <c r="E46" s="105"/>
      <c r="F46" s="105"/>
      <c r="G46" s="106"/>
      <c r="H46" s="107"/>
      <c r="I46" s="105"/>
      <c r="J46" s="105"/>
      <c r="K46" s="106"/>
      <c r="L46" s="107"/>
      <c r="M46" s="105"/>
      <c r="N46" s="105"/>
      <c r="O46" s="106"/>
      <c r="P46" s="107"/>
      <c r="Q46" s="105"/>
      <c r="R46" s="105"/>
      <c r="S46" s="107"/>
      <c r="T46" s="105"/>
      <c r="U46" s="106"/>
      <c r="V46" s="107"/>
      <c r="W46" s="105"/>
      <c r="X46" s="108"/>
      <c r="Y46" s="195"/>
      <c r="Z46" s="218"/>
      <c r="AA46" s="196"/>
      <c r="AB46" s="195"/>
      <c r="AC46" s="216"/>
      <c r="AD46" s="109"/>
      <c r="AE46" s="109"/>
      <c r="AF46" s="217"/>
      <c r="AG46" s="199"/>
      <c r="AH46" s="109"/>
      <c r="AI46" s="109"/>
      <c r="AJ46" s="109"/>
      <c r="AK46" s="109"/>
      <c r="AL46" s="109"/>
      <c r="AM46" s="109"/>
      <c r="AN46" s="110"/>
      <c r="AO46" s="3"/>
      <c r="AP46" s="3"/>
      <c r="AQ46" s="3"/>
      <c r="AR46" s="3"/>
      <c r="AS46" s="3"/>
      <c r="AT46" s="138">
        <f>IF(AB46="Ⅳ",4,IF(AB46="Ⅲ",3,IF(AB46="Ⅱ",2,1)))</f>
        <v>1</v>
      </c>
      <c r="AU46" s="3"/>
    </row>
    <row r="47" spans="2:47" ht="15" customHeight="1" thickTop="1" thickBot="1" x14ac:dyDescent="0.2">
      <c r="B47" s="925" t="s">
        <v>48</v>
      </c>
      <c r="C47" s="926"/>
      <c r="D47" s="200">
        <f t="shared" ref="D47:X47" si="2">SUM(D10:D46)</f>
        <v>0</v>
      </c>
      <c r="E47" s="201">
        <f t="shared" si="2"/>
        <v>0</v>
      </c>
      <c r="F47" s="201">
        <f t="shared" si="2"/>
        <v>0</v>
      </c>
      <c r="G47" s="202">
        <f t="shared" si="2"/>
        <v>0</v>
      </c>
      <c r="H47" s="203">
        <f t="shared" si="2"/>
        <v>0</v>
      </c>
      <c r="I47" s="201">
        <f t="shared" si="2"/>
        <v>0</v>
      </c>
      <c r="J47" s="201">
        <f t="shared" si="2"/>
        <v>0</v>
      </c>
      <c r="K47" s="202">
        <f t="shared" si="2"/>
        <v>8</v>
      </c>
      <c r="L47" s="203">
        <f t="shared" si="2"/>
        <v>0</v>
      </c>
      <c r="M47" s="201">
        <f t="shared" si="2"/>
        <v>0</v>
      </c>
      <c r="N47" s="201">
        <f t="shared" si="2"/>
        <v>0</v>
      </c>
      <c r="O47" s="202">
        <f t="shared" si="2"/>
        <v>1</v>
      </c>
      <c r="P47" s="203">
        <f t="shared" si="2"/>
        <v>0</v>
      </c>
      <c r="Q47" s="201">
        <f t="shared" si="2"/>
        <v>0</v>
      </c>
      <c r="R47" s="202">
        <f t="shared" si="2"/>
        <v>0</v>
      </c>
      <c r="S47" s="203">
        <f t="shared" si="2"/>
        <v>0</v>
      </c>
      <c r="T47" s="201">
        <f t="shared" si="2"/>
        <v>0</v>
      </c>
      <c r="U47" s="202">
        <f t="shared" si="2"/>
        <v>8</v>
      </c>
      <c r="V47" s="203">
        <f t="shared" si="2"/>
        <v>0</v>
      </c>
      <c r="W47" s="201">
        <f t="shared" si="2"/>
        <v>0</v>
      </c>
      <c r="X47" s="204">
        <f t="shared" si="2"/>
        <v>1</v>
      </c>
      <c r="Y47" s="205"/>
      <c r="Z47" s="206"/>
      <c r="AA47" s="206"/>
      <c r="AB47" s="205"/>
      <c r="AC47" s="207">
        <f>SUM(AC46:AC46)</f>
        <v>0</v>
      </c>
      <c r="AD47" s="208">
        <f>SUM(AD46:AD46)</f>
        <v>0</v>
      </c>
      <c r="AE47" s="208">
        <f>SUM(AE46)</f>
        <v>0</v>
      </c>
      <c r="AF47" s="209">
        <f>SUM(AF10:AF46)</f>
        <v>0</v>
      </c>
      <c r="AG47" s="210">
        <f t="shared" ref="AG47:AM47" si="3">SUM(AG10:AG46)</f>
        <v>0</v>
      </c>
      <c r="AH47" s="211">
        <f t="shared" si="3"/>
        <v>0</v>
      </c>
      <c r="AI47" s="211">
        <f t="shared" si="3"/>
        <v>0</v>
      </c>
      <c r="AJ47" s="211">
        <f>SUM(AJ10:AJ46)</f>
        <v>0.8</v>
      </c>
      <c r="AK47" s="211">
        <f t="shared" si="3"/>
        <v>0</v>
      </c>
      <c r="AL47" s="211">
        <f t="shared" si="3"/>
        <v>0</v>
      </c>
      <c r="AM47" s="211">
        <f t="shared" si="3"/>
        <v>0</v>
      </c>
      <c r="AN47" s="212">
        <f>SUM(AN10:AN46)</f>
        <v>0.2</v>
      </c>
      <c r="AO47" s="3"/>
      <c r="AP47" s="3"/>
      <c r="AQ47" s="3"/>
      <c r="AR47" s="3"/>
      <c r="AS47" s="3"/>
      <c r="AT47" s="117">
        <f>MAX(AT10:AT46)</f>
        <v>2</v>
      </c>
      <c r="AU47" s="3" t="s">
        <v>305</v>
      </c>
    </row>
    <row r="48" spans="2:47" x14ac:dyDescent="0.15">
      <c r="D48" s="96" t="s">
        <v>529</v>
      </c>
      <c r="E48" s="95"/>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row>
    <row r="49" spans="4:40" x14ac:dyDescent="0.15">
      <c r="D49" s="96" t="s">
        <v>530</v>
      </c>
      <c r="E49" s="95"/>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row>
    <row r="50" spans="4:40" x14ac:dyDescent="0.15">
      <c r="D50" s="96" t="s">
        <v>285</v>
      </c>
      <c r="E50" s="95"/>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N50" s="96"/>
    </row>
    <row r="51" spans="4:40" x14ac:dyDescent="0.15">
      <c r="D51" s="96" t="s">
        <v>534</v>
      </c>
      <c r="E51" s="95"/>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row>
    <row r="52" spans="4:40" x14ac:dyDescent="0.15">
      <c r="D52" s="96" t="s">
        <v>286</v>
      </c>
      <c r="E52" s="95"/>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row>
    <row r="53" spans="4:40" x14ac:dyDescent="0.15">
      <c r="D53" s="96" t="s">
        <v>535</v>
      </c>
      <c r="E53" s="95"/>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row>
  </sheetData>
  <mergeCells count="42">
    <mergeCell ref="AG2:AI3"/>
    <mergeCell ref="AJ2:AN3"/>
    <mergeCell ref="S8:U8"/>
    <mergeCell ref="Y3:AF3"/>
    <mergeCell ref="AC8:AF8"/>
    <mergeCell ref="AG8:AJ8"/>
    <mergeCell ref="AA8:AA9"/>
    <mergeCell ref="AK8:AN8"/>
    <mergeCell ref="AC7:AF7"/>
    <mergeCell ref="AG7:AN7"/>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T6:AT9"/>
    <mergeCell ref="C6:C9"/>
    <mergeCell ref="B6:B9"/>
    <mergeCell ref="B47:C47"/>
    <mergeCell ref="Z8:Z9"/>
    <mergeCell ref="Y8:Y9"/>
    <mergeCell ref="Y6:AB7"/>
    <mergeCell ref="P7:X7"/>
    <mergeCell ref="D7:O7"/>
    <mergeCell ref="D6:X6"/>
    <mergeCell ref="V8:X8"/>
    <mergeCell ref="AB8:AB9"/>
    <mergeCell ref="D8:G8"/>
    <mergeCell ref="H8:K8"/>
    <mergeCell ref="L8:O8"/>
    <mergeCell ref="P8:R8"/>
  </mergeCells>
  <phoneticPr fontId="8"/>
  <conditionalFormatting sqref="E2:T3">
    <cfRule type="cellIs" dxfId="0" priority="1" operator="equal">
      <formula>0</formula>
    </cfRule>
  </conditionalFormatting>
  <pageMargins left="0.70866141732283472" right="0.70866141732283472" top="0.74803149606299213" bottom="0.74803149606299213" header="0.31496062992125984" footer="0.31496062992125984"/>
  <pageSetup paperSize="9" scale="7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A00-000000000000}">
          <x14:formula1>
            <xm:f>'(参考)リスト'!$G$16:$G$20</xm:f>
          </x14:formula1>
          <xm:sqref>Y10:AB46</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4"/>
  <dimension ref="B3:M80"/>
  <sheetViews>
    <sheetView view="pageBreakPreview" zoomScale="80" zoomScaleNormal="85" zoomScaleSheetLayoutView="80" workbookViewId="0">
      <selection activeCell="O44" sqref="O44"/>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s>
  <sheetData>
    <row r="3" spans="2:13" ht="14.25" thickBot="1" x14ac:dyDescent="0.2"/>
    <row r="4" spans="2:13" ht="14.25" thickBot="1" x14ac:dyDescent="0.2">
      <c r="B4" s="975" t="s">
        <v>512</v>
      </c>
      <c r="C4" s="976"/>
      <c r="D4" s="976"/>
      <c r="E4" s="977"/>
    </row>
    <row r="5" spans="2:13" ht="14.25" thickBot="1" x14ac:dyDescent="0.2">
      <c r="B5" s="124" t="s">
        <v>495</v>
      </c>
      <c r="C5" s="124" t="s">
        <v>496</v>
      </c>
      <c r="D5" s="124" t="s">
        <v>509</v>
      </c>
      <c r="E5" s="124" t="s">
        <v>510</v>
      </c>
    </row>
    <row r="6" spans="2:13" ht="14.25" thickTop="1" x14ac:dyDescent="0.15">
      <c r="B6" s="154" t="s">
        <v>497</v>
      </c>
      <c r="C6" s="154" t="s">
        <v>504</v>
      </c>
      <c r="D6" s="154" t="s">
        <v>335</v>
      </c>
      <c r="E6" s="154" t="s">
        <v>335</v>
      </c>
    </row>
    <row r="7" spans="2:13" x14ac:dyDescent="0.15">
      <c r="B7" s="155" t="s">
        <v>498</v>
      </c>
      <c r="C7" s="155" t="s">
        <v>505</v>
      </c>
      <c r="D7" s="155" t="s">
        <v>511</v>
      </c>
      <c r="E7" s="155" t="s">
        <v>511</v>
      </c>
    </row>
    <row r="8" spans="2:13" x14ac:dyDescent="0.15">
      <c r="B8" s="156" t="s">
        <v>499</v>
      </c>
      <c r="C8" s="156" t="s">
        <v>506</v>
      </c>
      <c r="D8" s="157"/>
      <c r="E8" s="157"/>
    </row>
    <row r="9" spans="2:13" x14ac:dyDescent="0.15">
      <c r="B9" s="156" t="s">
        <v>500</v>
      </c>
      <c r="C9" s="156" t="s">
        <v>507</v>
      </c>
      <c r="D9" s="157"/>
      <c r="E9" s="157"/>
    </row>
    <row r="10" spans="2:13" x14ac:dyDescent="0.15">
      <c r="B10" s="156" t="s">
        <v>502</v>
      </c>
      <c r="C10" s="156" t="s">
        <v>339</v>
      </c>
      <c r="D10" s="157"/>
      <c r="E10" s="157"/>
    </row>
    <row r="11" spans="2:13" x14ac:dyDescent="0.15">
      <c r="B11" s="157" t="s">
        <v>501</v>
      </c>
      <c r="C11" s="157"/>
      <c r="D11" s="157"/>
      <c r="E11" s="157"/>
    </row>
    <row r="12" spans="2:13" x14ac:dyDescent="0.15">
      <c r="B12" s="157" t="s">
        <v>503</v>
      </c>
      <c r="C12" s="44"/>
    </row>
    <row r="13" spans="2:13" ht="14.25" thickBot="1" x14ac:dyDescent="0.2"/>
    <row r="14" spans="2:13" ht="14.25" thickBot="1" x14ac:dyDescent="0.2">
      <c r="B14" s="971" t="s">
        <v>527</v>
      </c>
      <c r="C14" s="972"/>
      <c r="D14" s="972"/>
      <c r="E14" s="972"/>
      <c r="F14" s="972"/>
      <c r="G14" s="972"/>
      <c r="H14" s="972"/>
      <c r="I14" s="972"/>
      <c r="J14" s="973"/>
      <c r="L14" t="s">
        <v>399</v>
      </c>
    </row>
    <row r="15" spans="2:13" ht="14.25" thickBot="1" x14ac:dyDescent="0.2">
      <c r="B15" s="124" t="s">
        <v>329</v>
      </c>
      <c r="C15" t="s">
        <v>441</v>
      </c>
      <c r="D15" s="124" t="s">
        <v>442</v>
      </c>
      <c r="E15" s="124" t="s">
        <v>443</v>
      </c>
      <c r="F15" s="124" t="s">
        <v>444</v>
      </c>
      <c r="G15" s="124" t="s">
        <v>445</v>
      </c>
      <c r="H15" s="124" t="s">
        <v>446</v>
      </c>
      <c r="I15" s="124" t="s">
        <v>447</v>
      </c>
      <c r="J15" s="124" t="s">
        <v>448</v>
      </c>
      <c r="L15" t="s">
        <v>400</v>
      </c>
      <c r="M15" t="s">
        <v>407</v>
      </c>
    </row>
    <row r="16" spans="2:13" ht="14.25" thickTop="1" x14ac:dyDescent="0.15">
      <c r="B16" s="123" t="s">
        <v>533</v>
      </c>
      <c r="C16" s="151" t="s">
        <v>484</v>
      </c>
      <c r="D16" s="134" t="s">
        <v>343</v>
      </c>
      <c r="E16" s="134" t="s">
        <v>336</v>
      </c>
      <c r="F16" s="134" t="s">
        <v>344</v>
      </c>
      <c r="G16" s="134" t="s">
        <v>344</v>
      </c>
      <c r="H16" s="134" t="s">
        <v>360</v>
      </c>
      <c r="I16" s="126" t="s">
        <v>365</v>
      </c>
      <c r="J16" s="126" t="s">
        <v>363</v>
      </c>
      <c r="L16" t="s">
        <v>401</v>
      </c>
      <c r="M16" t="s">
        <v>401</v>
      </c>
    </row>
    <row r="17" spans="2:13" x14ac:dyDescent="0.15">
      <c r="B17" s="125" t="s">
        <v>330</v>
      </c>
      <c r="C17" s="152" t="s">
        <v>485</v>
      </c>
      <c r="D17" s="127" t="s">
        <v>333</v>
      </c>
      <c r="E17" s="127" t="s">
        <v>337</v>
      </c>
      <c r="F17" s="127" t="s">
        <v>345</v>
      </c>
      <c r="G17" s="127" t="s">
        <v>349</v>
      </c>
      <c r="H17" s="127" t="s">
        <v>361</v>
      </c>
      <c r="I17" s="127" t="s">
        <v>366</v>
      </c>
      <c r="J17" s="127" t="s">
        <v>362</v>
      </c>
      <c r="L17" t="s">
        <v>403</v>
      </c>
      <c r="M17" t="s">
        <v>402</v>
      </c>
    </row>
    <row r="18" spans="2:13" x14ac:dyDescent="0.15">
      <c r="B18" s="125" t="s">
        <v>331</v>
      </c>
      <c r="C18" s="152" t="s">
        <v>486</v>
      </c>
      <c r="D18" s="127" t="s">
        <v>334</v>
      </c>
      <c r="E18" s="127" t="s">
        <v>531</v>
      </c>
      <c r="F18" s="127" t="s">
        <v>346</v>
      </c>
      <c r="G18" s="127" t="s">
        <v>347</v>
      </c>
      <c r="H18" s="127"/>
      <c r="I18" s="127" t="s">
        <v>361</v>
      </c>
      <c r="J18" s="127" t="s">
        <v>364</v>
      </c>
      <c r="L18" t="s">
        <v>404</v>
      </c>
      <c r="M18" t="s">
        <v>405</v>
      </c>
    </row>
    <row r="19" spans="2:13" x14ac:dyDescent="0.15">
      <c r="B19" s="125" t="s">
        <v>332</v>
      </c>
      <c r="C19" s="152" t="s">
        <v>487</v>
      </c>
      <c r="D19" s="127"/>
      <c r="E19" s="127" t="s">
        <v>542</v>
      </c>
      <c r="F19" s="127" t="s">
        <v>347</v>
      </c>
      <c r="G19" s="127" t="s">
        <v>348</v>
      </c>
      <c r="H19" s="127"/>
      <c r="I19" s="127"/>
      <c r="J19" s="127"/>
      <c r="L19" t="s">
        <v>405</v>
      </c>
      <c r="M19" t="s">
        <v>406</v>
      </c>
    </row>
    <row r="20" spans="2:13" x14ac:dyDescent="0.15">
      <c r="B20" s="128" t="s">
        <v>339</v>
      </c>
      <c r="C20" s="152" t="s">
        <v>482</v>
      </c>
      <c r="D20" s="127"/>
      <c r="E20" s="127" t="s">
        <v>338</v>
      </c>
      <c r="F20" s="127" t="s">
        <v>348</v>
      </c>
      <c r="G20" s="127" t="s">
        <v>515</v>
      </c>
      <c r="H20" s="127"/>
      <c r="I20" s="127"/>
      <c r="J20" s="127"/>
      <c r="L20" t="s">
        <v>406</v>
      </c>
    </row>
    <row r="21" spans="2:13" x14ac:dyDescent="0.15">
      <c r="B21" s="128"/>
      <c r="C21" s="152" t="s">
        <v>483</v>
      </c>
      <c r="D21" s="127"/>
      <c r="E21" s="127" t="s">
        <v>514</v>
      </c>
      <c r="F21" s="127" t="s">
        <v>515</v>
      </c>
      <c r="G21" s="127"/>
      <c r="H21" s="127"/>
      <c r="I21" s="127"/>
      <c r="J21" s="127"/>
    </row>
    <row r="22" spans="2:13" x14ac:dyDescent="0.15">
      <c r="C22" s="152" t="s">
        <v>488</v>
      </c>
      <c r="D22" s="127"/>
      <c r="E22" s="127" t="s">
        <v>339</v>
      </c>
      <c r="F22" s="127"/>
      <c r="G22" s="127"/>
      <c r="H22" s="127"/>
      <c r="I22" s="127"/>
      <c r="J22" s="127"/>
      <c r="L22" t="s">
        <v>408</v>
      </c>
    </row>
    <row r="23" spans="2:13" x14ac:dyDescent="0.15">
      <c r="C23" s="152" t="s">
        <v>489</v>
      </c>
      <c r="D23" s="127"/>
      <c r="E23" s="127"/>
      <c r="F23" s="127"/>
      <c r="G23" s="127"/>
      <c r="H23" s="127"/>
      <c r="I23" s="127"/>
      <c r="J23" s="127"/>
    </row>
    <row r="24" spans="2:13" x14ac:dyDescent="0.15">
      <c r="C24" s="152" t="s">
        <v>490</v>
      </c>
      <c r="D24" s="127"/>
      <c r="E24" s="127"/>
      <c r="F24" s="127"/>
      <c r="G24" s="127"/>
      <c r="H24" s="127"/>
      <c r="I24" s="127"/>
      <c r="J24" s="127"/>
    </row>
    <row r="25" spans="2:13" x14ac:dyDescent="0.15">
      <c r="C25" s="152" t="s">
        <v>491</v>
      </c>
      <c r="D25" s="127"/>
      <c r="E25" s="127" t="s">
        <v>337</v>
      </c>
      <c r="F25" s="127"/>
      <c r="G25" s="127"/>
      <c r="H25" s="127"/>
      <c r="I25" s="127"/>
      <c r="J25" s="127"/>
    </row>
    <row r="26" spans="2:13" x14ac:dyDescent="0.15">
      <c r="C26" s="152" t="s">
        <v>492</v>
      </c>
      <c r="D26" s="127"/>
      <c r="E26" s="173" t="s">
        <v>531</v>
      </c>
      <c r="F26" s="127"/>
      <c r="G26" s="127"/>
      <c r="H26" s="127"/>
      <c r="I26" s="127"/>
      <c r="J26" s="127"/>
    </row>
    <row r="27" spans="2:13" x14ac:dyDescent="0.15">
      <c r="C27" s="152" t="s">
        <v>493</v>
      </c>
      <c r="D27" s="127"/>
      <c r="E27" s="127" t="s">
        <v>350</v>
      </c>
      <c r="F27" s="127"/>
      <c r="G27" s="127"/>
      <c r="H27" s="127"/>
      <c r="I27" s="127"/>
      <c r="J27" s="127"/>
    </row>
    <row r="28" spans="2:13" x14ac:dyDescent="0.15">
      <c r="C28" s="150" t="s">
        <v>494</v>
      </c>
      <c r="D28" s="127"/>
      <c r="E28" s="173" t="s">
        <v>547</v>
      </c>
      <c r="F28" s="127"/>
      <c r="G28" s="127"/>
      <c r="H28" s="127"/>
      <c r="I28" s="127"/>
      <c r="J28" s="127"/>
    </row>
    <row r="29" spans="2:13" x14ac:dyDescent="0.15">
      <c r="C29" s="153" t="s">
        <v>339</v>
      </c>
      <c r="D29" s="127"/>
      <c r="E29" s="127" t="s">
        <v>513</v>
      </c>
      <c r="F29" s="127"/>
      <c r="G29" s="127"/>
      <c r="H29" s="127"/>
      <c r="I29" s="127"/>
      <c r="J29" s="127"/>
    </row>
    <row r="30" spans="2:13" x14ac:dyDescent="0.15">
      <c r="C30" s="127"/>
      <c r="D30" s="127"/>
      <c r="E30" s="127" t="s">
        <v>339</v>
      </c>
      <c r="F30" s="127"/>
      <c r="G30" s="127"/>
      <c r="H30" s="127"/>
      <c r="I30" s="127"/>
      <c r="J30" s="127"/>
    </row>
    <row r="31" spans="2:13" x14ac:dyDescent="0.15">
      <c r="C31" s="127" t="s">
        <v>352</v>
      </c>
      <c r="D31" s="127"/>
      <c r="E31" s="127"/>
      <c r="F31" s="127"/>
      <c r="G31" s="127"/>
      <c r="H31" s="127"/>
      <c r="I31" s="127"/>
      <c r="J31" s="127"/>
    </row>
    <row r="32" spans="2:13" x14ac:dyDescent="0.15">
      <c r="C32" s="127" t="s">
        <v>339</v>
      </c>
      <c r="D32" s="127"/>
      <c r="E32" s="127" t="s">
        <v>340</v>
      </c>
      <c r="F32" s="127"/>
      <c r="G32" s="127"/>
      <c r="H32" s="127"/>
      <c r="I32" s="127"/>
      <c r="J32" s="127"/>
    </row>
    <row r="33" spans="3:10" x14ac:dyDescent="0.15">
      <c r="C33" s="127"/>
      <c r="D33" s="127"/>
      <c r="E33" s="127" t="s">
        <v>449</v>
      </c>
      <c r="F33" s="127"/>
      <c r="G33" s="127"/>
      <c r="H33" s="127"/>
      <c r="I33" s="127"/>
      <c r="J33" s="127"/>
    </row>
    <row r="34" spans="3:10" x14ac:dyDescent="0.15">
      <c r="C34" s="127" t="s">
        <v>353</v>
      </c>
      <c r="D34" s="127"/>
      <c r="E34" s="127" t="s">
        <v>351</v>
      </c>
      <c r="F34" s="127"/>
      <c r="G34" s="127"/>
      <c r="H34" s="127"/>
      <c r="I34" s="127"/>
      <c r="J34" s="127"/>
    </row>
    <row r="35" spans="3:10" x14ac:dyDescent="0.15">
      <c r="C35" s="127" t="s">
        <v>354</v>
      </c>
      <c r="D35" s="127"/>
      <c r="E35" s="127" t="s">
        <v>341</v>
      </c>
      <c r="F35" s="127"/>
      <c r="G35" s="127"/>
      <c r="H35" s="127"/>
      <c r="I35" s="127"/>
      <c r="J35" s="127"/>
    </row>
    <row r="36" spans="3:10" x14ac:dyDescent="0.15">
      <c r="C36" s="127" t="s">
        <v>339</v>
      </c>
      <c r="D36" s="127"/>
      <c r="E36" s="127" t="s">
        <v>342</v>
      </c>
      <c r="F36" s="127"/>
      <c r="G36" s="127"/>
      <c r="H36" s="127"/>
      <c r="I36" s="127"/>
      <c r="J36" s="127"/>
    </row>
    <row r="37" spans="3:10" x14ac:dyDescent="0.15">
      <c r="C37" s="127"/>
      <c r="D37" s="127"/>
      <c r="E37" s="127" t="s">
        <v>513</v>
      </c>
      <c r="F37" s="127"/>
      <c r="G37" s="127"/>
      <c r="H37" s="127"/>
      <c r="I37" s="127"/>
      <c r="J37" s="127"/>
    </row>
    <row r="38" spans="3:10" x14ac:dyDescent="0.15">
      <c r="C38" s="127" t="s">
        <v>355</v>
      </c>
      <c r="D38" s="127"/>
      <c r="E38" s="127" t="s">
        <v>339</v>
      </c>
      <c r="F38" s="127"/>
      <c r="G38" s="127"/>
      <c r="H38" s="127"/>
      <c r="I38" s="127"/>
      <c r="J38" s="127"/>
    </row>
    <row r="39" spans="3:10" x14ac:dyDescent="0.15">
      <c r="C39" s="127" t="s">
        <v>356</v>
      </c>
      <c r="D39" s="127"/>
      <c r="E39" s="127"/>
      <c r="F39" s="127"/>
      <c r="G39" s="127"/>
      <c r="H39" s="127"/>
      <c r="I39" s="127"/>
      <c r="J39" s="127"/>
    </row>
    <row r="40" spans="3:10" x14ac:dyDescent="0.15">
      <c r="C40" s="127" t="s">
        <v>357</v>
      </c>
      <c r="D40" s="127"/>
      <c r="E40" s="127"/>
      <c r="F40" s="127"/>
      <c r="G40" s="127"/>
      <c r="H40" s="127"/>
      <c r="I40" s="127"/>
      <c r="J40" s="127"/>
    </row>
    <row r="41" spans="3:10" x14ac:dyDescent="0.15">
      <c r="C41" s="127" t="s">
        <v>359</v>
      </c>
      <c r="D41" s="127"/>
      <c r="E41" s="127"/>
      <c r="F41" s="127"/>
      <c r="G41" s="127"/>
      <c r="H41" s="127"/>
      <c r="I41" s="127"/>
      <c r="J41" s="127"/>
    </row>
    <row r="42" spans="3:10" x14ac:dyDescent="0.15">
      <c r="C42" s="127" t="s">
        <v>358</v>
      </c>
      <c r="D42" s="127"/>
      <c r="E42" s="127"/>
      <c r="F42" s="127"/>
      <c r="G42" s="127"/>
      <c r="H42" s="127"/>
      <c r="I42" s="127"/>
      <c r="J42" s="127"/>
    </row>
    <row r="43" spans="3:10" x14ac:dyDescent="0.15">
      <c r="C43" s="127" t="s">
        <v>339</v>
      </c>
      <c r="D43" s="127"/>
      <c r="E43" s="127"/>
      <c r="F43" s="127"/>
      <c r="G43" s="127"/>
      <c r="H43" s="127"/>
      <c r="I43" s="127"/>
      <c r="J43" s="127"/>
    </row>
    <row r="44" spans="3:10" x14ac:dyDescent="0.15">
      <c r="C44" s="127"/>
      <c r="D44" s="127"/>
      <c r="E44" s="127"/>
      <c r="F44" s="127"/>
      <c r="G44" s="127"/>
      <c r="H44" s="127"/>
      <c r="I44" s="127"/>
      <c r="J44" s="127"/>
    </row>
    <row r="45" spans="3:10" x14ac:dyDescent="0.15">
      <c r="C45" s="127" t="s">
        <v>339</v>
      </c>
      <c r="D45" s="127"/>
      <c r="E45" s="127"/>
      <c r="F45" s="127"/>
      <c r="G45" s="127"/>
      <c r="H45" s="127"/>
      <c r="I45" s="127"/>
      <c r="J45" s="127"/>
    </row>
    <row r="46" spans="3:10" x14ac:dyDescent="0.15">
      <c r="C46" s="127"/>
      <c r="D46" s="127"/>
      <c r="E46" s="127"/>
      <c r="F46" s="127"/>
      <c r="G46" s="127"/>
      <c r="H46" s="127"/>
      <c r="I46" s="127"/>
      <c r="J46" s="127"/>
    </row>
    <row r="48" spans="3:10" x14ac:dyDescent="0.15">
      <c r="C48" s="128"/>
      <c r="D48" s="128"/>
      <c r="E48" s="128"/>
      <c r="F48" s="128"/>
      <c r="G48" s="128"/>
    </row>
    <row r="49" spans="2:7" x14ac:dyDescent="0.15">
      <c r="B49" s="974" t="s">
        <v>532</v>
      </c>
      <c r="C49" s="899"/>
      <c r="D49" s="899"/>
      <c r="E49" s="899"/>
      <c r="F49" s="899"/>
      <c r="G49" s="900"/>
    </row>
    <row r="50" spans="2:7" ht="14.25" thickBot="1" x14ac:dyDescent="0.2">
      <c r="B50" s="129" t="s">
        <v>367</v>
      </c>
      <c r="C50" s="129" t="s">
        <v>329</v>
      </c>
      <c r="D50" s="129" t="s">
        <v>368</v>
      </c>
      <c r="E50" s="129" t="s">
        <v>369</v>
      </c>
      <c r="F50" s="130" t="s">
        <v>392</v>
      </c>
      <c r="G50" s="130" t="s">
        <v>395</v>
      </c>
    </row>
    <row r="51" spans="2:7" ht="14.25" thickTop="1" x14ac:dyDescent="0.15">
      <c r="B51" t="s">
        <v>370</v>
      </c>
      <c r="C51" t="s">
        <v>372</v>
      </c>
      <c r="D51" t="s">
        <v>385</v>
      </c>
      <c r="E51" t="s">
        <v>387</v>
      </c>
      <c r="F51" t="s">
        <v>393</v>
      </c>
      <c r="G51" t="s">
        <v>396</v>
      </c>
    </row>
    <row r="52" spans="2:7" x14ac:dyDescent="0.15">
      <c r="B52" t="s">
        <v>371</v>
      </c>
      <c r="C52" t="s">
        <v>373</v>
      </c>
      <c r="D52" t="s">
        <v>481</v>
      </c>
      <c r="E52" t="s">
        <v>388</v>
      </c>
      <c r="F52" t="s">
        <v>394</v>
      </c>
      <c r="G52" t="s">
        <v>397</v>
      </c>
    </row>
    <row r="53" spans="2:7" x14ac:dyDescent="0.15">
      <c r="B53" t="s">
        <v>479</v>
      </c>
      <c r="C53" t="s">
        <v>517</v>
      </c>
      <c r="D53" t="s">
        <v>386</v>
      </c>
      <c r="E53" t="s">
        <v>389</v>
      </c>
      <c r="G53" t="s">
        <v>398</v>
      </c>
    </row>
    <row r="54" spans="2:7" x14ac:dyDescent="0.15">
      <c r="B54" t="s">
        <v>518</v>
      </c>
      <c r="E54" t="s">
        <v>390</v>
      </c>
    </row>
    <row r="55" spans="2:7" x14ac:dyDescent="0.15">
      <c r="C55" t="s">
        <v>374</v>
      </c>
      <c r="E55" t="s">
        <v>480</v>
      </c>
    </row>
    <row r="56" spans="2:7" x14ac:dyDescent="0.15">
      <c r="C56" t="s">
        <v>375</v>
      </c>
      <c r="E56" t="s">
        <v>391</v>
      </c>
    </row>
    <row r="57" spans="2:7" x14ac:dyDescent="0.15">
      <c r="C57" t="s">
        <v>376</v>
      </c>
    </row>
    <row r="58" spans="2:7" x14ac:dyDescent="0.15">
      <c r="C58" t="s">
        <v>377</v>
      </c>
    </row>
    <row r="59" spans="2:7" x14ac:dyDescent="0.15">
      <c r="C59" t="s">
        <v>339</v>
      </c>
    </row>
    <row r="61" spans="2:7" x14ac:dyDescent="0.15">
      <c r="C61" t="s">
        <v>411</v>
      </c>
    </row>
    <row r="62" spans="2:7" x14ac:dyDescent="0.15">
      <c r="C62" t="s">
        <v>412</v>
      </c>
    </row>
    <row r="63" spans="2:7" x14ac:dyDescent="0.15">
      <c r="C63" t="s">
        <v>413</v>
      </c>
    </row>
    <row r="64" spans="2:7" x14ac:dyDescent="0.15">
      <c r="C64" t="s">
        <v>378</v>
      </c>
    </row>
    <row r="65" spans="3:3" x14ac:dyDescent="0.15">
      <c r="C65" t="s">
        <v>379</v>
      </c>
    </row>
    <row r="66" spans="3:3" x14ac:dyDescent="0.15">
      <c r="C66" t="s">
        <v>380</v>
      </c>
    </row>
    <row r="67" spans="3:3" x14ac:dyDescent="0.15">
      <c r="C67" t="s">
        <v>381</v>
      </c>
    </row>
    <row r="68" spans="3:3" x14ac:dyDescent="0.15">
      <c r="C68" t="s">
        <v>416</v>
      </c>
    </row>
    <row r="69" spans="3:3" x14ac:dyDescent="0.15">
      <c r="C69" t="s">
        <v>417</v>
      </c>
    </row>
    <row r="70" spans="3:3" x14ac:dyDescent="0.15">
      <c r="C70" t="s">
        <v>415</v>
      </c>
    </row>
    <row r="71" spans="3:3" x14ac:dyDescent="0.15">
      <c r="C71" t="s">
        <v>382</v>
      </c>
    </row>
    <row r="72" spans="3:3" x14ac:dyDescent="0.15">
      <c r="C72" t="s">
        <v>418</v>
      </c>
    </row>
    <row r="73" spans="3:3" x14ac:dyDescent="0.15">
      <c r="C73" t="s">
        <v>414</v>
      </c>
    </row>
    <row r="74" spans="3:3" x14ac:dyDescent="0.15">
      <c r="C74" t="s">
        <v>339</v>
      </c>
    </row>
    <row r="76" spans="3:3" x14ac:dyDescent="0.15">
      <c r="C76" t="s">
        <v>383</v>
      </c>
    </row>
    <row r="77" spans="3:3" x14ac:dyDescent="0.15">
      <c r="C77" t="s">
        <v>519</v>
      </c>
    </row>
    <row r="78" spans="3:3" x14ac:dyDescent="0.15">
      <c r="C78" t="s">
        <v>520</v>
      </c>
    </row>
    <row r="79" spans="3:3" x14ac:dyDescent="0.15">
      <c r="C79" t="s">
        <v>384</v>
      </c>
    </row>
    <row r="80" spans="3:3" x14ac:dyDescent="0.15">
      <c r="C80" t="s">
        <v>339</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9" man="1"/>
  </rowBreaks>
  <drawing r:id="rId2"/>
  <tableParts count="10">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68</vt:i4>
      </vt:variant>
    </vt:vector>
  </HeadingPairs>
  <TitlesOfParts>
    <vt:vector size="96" baseType="lpstr">
      <vt:lpstr>点検様式作成フロー</vt:lpstr>
      <vt:lpstr>変状面積算出方法</vt:lpstr>
      <vt:lpstr>様式A-1</vt:lpstr>
      <vt:lpstr>様式A-2</vt:lpstr>
      <vt:lpstr>様式A-3</vt:lpstr>
      <vt:lpstr>様式B(トンネル様式1P001) </vt:lpstr>
      <vt:lpstr>様式B(トンネル様式1P002)</vt:lpstr>
      <vt:lpstr>様式C-1-1</vt:lpstr>
      <vt:lpstr>様式C-1-2</vt:lpstr>
      <vt:lpstr>様式C-2</vt:lpstr>
      <vt:lpstr>様式D-1-1(トンネル様式2P001)</vt:lpstr>
      <vt:lpstr>様式D-1-1(トンネル様式2P002)</vt:lpstr>
      <vt:lpstr>様式D-1-1(トンネル様式2P003)</vt:lpstr>
      <vt:lpstr>様式D-1-2</vt:lpstr>
      <vt:lpstr>様式D-2-1</vt:lpstr>
      <vt:lpstr>様式D-2-1´</vt:lpstr>
      <vt:lpstr>様式D-3_PS</vt:lpstr>
      <vt:lpstr>様式D-3_S01</vt:lpstr>
      <vt:lpstr>様式D-3_S02</vt:lpstr>
      <vt:lpstr>様式D-3_S03</vt:lpstr>
      <vt:lpstr>様式D-3_S04</vt:lpstr>
      <vt:lpstr>様式D-3_S05</vt:lpstr>
      <vt:lpstr>様式D-3_S06</vt:lpstr>
      <vt:lpstr>様式D-3_S07</vt:lpstr>
      <vt:lpstr>様式D-3_PE</vt:lpstr>
      <vt:lpstr>様式E</vt:lpstr>
      <vt:lpstr>様式F</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'様式B(トンネル様式1P001) '!Print_Area</vt:lpstr>
      <vt:lpstr>'様式B(トンネル様式1P002)'!Print_Area</vt:lpstr>
      <vt:lpstr>'様式C-1-1'!Print_Area</vt:lpstr>
      <vt:lpstr>'様式C-1-2'!Print_Area</vt:lpstr>
      <vt:lpstr>'様式C-2'!Print_Area</vt:lpstr>
      <vt:lpstr>'様式D-1-1(トンネル様式2P001)'!Print_Area</vt:lpstr>
      <vt:lpstr>'様式D-1-1(トンネル様式2P002)'!Print_Area</vt:lpstr>
      <vt:lpstr>'様式D-1-1(トンネル様式2P003)'!Print_Area</vt:lpstr>
      <vt:lpstr>'様式D-2-1'!Print_Area</vt:lpstr>
      <vt:lpstr>'様式D-2-1´'!Print_Area</vt:lpstr>
      <vt:lpstr>'様式D-3_PE'!Print_Area</vt:lpstr>
      <vt:lpstr>'様式D-3_PS'!Print_Area</vt:lpstr>
      <vt:lpstr>'様式D-3_S01'!Print_Area</vt:lpstr>
      <vt:lpstr>'様式D-3_S02'!Print_Area</vt:lpstr>
      <vt:lpstr>'様式D-3_S03'!Print_Area</vt:lpstr>
      <vt:lpstr>'様式D-3_S04'!Print_Area</vt:lpstr>
      <vt:lpstr>'様式D-3_S05'!Print_Area</vt:lpstr>
      <vt:lpstr>'様式D-3_S06'!Print_Area</vt:lpstr>
      <vt:lpstr>'様式D-3_S07'!Print_Area</vt:lpstr>
      <vt:lpstr>様式F!Print_Area</vt:lpstr>
      <vt:lpstr>'様式A-2'!Print_Titles</vt:lpstr>
      <vt:lpstr>'様式D-1-2'!Print_Titles</vt:lpstr>
      <vt:lpstr>'様式D-2-1'!Print_Titles</vt:lpstr>
      <vt:lpstr>'様式D-3_PE'!Print_Titles</vt:lpstr>
      <vt:lpstr>'様式D-3_PS'!Print_Titles</vt:lpstr>
      <vt:lpstr>'様式D-3_S01'!Print_Titles</vt:lpstr>
      <vt:lpstr>'様式D-3_S02'!Print_Titles</vt:lpstr>
      <vt:lpstr>'様式D-3_S03'!Print_Titles</vt:lpstr>
      <vt:lpstr>'様式D-3_S04'!Print_Titles</vt:lpstr>
      <vt:lpstr>'様式D-3_S05'!Print_Titles</vt:lpstr>
      <vt:lpstr>'様式D-3_S06'!Print_Titles</vt:lpstr>
      <vt:lpstr>'様式D-3_S07'!Print_Titles</vt:lpstr>
      <vt:lpstr>その他</vt:lpstr>
      <vt:lpstr>その他施設</vt:lpstr>
      <vt:lpstr>外力</vt:lpstr>
      <vt:lpstr>換気施設</vt:lpstr>
      <vt:lpstr>坑門</vt:lpstr>
      <vt:lpstr>材質劣化</vt:lpstr>
      <vt:lpstr>照明施設</vt:lpstr>
      <vt:lpstr>変状面積算出方法!対象箇所</vt:lpstr>
      <vt:lpstr>'様式B(トンネル様式1P001) '!対象箇所</vt:lpstr>
      <vt:lpstr>'様式B(トンネル様式1P002)'!対象箇所</vt:lpstr>
      <vt:lpstr>'様式D-1-1(トンネル様式2P001)'!対象箇所</vt:lpstr>
      <vt:lpstr>'様式D-1-1(トンネル様式2P002)'!対象箇所</vt:lpstr>
      <vt:lpstr>'様式D-1-1(トンネル様式2P003)'!対象箇所</vt:lpstr>
      <vt:lpstr>'様式D-3_PE'!対象箇所</vt:lpstr>
      <vt:lpstr>'様式D-3_PS'!対象箇所</vt:lpstr>
      <vt:lpstr>'様式D-3_S01'!対象箇所</vt:lpstr>
      <vt:lpstr>'様式D-3_S02'!対象箇所</vt:lpstr>
      <vt:lpstr>'様式D-3_S03'!対象箇所</vt:lpstr>
      <vt:lpstr>'様式D-3_S04'!対象箇所</vt:lpstr>
      <vt:lpstr>'様式D-3_S05'!対象箇所</vt:lpstr>
      <vt:lpstr>'様式D-3_S06'!対象箇所</vt:lpstr>
      <vt:lpstr>'様式D-3_S07'!対象箇所</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H302F3</dc:creator>
  <cp:lastModifiedBy>塚本 丈</cp:lastModifiedBy>
  <cp:lastPrinted>2024-02-09T05:08:14Z</cp:lastPrinted>
  <dcterms:created xsi:type="dcterms:W3CDTF">2012-04-09T00:49:26Z</dcterms:created>
  <dcterms:modified xsi:type="dcterms:W3CDTF">2024-03-04T02:50:45Z</dcterms:modified>
</cp:coreProperties>
</file>