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updateLinks="never" codeName="ThisWorkbook" defaultThemeVersion="124226"/>
  <mc:AlternateContent xmlns:mc="http://schemas.openxmlformats.org/markup-compatibility/2006">
    <mc:Choice Requires="x15">
      <x15ac:absPath xmlns:x15ac="http://schemas.microsoft.com/office/spreadsheetml/2010/11/ac" url="\\fsxkiso\share\KS\KS22\no3000\22-3022-05 一般国道490号（大田トンネル）外\97 作業フォルダ\tsukamoto\05_調書_飯野さん修正\04_平岩\"/>
    </mc:Choice>
  </mc:AlternateContent>
  <xr:revisionPtr revIDLastSave="0" documentId="13_ncr:1_{473B5574-E079-4A2E-A986-5B6AAA919319}" xr6:coauthVersionLast="47" xr6:coauthVersionMax="47" xr10:uidLastSave="{00000000-0000-0000-0000-000000000000}"/>
  <bookViews>
    <workbookView xWindow="-120" yWindow="-120" windowWidth="29040" windowHeight="15720" tabRatio="930"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217" r:id="rId6"/>
    <sheet name="様式C-1-1" sheetId="60" r:id="rId7"/>
    <sheet name="様式C-1-2" sheetId="61" r:id="rId8"/>
    <sheet name="様式C-2" sheetId="63" r:id="rId9"/>
    <sheet name="様式D-1-1(トンネル様式2P001)" sheetId="144" r:id="rId10"/>
    <sheet name="様式D-1-1(トンネル様式2P002)" sheetId="236" r:id="rId11"/>
    <sheet name="様式D-1-1(トンネル様式2P003)" sheetId="237" r:id="rId12"/>
    <sheet name="様式D-1-1(トンネル様式2P004)" sheetId="238" r:id="rId13"/>
    <sheet name="様式D-1-2" sheetId="65" r:id="rId14"/>
    <sheet name="様式D-2-1" sheetId="42" r:id="rId15"/>
    <sheet name="様式D-2-1´" sheetId="55" r:id="rId16"/>
    <sheet name="様式D-3_PS" sheetId="224" r:id="rId17"/>
    <sheet name="様式D-3_S01" sheetId="225" r:id="rId18"/>
    <sheet name="様式D-3_S02" sheetId="228" r:id="rId19"/>
    <sheet name="様式D-3_S03" sheetId="229" r:id="rId20"/>
    <sheet name="様式D-3_S04" sheetId="230" r:id="rId21"/>
    <sheet name="様式D-3_S05" sheetId="231" r:id="rId22"/>
    <sheet name="様式D-3_S06" sheetId="232" r:id="rId23"/>
    <sheet name="様式D-3_S07" sheetId="233" r:id="rId24"/>
    <sheet name="様式D-3_S08" sheetId="234" r:id="rId25"/>
    <sheet name="様式D-3_S09" sheetId="235" r:id="rId26"/>
    <sheet name="様式D-3_PE" sheetId="227" r:id="rId27"/>
    <sheet name="様式E" sheetId="64" r:id="rId28"/>
    <sheet name="様式F" sheetId="56" r:id="rId29"/>
    <sheet name="(参考)リスト" sheetId="74" r:id="rId30"/>
  </sheets>
  <externalReferences>
    <externalReference r:id="rId31"/>
  </externalReferences>
  <definedNames>
    <definedName name="_xlnm._FilterDatabase" localSheetId="6" hidden="1">'様式C-1-1'!$A$9:$Z$45</definedName>
    <definedName name="_xlnm._FilterDatabase" localSheetId="28" hidden="1">様式F!$A$9:$AU$53</definedName>
    <definedName name="_xlnm.Print_Area" localSheetId="29">'(参考)リスト'!$A$3:$J$80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'様式A-3'!$B$3:$AI$36</definedName>
    <definedName name="_xlnm.Print_Area" localSheetId="5">'様式B(トンネル様式1P001)'!$A$2:$Z$32</definedName>
    <definedName name="_xlnm.Print_Area" localSheetId="6">'様式C-1-1'!$B$2:$Z$45</definedName>
    <definedName name="_xlnm.Print_Area" localSheetId="7">'様式C-1-2'!$B$1:$Z$43</definedName>
    <definedName name="_xlnm.Print_Area" localSheetId="8">'様式C-2'!$B$2:$Z$23</definedName>
    <definedName name="_xlnm.Print_Area" localSheetId="9">'様式D-1-1(トンネル様式2P001)'!$B$2:$W$45</definedName>
    <definedName name="_xlnm.Print_Area" localSheetId="10">'様式D-1-1(トンネル様式2P002)'!$B$2:$W$45</definedName>
    <definedName name="_xlnm.Print_Area" localSheetId="11">'様式D-1-1(トンネル様式2P003)'!$B$2:$W$45</definedName>
    <definedName name="_xlnm.Print_Area" localSheetId="12">'様式D-1-1(トンネル様式2P004)'!$B$2:$W$45</definedName>
    <definedName name="_xlnm.Print_Area" localSheetId="13">'様式D-1-2'!$B$2:$Y$58</definedName>
    <definedName name="_xlnm.Print_Area" localSheetId="14">'様式D-2-1'!$B$3:$AI$19</definedName>
    <definedName name="_xlnm.Print_Area" localSheetId="15">'様式D-2-1´'!$B$3:$AI$19</definedName>
    <definedName name="_xlnm.Print_Area" localSheetId="26">'様式D-3_PE'!$A$1:$AO$52</definedName>
    <definedName name="_xlnm.Print_Area" localSheetId="16">'様式D-3_PS'!$A$1:$AO$52</definedName>
    <definedName name="_xlnm.Print_Area" localSheetId="17">'様式D-3_S01'!$A$1:$AO$52</definedName>
    <definedName name="_xlnm.Print_Area" localSheetId="18">'様式D-3_S02'!$A$1:$AO$52</definedName>
    <definedName name="_xlnm.Print_Area" localSheetId="19">'様式D-3_S03'!$A$1:$AO$52</definedName>
    <definedName name="_xlnm.Print_Area" localSheetId="20">'様式D-3_S04'!$A$1:$AO$52</definedName>
    <definedName name="_xlnm.Print_Area" localSheetId="21">'様式D-3_S05'!$A$1:$AO$52</definedName>
    <definedName name="_xlnm.Print_Area" localSheetId="22">'様式D-3_S06'!$A$1:$AO$52</definedName>
    <definedName name="_xlnm.Print_Area" localSheetId="23">'様式D-3_S07'!$A$1:$AO$52</definedName>
    <definedName name="_xlnm.Print_Area" localSheetId="24">'様式D-3_S08'!$A$1:$AO$52</definedName>
    <definedName name="_xlnm.Print_Area" localSheetId="25">'様式D-3_S09'!$A$1:$AO$52</definedName>
    <definedName name="_xlnm.Print_Area" localSheetId="28">様式F!$B$1:$AN$53</definedName>
    <definedName name="_xlnm.Print_Titles" localSheetId="3">'様式A-2'!$3:$9</definedName>
    <definedName name="_xlnm.Print_Titles" localSheetId="13">'様式D-1-2'!$B:$Y,'様式D-1-2'!$2:$4</definedName>
    <definedName name="_xlnm.Print_Titles" localSheetId="14">'様式D-2-1'!$3:$5</definedName>
    <definedName name="_xlnm.Print_Titles" localSheetId="26">'様式D-3_PE'!$B:$AO,'様式D-3_PE'!$3:$5</definedName>
    <definedName name="_xlnm.Print_Titles" localSheetId="16">'様式D-3_PS'!$B:$AO,'様式D-3_PS'!$3:$5</definedName>
    <definedName name="_xlnm.Print_Titles" localSheetId="17">'様式D-3_S01'!$B:$AO,'様式D-3_S01'!$3:$5</definedName>
    <definedName name="_xlnm.Print_Titles" localSheetId="18">'様式D-3_S02'!$B:$AO,'様式D-3_S02'!$3:$5</definedName>
    <definedName name="_xlnm.Print_Titles" localSheetId="19">'様式D-3_S03'!$B:$AO,'様式D-3_S03'!$3:$5</definedName>
    <definedName name="_xlnm.Print_Titles" localSheetId="20">'様式D-3_S04'!$B:$AO,'様式D-3_S04'!$3:$5</definedName>
    <definedName name="_xlnm.Print_Titles" localSheetId="21">'様式D-3_S05'!$B:$AO,'様式D-3_S05'!$3:$5</definedName>
    <definedName name="_xlnm.Print_Titles" localSheetId="22">'様式D-3_S06'!$B:$AO,'様式D-3_S06'!$3:$5</definedName>
    <definedName name="_xlnm.Print_Titles" localSheetId="23">'様式D-3_S07'!$B:$AO,'様式D-3_S07'!$3:$5</definedName>
    <definedName name="_xlnm.Print_Titles" localSheetId="24">'様式D-3_S08'!$B:$AO,'様式D-3_S08'!$3:$5</definedName>
    <definedName name="_xlnm.Print_Titles" localSheetId="25">'様式D-3_S09'!$B:$AO,'様式D-3_S09'!$3:$5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9" hidden="1">'様式D-1-1(トンネル様式2P001)'!$B$2:$W$40</definedName>
    <definedName name="Z_D77EBD73_782E_4A63_AC37_29D349B4D009_.wvu.PrintArea" localSheetId="10" hidden="1">'様式D-1-1(トンネル様式2P002)'!$B$2:$W$40</definedName>
    <definedName name="Z_D77EBD73_782E_4A63_AC37_29D349B4D009_.wvu.PrintArea" localSheetId="11" hidden="1">'様式D-1-1(トンネル様式2P003)'!$B$2:$W$40</definedName>
    <definedName name="Z_D77EBD73_782E_4A63_AC37_29D349B4D009_.wvu.PrintArea" localSheetId="12" hidden="1">'様式D-1-1(トンネル様式2P004)'!$B$2:$W$40</definedName>
    <definedName name="Z_D77EBD73_782E_4A63_AC37_29D349B4D009_.wvu.PrintArea" localSheetId="14" hidden="1">'様式D-2-1'!$B$3:$AI$18</definedName>
    <definedName name="Z_D77EBD73_782E_4A63_AC37_29D349B4D009_.wvu.PrintArea" localSheetId="15" hidden="1">'様式D-2-1´'!$B$3:$AI$18</definedName>
    <definedName name="Z_D77EBD73_782E_4A63_AC37_29D349B4D009_.wvu.PrintArea" localSheetId="26" hidden="1">'様式D-3_PE'!$B$3:$AO$46</definedName>
    <definedName name="Z_D77EBD73_782E_4A63_AC37_29D349B4D009_.wvu.PrintArea" localSheetId="16" hidden="1">'様式D-3_PS'!$B$3:$AO$46</definedName>
    <definedName name="Z_D77EBD73_782E_4A63_AC37_29D349B4D009_.wvu.PrintArea" localSheetId="17" hidden="1">'様式D-3_S01'!$B$3:$AO$46</definedName>
    <definedName name="Z_D77EBD73_782E_4A63_AC37_29D349B4D009_.wvu.PrintArea" localSheetId="18" hidden="1">'様式D-3_S02'!$B$3:$AO$46</definedName>
    <definedName name="Z_D77EBD73_782E_4A63_AC37_29D349B4D009_.wvu.PrintArea" localSheetId="19" hidden="1">'様式D-3_S03'!$B$3:$AO$46</definedName>
    <definedName name="Z_D77EBD73_782E_4A63_AC37_29D349B4D009_.wvu.PrintArea" localSheetId="20" hidden="1">'様式D-3_S04'!$B$3:$AO$46</definedName>
    <definedName name="Z_D77EBD73_782E_4A63_AC37_29D349B4D009_.wvu.PrintArea" localSheetId="21" hidden="1">'様式D-3_S05'!$B$3:$AO$46</definedName>
    <definedName name="Z_D77EBD73_782E_4A63_AC37_29D349B4D009_.wvu.PrintArea" localSheetId="22" hidden="1">'様式D-3_S06'!$B$3:$AO$46</definedName>
    <definedName name="Z_D77EBD73_782E_4A63_AC37_29D349B4D009_.wvu.PrintArea" localSheetId="23" hidden="1">'様式D-3_S07'!$B$3:$AO$46</definedName>
    <definedName name="Z_D77EBD73_782E_4A63_AC37_29D349B4D009_.wvu.PrintArea" localSheetId="24" hidden="1">'様式D-3_S08'!$B$3:$AO$46</definedName>
    <definedName name="Z_D77EBD73_782E_4A63_AC37_29D349B4D009_.wvu.PrintArea" localSheetId="25" hidden="1">'様式D-3_S09'!$B$3:$AO$46</definedName>
    <definedName name="コード" localSheetId="2">[1]ﾘｽﾄ!$A$3:$A$8</definedName>
    <definedName name="その他">'(参考)リスト'!$C$45</definedName>
    <definedName name="その他施設">'(参考)リスト'!$C$76:$C$80</definedName>
    <definedName name="トンネル分類" localSheetId="2">[1]ﾘｽﾄ!$D$3:$D$10</definedName>
    <definedName name="一般有料区分" localSheetId="2">[1]ﾘｽﾄ!$C$3:$C$4</definedName>
    <definedName name="外力">'(参考)リスト'!$E$16:$E$23</definedName>
    <definedName name="換気施設">'(参考)リスト'!$C$55:$C$59</definedName>
    <definedName name="区分" localSheetId="2">[1]ﾘｽﾄ!$B$3:$B$8</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5">テーブル1[対象箇所]</definedName>
    <definedName name="対象箇所" localSheetId="9">テーブル1[対象箇所]</definedName>
    <definedName name="対象箇所" localSheetId="10">テーブル1[対象箇所]</definedName>
    <definedName name="対象箇所" localSheetId="11">テーブル1[対象箇所]</definedName>
    <definedName name="対象箇所" localSheetId="12">テーブル1[対象箇所]</definedName>
    <definedName name="対象箇所" localSheetId="26">テーブル1[対象箇所]</definedName>
    <definedName name="対象箇所" localSheetId="16">テーブル1[対象箇所]</definedName>
    <definedName name="対象箇所" localSheetId="17">テーブル1[対象箇所]</definedName>
    <definedName name="対象箇所" localSheetId="18">テーブル1[対象箇所]</definedName>
    <definedName name="対象箇所" localSheetId="19">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テーブル1[対象箇所]</definedName>
    <definedName name="天井板">'(参考)リスト'!$C$34:$C$36</definedName>
    <definedName name="内装" localSheetId="2">[1]ﾘｽﾄ!$W$3:$W$9</definedName>
    <definedName name="内装板">'(参考)リスト'!$C$31:$C$32</definedName>
    <definedName name="排水種別" localSheetId="2">[1]ﾘｽﾄ!$V$3:$V$9</definedName>
    <definedName name="非常用施設">'(参考)リスト'!$C$61:$C$74</definedName>
    <definedName name="覆工">'(参考)リスト'!$C$16:$C$29</definedName>
    <definedName name="覆工・坑門">'(参考)リスト'!$C$16:$C$29</definedName>
    <definedName name="舗装種別" localSheetId="2">[1]ﾘｽﾄ!$N$3:$N$11</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 i="238" l="1"/>
  <c r="J4" i="238"/>
  <c r="D4" i="238"/>
  <c r="U3" i="238"/>
  <c r="P3" i="238"/>
  <c r="J3" i="238"/>
  <c r="D3" i="238"/>
  <c r="P4" i="237"/>
  <c r="J4" i="237"/>
  <c r="D4" i="237"/>
  <c r="U3" i="237"/>
  <c r="P3" i="237"/>
  <c r="J3" i="237"/>
  <c r="D3" i="237"/>
  <c r="P4" i="236"/>
  <c r="J4" i="236"/>
  <c r="D4" i="236"/>
  <c r="U3" i="236"/>
  <c r="P3" i="236"/>
  <c r="J3" i="236"/>
  <c r="D3" i="236"/>
  <c r="E5" i="59" l="1"/>
  <c r="E20" i="58"/>
  <c r="E19" i="58"/>
  <c r="E18" i="58"/>
  <c r="E17" i="58"/>
  <c r="E16" i="58"/>
  <c r="E15" i="58"/>
  <c r="E14" i="58"/>
  <c r="E13" i="58"/>
  <c r="E12" i="58"/>
  <c r="E11" i="58"/>
  <c r="AJ32" i="235" l="1"/>
  <c r="AI32" i="235"/>
  <c r="AI35" i="235" s="1"/>
  <c r="BR5" i="235" s="1"/>
  <c r="AH32" i="235"/>
  <c r="AH35" i="235" s="1"/>
  <c r="BQ5" i="235" s="1"/>
  <c r="AG32" i="235"/>
  <c r="AF32" i="235"/>
  <c r="AE32" i="235"/>
  <c r="AD32" i="235"/>
  <c r="AD35" i="235" s="1"/>
  <c r="BN5" i="235" s="1"/>
  <c r="AC32" i="235"/>
  <c r="AB32" i="235"/>
  <c r="BA5" i="235" s="1"/>
  <c r="AA32" i="235"/>
  <c r="Z32" i="235"/>
  <c r="Y32" i="235"/>
  <c r="Y37" i="235" s="1"/>
  <c r="BV5" i="235" s="1"/>
  <c r="AJ31" i="235"/>
  <c r="CH5" i="235" s="1"/>
  <c r="AI31" i="235"/>
  <c r="CG5" i="235" s="1"/>
  <c r="AH31" i="235"/>
  <c r="CF5" i="235" s="1"/>
  <c r="AG31" i="235"/>
  <c r="AF31" i="235"/>
  <c r="AE31" i="235"/>
  <c r="AD31" i="235"/>
  <c r="AC31" i="235"/>
  <c r="CA5" i="235" s="1"/>
  <c r="AQ30" i="235"/>
  <c r="AQ29" i="235"/>
  <c r="AQ28" i="235"/>
  <c r="AQ27" i="235"/>
  <c r="AQ26" i="235"/>
  <c r="AQ25" i="235"/>
  <c r="AQ24" i="235"/>
  <c r="AQ23" i="235"/>
  <c r="AQ22" i="235"/>
  <c r="AQ21" i="235"/>
  <c r="AQ20" i="235"/>
  <c r="AQ19" i="235"/>
  <c r="AQ18" i="235"/>
  <c r="AQ17" i="235"/>
  <c r="AQ16" i="235"/>
  <c r="AQ15" i="235"/>
  <c r="AQ14" i="235"/>
  <c r="AQ13" i="235"/>
  <c r="AQ12" i="235"/>
  <c r="AQ11" i="235"/>
  <c r="CE5" i="235"/>
  <c r="CD5" i="235"/>
  <c r="CC5" i="235"/>
  <c r="CB5" i="235"/>
  <c r="BI5" i="235"/>
  <c r="BG5" i="235"/>
  <c r="BF5" i="235"/>
  <c r="BE5" i="235"/>
  <c r="BD5" i="235"/>
  <c r="BC5" i="235"/>
  <c r="BB5" i="235"/>
  <c r="AW5" i="235"/>
  <c r="AV5" i="235"/>
  <c r="Y5" i="235"/>
  <c r="N5" i="235"/>
  <c r="E5" i="235"/>
  <c r="AK4" i="235"/>
  <c r="Y4" i="235"/>
  <c r="N4" i="235"/>
  <c r="E4" i="235"/>
  <c r="AJ32" i="234"/>
  <c r="AI32" i="234"/>
  <c r="AI35" i="234" s="1"/>
  <c r="BR5" i="234" s="1"/>
  <c r="AH32" i="234"/>
  <c r="AH35" i="234" s="1"/>
  <c r="BQ5" i="234" s="1"/>
  <c r="AG32" i="234"/>
  <c r="AG36" i="234" s="1"/>
  <c r="BU5" i="234" s="1"/>
  <c r="AF32" i="234"/>
  <c r="BE5" i="234" s="1"/>
  <c r="AE32" i="234"/>
  <c r="AD32" i="234"/>
  <c r="AD35" i="234" s="1"/>
  <c r="BN5" i="234" s="1"/>
  <c r="AC32" i="234"/>
  <c r="AB32" i="234"/>
  <c r="BA5" i="234" s="1"/>
  <c r="AA32" i="234"/>
  <c r="AS34" i="234" s="1"/>
  <c r="Z32" i="234"/>
  <c r="AY5" i="234" s="1"/>
  <c r="Y32" i="234"/>
  <c r="AJ31" i="234"/>
  <c r="CH5" i="234" s="1"/>
  <c r="AI31" i="234"/>
  <c r="CG5" i="234" s="1"/>
  <c r="AH31" i="234"/>
  <c r="CF5" i="234" s="1"/>
  <c r="AG31" i="234"/>
  <c r="CE5" i="234" s="1"/>
  <c r="AF31" i="234"/>
  <c r="CD5" i="234" s="1"/>
  <c r="AE31" i="234"/>
  <c r="CC5" i="234" s="1"/>
  <c r="AD31" i="234"/>
  <c r="CB5" i="234" s="1"/>
  <c r="AC31" i="234"/>
  <c r="AQ30" i="234"/>
  <c r="AQ29" i="234"/>
  <c r="AQ28" i="234"/>
  <c r="AQ27" i="234"/>
  <c r="AQ26" i="234"/>
  <c r="AQ25" i="234"/>
  <c r="AQ24" i="234"/>
  <c r="AQ23" i="234"/>
  <c r="AQ22" i="234"/>
  <c r="AQ21" i="234"/>
  <c r="AQ20" i="234"/>
  <c r="AQ19" i="234"/>
  <c r="AQ18" i="234"/>
  <c r="AQ17" i="234"/>
  <c r="AQ16" i="234"/>
  <c r="AQ15" i="234"/>
  <c r="AQ14" i="234"/>
  <c r="AQ13" i="234"/>
  <c r="AQ12" i="234"/>
  <c r="AQ11" i="234"/>
  <c r="CA5" i="234"/>
  <c r="BI5" i="234"/>
  <c r="BH5" i="234"/>
  <c r="BG5" i="234"/>
  <c r="BF5" i="234"/>
  <c r="BD5" i="234"/>
  <c r="AW5" i="234"/>
  <c r="AV5" i="234"/>
  <c r="Y5" i="234"/>
  <c r="N5" i="234"/>
  <c r="E5" i="234"/>
  <c r="AK4" i="234"/>
  <c r="Y4" i="234"/>
  <c r="N4" i="234"/>
  <c r="E4" i="234"/>
  <c r="AJ32" i="233"/>
  <c r="BI5" i="233" s="1"/>
  <c r="AI32" i="233"/>
  <c r="AH32" i="233"/>
  <c r="AH35" i="233" s="1"/>
  <c r="BQ5" i="233" s="1"/>
  <c r="AG32" i="233"/>
  <c r="AF32" i="233"/>
  <c r="AE32" i="233"/>
  <c r="AE35" i="233" s="1"/>
  <c r="BO5" i="233" s="1"/>
  <c r="AD32" i="233"/>
  <c r="AD35" i="233" s="1"/>
  <c r="BN5" i="233" s="1"/>
  <c r="AC32" i="233"/>
  <c r="AC36" i="233" s="1"/>
  <c r="BT5" i="233" s="1"/>
  <c r="AB32" i="233"/>
  <c r="BA5" i="233" s="1"/>
  <c r="AA32" i="233"/>
  <c r="Z32" i="233"/>
  <c r="BX5" i="233" s="1"/>
  <c r="Y32" i="233"/>
  <c r="AJ31" i="233"/>
  <c r="CH5" i="233" s="1"/>
  <c r="AI31" i="233"/>
  <c r="CG5" i="233" s="1"/>
  <c r="AH31" i="233"/>
  <c r="AG31" i="233"/>
  <c r="AF31" i="233"/>
  <c r="CD5" i="233" s="1"/>
  <c r="AE31" i="233"/>
  <c r="CC5" i="233" s="1"/>
  <c r="AD31" i="233"/>
  <c r="CB5" i="233" s="1"/>
  <c r="AC31" i="233"/>
  <c r="AQ30" i="233"/>
  <c r="AQ29" i="233"/>
  <c r="AQ28" i="233"/>
  <c r="AQ27" i="233"/>
  <c r="AQ26" i="233"/>
  <c r="AQ25" i="233"/>
  <c r="AQ24" i="233"/>
  <c r="AQ23" i="233"/>
  <c r="AQ22" i="233"/>
  <c r="AQ21" i="233"/>
  <c r="AQ20" i="233"/>
  <c r="AQ19" i="233"/>
  <c r="AQ18" i="233"/>
  <c r="AQ17" i="233"/>
  <c r="AQ16" i="233"/>
  <c r="AQ15" i="233"/>
  <c r="AQ14" i="233"/>
  <c r="AQ13" i="233"/>
  <c r="AQ12" i="233"/>
  <c r="AQ11" i="233"/>
  <c r="CF5" i="233"/>
  <c r="CE5" i="233"/>
  <c r="CA5" i="233"/>
  <c r="BH5" i="233"/>
  <c r="BF5" i="233"/>
  <c r="BE5" i="233"/>
  <c r="BD5" i="233"/>
  <c r="BC5" i="233"/>
  <c r="AW5" i="233"/>
  <c r="AV5" i="233"/>
  <c r="Y5" i="233"/>
  <c r="N5" i="233"/>
  <c r="E5" i="233"/>
  <c r="AK4" i="233"/>
  <c r="Y4" i="233"/>
  <c r="N4" i="233"/>
  <c r="E4" i="233"/>
  <c r="AH35" i="232"/>
  <c r="BQ5" i="232" s="1"/>
  <c r="AJ32" i="232"/>
  <c r="BI5" i="232" s="1"/>
  <c r="AI32" i="232"/>
  <c r="AH32" i="232"/>
  <c r="AG32" i="232"/>
  <c r="AF32" i="232"/>
  <c r="AE32" i="232"/>
  <c r="AE35" i="232" s="1"/>
  <c r="BO5" i="232" s="1"/>
  <c r="AD32" i="232"/>
  <c r="AD35" i="232" s="1"/>
  <c r="BN5" i="232" s="1"/>
  <c r="AC32" i="232"/>
  <c r="AB32" i="232"/>
  <c r="BA5" i="232" s="1"/>
  <c r="AA32" i="232"/>
  <c r="Z32" i="232"/>
  <c r="Y32" i="232"/>
  <c r="AJ31" i="232"/>
  <c r="CH5" i="232" s="1"/>
  <c r="AI31" i="232"/>
  <c r="CG5" i="232" s="1"/>
  <c r="AH31" i="232"/>
  <c r="CF5" i="232" s="1"/>
  <c r="AG31" i="232"/>
  <c r="AF31" i="232"/>
  <c r="CD5" i="232" s="1"/>
  <c r="AE31" i="232"/>
  <c r="CC5" i="232" s="1"/>
  <c r="AD31" i="232"/>
  <c r="CB5" i="232" s="1"/>
  <c r="AC31" i="232"/>
  <c r="CA5" i="232" s="1"/>
  <c r="AQ30" i="232"/>
  <c r="AQ29" i="232"/>
  <c r="AQ28" i="232"/>
  <c r="AQ27" i="232"/>
  <c r="AQ26" i="232"/>
  <c r="AQ25" i="232"/>
  <c r="AQ24" i="232"/>
  <c r="AQ23" i="232"/>
  <c r="AQ22" i="232"/>
  <c r="AQ21" i="232"/>
  <c r="AQ20" i="232"/>
  <c r="AQ19" i="232"/>
  <c r="AQ18" i="232"/>
  <c r="AQ17" i="232"/>
  <c r="AQ16" i="232"/>
  <c r="AQ15" i="232"/>
  <c r="AQ14" i="232"/>
  <c r="AQ13" i="232"/>
  <c r="AQ12" i="232"/>
  <c r="AQ11" i="232"/>
  <c r="CE5" i="232"/>
  <c r="BH5" i="232"/>
  <c r="BG5" i="232"/>
  <c r="BF5" i="232"/>
  <c r="BE5" i="232"/>
  <c r="BD5" i="232"/>
  <c r="BB5" i="232"/>
  <c r="AW5" i="232"/>
  <c r="AV5" i="232"/>
  <c r="Y5" i="232"/>
  <c r="N5" i="232"/>
  <c r="E5" i="232"/>
  <c r="AK4" i="232"/>
  <c r="Y4" i="232"/>
  <c r="N4" i="232"/>
  <c r="E4" i="232"/>
  <c r="AJ32" i="231"/>
  <c r="BI5" i="231" s="1"/>
  <c r="AI32" i="231"/>
  <c r="AH32" i="231"/>
  <c r="AH35" i="231" s="1"/>
  <c r="BQ5" i="231" s="1"/>
  <c r="AG32" i="231"/>
  <c r="AF32" i="231"/>
  <c r="AE32" i="231"/>
  <c r="AE35" i="231" s="1"/>
  <c r="BO5" i="231" s="1"/>
  <c r="AD32" i="231"/>
  <c r="AC32" i="231"/>
  <c r="AC33" i="231" s="1"/>
  <c r="AB32" i="231"/>
  <c r="BA5" i="231" s="1"/>
  <c r="AA32" i="231"/>
  <c r="Z32" i="231"/>
  <c r="AY5" i="231" s="1"/>
  <c r="Y32" i="231"/>
  <c r="AJ31" i="231"/>
  <c r="CH5" i="231" s="1"/>
  <c r="AI31" i="231"/>
  <c r="CG5" i="231" s="1"/>
  <c r="AH31" i="231"/>
  <c r="AG31" i="231"/>
  <c r="AF31" i="231"/>
  <c r="CD5" i="231" s="1"/>
  <c r="AE31" i="231"/>
  <c r="AD31" i="231"/>
  <c r="CB5" i="231" s="1"/>
  <c r="AC31" i="231"/>
  <c r="AQ30" i="231"/>
  <c r="AQ29" i="231"/>
  <c r="AQ28" i="231"/>
  <c r="AQ27" i="231"/>
  <c r="AQ26" i="231"/>
  <c r="AQ25" i="231"/>
  <c r="AQ24" i="231"/>
  <c r="AQ23" i="231"/>
  <c r="AQ22" i="231"/>
  <c r="AQ21" i="231"/>
  <c r="AQ20" i="231"/>
  <c r="AQ19" i="231"/>
  <c r="AQ18" i="231"/>
  <c r="AQ17" i="231"/>
  <c r="AQ16" i="231"/>
  <c r="AQ15" i="231"/>
  <c r="AQ14" i="231"/>
  <c r="AQ13" i="231"/>
  <c r="AQ12" i="231"/>
  <c r="AQ11" i="231"/>
  <c r="CF5" i="231"/>
  <c r="CE5" i="231"/>
  <c r="CC5" i="231"/>
  <c r="CA5" i="231"/>
  <c r="BH5" i="231"/>
  <c r="BF5" i="231"/>
  <c r="BE5" i="231"/>
  <c r="BD5" i="231"/>
  <c r="AW5" i="231"/>
  <c r="AV5" i="231"/>
  <c r="Y5" i="231"/>
  <c r="N5" i="231"/>
  <c r="E5" i="231"/>
  <c r="AK4" i="231"/>
  <c r="Y4" i="231"/>
  <c r="N4" i="231"/>
  <c r="E4" i="231"/>
  <c r="AJ32" i="230"/>
  <c r="AI32" i="230"/>
  <c r="AH32" i="230"/>
  <c r="AH35" i="230" s="1"/>
  <c r="BQ5" i="230" s="1"/>
  <c r="AG32" i="230"/>
  <c r="AF32" i="230"/>
  <c r="AE32" i="230"/>
  <c r="AE35" i="230" s="1"/>
  <c r="BO5" i="230" s="1"/>
  <c r="AD32" i="230"/>
  <c r="AD35" i="230" s="1"/>
  <c r="BN5" i="230" s="1"/>
  <c r="AC32" i="230"/>
  <c r="AC36" i="230" s="1"/>
  <c r="BT5" i="230" s="1"/>
  <c r="AB32" i="230"/>
  <c r="BA5" i="230" s="1"/>
  <c r="AA32" i="230"/>
  <c r="Z32" i="230"/>
  <c r="Y32" i="230"/>
  <c r="AJ31" i="230"/>
  <c r="AI31" i="230"/>
  <c r="CG5" i="230" s="1"/>
  <c r="AH31" i="230"/>
  <c r="AG31" i="230"/>
  <c r="CE5" i="230" s="1"/>
  <c r="AF31" i="230"/>
  <c r="CD5" i="230" s="1"/>
  <c r="AE31" i="230"/>
  <c r="AD31" i="230"/>
  <c r="CB5" i="230" s="1"/>
  <c r="AC31" i="230"/>
  <c r="CA5" i="230" s="1"/>
  <c r="AQ30" i="230"/>
  <c r="AQ29" i="230"/>
  <c r="AQ28" i="230"/>
  <c r="AQ27" i="230"/>
  <c r="AQ26" i="230"/>
  <c r="AQ25" i="230"/>
  <c r="AQ24" i="230"/>
  <c r="AQ23" i="230"/>
  <c r="AQ22" i="230"/>
  <c r="AQ21" i="230"/>
  <c r="AQ20" i="230"/>
  <c r="AQ19" i="230"/>
  <c r="AQ18" i="230"/>
  <c r="AQ17" i="230"/>
  <c r="AQ16" i="230"/>
  <c r="AQ15" i="230"/>
  <c r="AQ14" i="230"/>
  <c r="AQ13" i="230"/>
  <c r="AQ12" i="230"/>
  <c r="AQ11" i="230"/>
  <c r="CH5" i="230"/>
  <c r="CF5" i="230"/>
  <c r="CC5" i="230"/>
  <c r="BI5" i="230"/>
  <c r="BH5" i="230"/>
  <c r="BG5" i="230"/>
  <c r="BF5" i="230"/>
  <c r="BE5" i="230"/>
  <c r="BC5" i="230"/>
  <c r="AW5" i="230"/>
  <c r="AV5" i="230"/>
  <c r="Y5" i="230"/>
  <c r="N5" i="230"/>
  <c r="E5" i="230"/>
  <c r="AK4" i="230"/>
  <c r="Y4" i="230"/>
  <c r="N4" i="230"/>
  <c r="E4" i="230"/>
  <c r="AJ32" i="229"/>
  <c r="BI5" i="229" s="1"/>
  <c r="AI32" i="229"/>
  <c r="AH32" i="229"/>
  <c r="BG5" i="229" s="1"/>
  <c r="AG32" i="229"/>
  <c r="AG35" i="229" s="1"/>
  <c r="BP5" i="229" s="1"/>
  <c r="AF32" i="229"/>
  <c r="AE32" i="229"/>
  <c r="AD32" i="229"/>
  <c r="AD35" i="229" s="1"/>
  <c r="BN5" i="229" s="1"/>
  <c r="AC32" i="229"/>
  <c r="AC35" i="229" s="1"/>
  <c r="BM5" i="229" s="1"/>
  <c r="AB32" i="229"/>
  <c r="BA5" i="229" s="1"/>
  <c r="AA32" i="229"/>
  <c r="AZ5" i="229" s="1"/>
  <c r="Z32" i="229"/>
  <c r="Y32" i="229"/>
  <c r="AJ31" i="229"/>
  <c r="CH5" i="229" s="1"/>
  <c r="AI31" i="229"/>
  <c r="CG5" i="229" s="1"/>
  <c r="AH31" i="229"/>
  <c r="CF5" i="229" s="1"/>
  <c r="AG31" i="229"/>
  <c r="CE5" i="229" s="1"/>
  <c r="AF31" i="229"/>
  <c r="CD5" i="229" s="1"/>
  <c r="AE31" i="229"/>
  <c r="CC5" i="229" s="1"/>
  <c r="AD31" i="229"/>
  <c r="CB5" i="229" s="1"/>
  <c r="AC31" i="229"/>
  <c r="CA5" i="229" s="1"/>
  <c r="AQ30" i="229"/>
  <c r="AQ29" i="229"/>
  <c r="AQ28" i="229"/>
  <c r="AQ27" i="229"/>
  <c r="AQ26" i="229"/>
  <c r="AQ25" i="229"/>
  <c r="AQ24" i="229"/>
  <c r="AQ23" i="229"/>
  <c r="AQ22" i="229"/>
  <c r="AQ21" i="229"/>
  <c r="AQ20" i="229"/>
  <c r="AQ19" i="229"/>
  <c r="AQ18" i="229"/>
  <c r="AQ17" i="229"/>
  <c r="AQ16" i="229"/>
  <c r="AQ15" i="229"/>
  <c r="AQ14" i="229"/>
  <c r="AQ13" i="229"/>
  <c r="AQ12" i="229"/>
  <c r="AQ11" i="229"/>
  <c r="BC5" i="229"/>
  <c r="BB5" i="229"/>
  <c r="AW5" i="229"/>
  <c r="AV5" i="229"/>
  <c r="Y5" i="229"/>
  <c r="N5" i="229"/>
  <c r="E5" i="229"/>
  <c r="AK4" i="229"/>
  <c r="Y4" i="229"/>
  <c r="N4" i="229"/>
  <c r="E4" i="229"/>
  <c r="AJ32" i="228"/>
  <c r="AI32" i="228"/>
  <c r="AH32" i="228"/>
  <c r="AH35" i="228" s="1"/>
  <c r="BQ5" i="228" s="1"/>
  <c r="AG32" i="228"/>
  <c r="AF32" i="228"/>
  <c r="BE5" i="228" s="1"/>
  <c r="AE32" i="228"/>
  <c r="AE35" i="228" s="1"/>
  <c r="BO5" i="228" s="1"/>
  <c r="AD32" i="228"/>
  <c r="AD35" i="228" s="1"/>
  <c r="BN5" i="228" s="1"/>
  <c r="AC32" i="228"/>
  <c r="AC36" i="228" s="1"/>
  <c r="BT5" i="228" s="1"/>
  <c r="AB32" i="228"/>
  <c r="BA5" i="228" s="1"/>
  <c r="AA32" i="228"/>
  <c r="Z32" i="228"/>
  <c r="Y32" i="228"/>
  <c r="AJ31" i="228"/>
  <c r="AI31" i="228"/>
  <c r="CG5" i="228" s="1"/>
  <c r="AH31" i="228"/>
  <c r="AG31" i="228"/>
  <c r="CE5" i="228" s="1"/>
  <c r="AF31" i="228"/>
  <c r="CD5" i="228" s="1"/>
  <c r="AE31" i="228"/>
  <c r="CC5" i="228" s="1"/>
  <c r="AD31" i="228"/>
  <c r="CB5" i="228" s="1"/>
  <c r="AC31" i="228"/>
  <c r="CA5" i="228" s="1"/>
  <c r="AQ30" i="228"/>
  <c r="AQ29" i="228"/>
  <c r="AQ28" i="228"/>
  <c r="AQ27" i="228"/>
  <c r="AQ26" i="228"/>
  <c r="AQ25" i="228"/>
  <c r="AQ24" i="228"/>
  <c r="AQ23" i="228"/>
  <c r="AQ22" i="228"/>
  <c r="AQ21" i="228"/>
  <c r="AQ20" i="228"/>
  <c r="AQ19" i="228"/>
  <c r="AQ18" i="228"/>
  <c r="AQ17" i="228"/>
  <c r="AQ16" i="228"/>
  <c r="AQ15" i="228"/>
  <c r="AQ14" i="228"/>
  <c r="AQ13" i="228"/>
  <c r="AQ12" i="228"/>
  <c r="AQ11" i="228"/>
  <c r="CH5" i="228"/>
  <c r="CF5" i="228"/>
  <c r="BI5" i="228"/>
  <c r="AW5" i="228"/>
  <c r="AV5" i="228"/>
  <c r="Y5" i="228"/>
  <c r="N5" i="228"/>
  <c r="E5" i="228"/>
  <c r="AK4" i="228"/>
  <c r="Y4" i="228"/>
  <c r="N4" i="228"/>
  <c r="E4" i="228"/>
  <c r="AJ32" i="227"/>
  <c r="AI32" i="227"/>
  <c r="AH32" i="227"/>
  <c r="AH35" i="227" s="1"/>
  <c r="BQ5" i="227" s="1"/>
  <c r="AG32" i="227"/>
  <c r="AG35" i="227" s="1"/>
  <c r="BP5" i="227" s="1"/>
  <c r="AF32" i="227"/>
  <c r="BE5" i="227" s="1"/>
  <c r="AE32" i="227"/>
  <c r="AD32" i="227"/>
  <c r="AC32" i="227"/>
  <c r="AC35" i="227" s="1"/>
  <c r="BM5" i="227" s="1"/>
  <c r="AB32" i="227"/>
  <c r="BA5" i="227" s="1"/>
  <c r="AA32" i="227"/>
  <c r="Z32" i="227"/>
  <c r="Z35" i="227" s="1"/>
  <c r="BK5" i="227" s="1"/>
  <c r="Y32" i="227"/>
  <c r="AJ31" i="227"/>
  <c r="AI31" i="227"/>
  <c r="AH31" i="227"/>
  <c r="CF5" i="227" s="1"/>
  <c r="AG31" i="227"/>
  <c r="AF31" i="227"/>
  <c r="AE31" i="227"/>
  <c r="CC5" i="227" s="1"/>
  <c r="AD31" i="227"/>
  <c r="CB5" i="227" s="1"/>
  <c r="AC31" i="227"/>
  <c r="CA5" i="227" s="1"/>
  <c r="AQ30" i="227"/>
  <c r="AQ29" i="227"/>
  <c r="AQ28" i="227"/>
  <c r="AQ27" i="227"/>
  <c r="AQ26" i="227"/>
  <c r="AQ25" i="227"/>
  <c r="AQ24" i="227"/>
  <c r="AQ23" i="227"/>
  <c r="AQ22" i="227"/>
  <c r="AQ21" i="227"/>
  <c r="AQ20" i="227"/>
  <c r="AQ19" i="227"/>
  <c r="AQ18" i="227"/>
  <c r="AQ17" i="227"/>
  <c r="AQ16" i="227"/>
  <c r="AQ15" i="227"/>
  <c r="AQ14" i="227"/>
  <c r="AQ13" i="227"/>
  <c r="AQ12" i="227"/>
  <c r="AQ11" i="227"/>
  <c r="CH5" i="227"/>
  <c r="CG5" i="227"/>
  <c r="CE5" i="227"/>
  <c r="CD5" i="227"/>
  <c r="BI5" i="227"/>
  <c r="BG5" i="227"/>
  <c r="AW5" i="227"/>
  <c r="AV5" i="227"/>
  <c r="Y5" i="227"/>
  <c r="N5" i="227"/>
  <c r="E5" i="227"/>
  <c r="AK4" i="227"/>
  <c r="Y4" i="227"/>
  <c r="N4" i="227"/>
  <c r="E4" i="227"/>
  <c r="AJ32" i="225"/>
  <c r="BI5" i="225" s="1"/>
  <c r="AI32" i="225"/>
  <c r="AI35" i="225" s="1"/>
  <c r="BR5" i="225" s="1"/>
  <c r="AH32" i="225"/>
  <c r="AH35" i="225" s="1"/>
  <c r="BQ5" i="225" s="1"/>
  <c r="AG32" i="225"/>
  <c r="BF5" i="225" s="1"/>
  <c r="AF32" i="225"/>
  <c r="BE5" i="225" s="1"/>
  <c r="AE32" i="225"/>
  <c r="AD32" i="225"/>
  <c r="AD35" i="225" s="1"/>
  <c r="BN5" i="225" s="1"/>
  <c r="AC32" i="225"/>
  <c r="AC36" i="225" s="1"/>
  <c r="BT5" i="225" s="1"/>
  <c r="AB32" i="225"/>
  <c r="BA5" i="225" s="1"/>
  <c r="AA32" i="225"/>
  <c r="Z32" i="225"/>
  <c r="Y32" i="225"/>
  <c r="AJ31" i="225"/>
  <c r="CH5" i="225" s="1"/>
  <c r="AI31" i="225"/>
  <c r="CG5" i="225" s="1"/>
  <c r="AH31" i="225"/>
  <c r="AG31" i="225"/>
  <c r="CE5" i="225" s="1"/>
  <c r="AF31" i="225"/>
  <c r="CD5" i="225" s="1"/>
  <c r="AE31" i="225"/>
  <c r="CC5" i="225" s="1"/>
  <c r="AD31" i="225"/>
  <c r="CB5" i="225" s="1"/>
  <c r="AC31" i="225"/>
  <c r="CA5" i="225" s="1"/>
  <c r="AQ30" i="225"/>
  <c r="AQ29" i="225"/>
  <c r="AQ28" i="225"/>
  <c r="AQ27" i="225"/>
  <c r="AQ26" i="225"/>
  <c r="AQ25" i="225"/>
  <c r="AQ24" i="225"/>
  <c r="AQ23" i="225"/>
  <c r="AQ22" i="225"/>
  <c r="AQ21" i="225"/>
  <c r="AQ20" i="225"/>
  <c r="AQ19" i="225"/>
  <c r="AQ18" i="225"/>
  <c r="AQ17" i="225"/>
  <c r="AQ16" i="225"/>
  <c r="AQ15" i="225"/>
  <c r="AQ14" i="225"/>
  <c r="AQ13" i="225"/>
  <c r="AQ12" i="225"/>
  <c r="AQ11" i="225"/>
  <c r="CF5" i="225"/>
  <c r="BB5" i="225"/>
  <c r="AW5" i="225"/>
  <c r="AV5" i="225"/>
  <c r="Y5" i="225"/>
  <c r="N5" i="225"/>
  <c r="E5" i="225"/>
  <c r="AK4" i="225"/>
  <c r="Y4" i="225"/>
  <c r="N4" i="225"/>
  <c r="E4" i="225"/>
  <c r="AS34" i="228" l="1"/>
  <c r="AI35" i="228"/>
  <c r="BR5" i="228" s="1"/>
  <c r="AC33" i="229"/>
  <c r="BD5" i="230"/>
  <c r="AS34" i="233"/>
  <c r="AI35" i="233"/>
  <c r="BR5" i="233" s="1"/>
  <c r="BZ5" i="229"/>
  <c r="Y37" i="230"/>
  <c r="BV5" i="230" s="1"/>
  <c r="AG36" i="230"/>
  <c r="BU5" i="230" s="1"/>
  <c r="BG5" i="231"/>
  <c r="AS34" i="227"/>
  <c r="AI35" i="229"/>
  <c r="BR5" i="229" s="1"/>
  <c r="AS34" i="230"/>
  <c r="AS35" i="230" s="1"/>
  <c r="AI35" i="230"/>
  <c r="BR5" i="230" s="1"/>
  <c r="Y37" i="231"/>
  <c r="BV5" i="231" s="1"/>
  <c r="AG36" i="231"/>
  <c r="BU5" i="231" s="1"/>
  <c r="Y37" i="232"/>
  <c r="BV5" i="232" s="1"/>
  <c r="AG36" i="232"/>
  <c r="BU5" i="232" s="1"/>
  <c r="AE35" i="225"/>
  <c r="BO5" i="225" s="1"/>
  <c r="AG36" i="228"/>
  <c r="BU5" i="228" s="1"/>
  <c r="BB5" i="230"/>
  <c r="AS34" i="231"/>
  <c r="AI35" i="231"/>
  <c r="BR5" i="231" s="1"/>
  <c r="Y37" i="233"/>
  <c r="BV5" i="233" s="1"/>
  <c r="AG36" i="233"/>
  <c r="BU5" i="233" s="1"/>
  <c r="AE35" i="227"/>
  <c r="BO5" i="227" s="1"/>
  <c r="AI35" i="232"/>
  <c r="BR5" i="232" s="1"/>
  <c r="AE35" i="234"/>
  <c r="BO5" i="234" s="1"/>
  <c r="Y37" i="234"/>
  <c r="BV5" i="234" s="1"/>
  <c r="AC36" i="234"/>
  <c r="BT5" i="234" s="1"/>
  <c r="AR35" i="232"/>
  <c r="AS35" i="233"/>
  <c r="AR35" i="235"/>
  <c r="AS34" i="232"/>
  <c r="AS35" i="232" s="1"/>
  <c r="AS34" i="235"/>
  <c r="BC5" i="225"/>
  <c r="AG33" i="229"/>
  <c r="BH5" i="225"/>
  <c r="AG33" i="225"/>
  <c r="AH35" i="229"/>
  <c r="BQ5" i="229" s="1"/>
  <c r="AC36" i="231"/>
  <c r="BT5" i="231" s="1"/>
  <c r="AC36" i="232"/>
  <c r="BT5" i="232" s="1"/>
  <c r="AC36" i="235"/>
  <c r="BT5" i="235" s="1"/>
  <c r="AC36" i="227"/>
  <c r="BT5" i="227" s="1"/>
  <c r="BD5" i="227"/>
  <c r="BD5" i="228"/>
  <c r="AG35" i="225"/>
  <c r="BP5" i="225" s="1"/>
  <c r="BF5" i="227"/>
  <c r="AG36" i="227"/>
  <c r="BU5" i="227" s="1"/>
  <c r="BF5" i="228"/>
  <c r="AC33" i="228"/>
  <c r="AC36" i="229"/>
  <c r="BT5" i="229" s="1"/>
  <c r="BB5" i="234"/>
  <c r="BB5" i="228"/>
  <c r="BH5" i="229"/>
  <c r="BG5" i="228"/>
  <c r="AG36" i="229"/>
  <c r="BU5" i="229" s="1"/>
  <c r="BB5" i="231"/>
  <c r="BC5" i="232"/>
  <c r="BC5" i="234"/>
  <c r="AE35" i="235"/>
  <c r="BO5" i="235" s="1"/>
  <c r="BE5" i="229"/>
  <c r="AC33" i="227"/>
  <c r="Y37" i="225"/>
  <c r="BV5" i="225" s="1"/>
  <c r="AG36" i="225"/>
  <c r="BU5" i="225" s="1"/>
  <c r="AG33" i="227"/>
  <c r="BB5" i="233"/>
  <c r="AG36" i="235"/>
  <c r="BU5" i="235" s="1"/>
  <c r="AR35" i="225"/>
  <c r="Y37" i="228"/>
  <c r="BV5" i="228" s="1"/>
  <c r="AG33" i="230"/>
  <c r="BH5" i="235"/>
  <c r="AR35" i="230"/>
  <c r="AS34" i="225"/>
  <c r="AS35" i="225" s="1"/>
  <c r="AR35" i="228"/>
  <c r="AG35" i="230"/>
  <c r="BP5" i="230" s="1"/>
  <c r="Y37" i="227"/>
  <c r="BV5" i="227" s="1"/>
  <c r="AS35" i="228"/>
  <c r="AG33" i="231"/>
  <c r="BB5" i="227"/>
  <c r="AC33" i="225"/>
  <c r="AE35" i="229"/>
  <c r="BO5" i="229" s="1"/>
  <c r="AG35" i="232"/>
  <c r="BP5" i="232" s="1"/>
  <c r="AY5" i="235"/>
  <c r="AZ5" i="235"/>
  <c r="AC35" i="235"/>
  <c r="BM5" i="235" s="1"/>
  <c r="AG35" i="235"/>
  <c r="BP5" i="235" s="1"/>
  <c r="Z35" i="235"/>
  <c r="BK5" i="235" s="1"/>
  <c r="BW5" i="235"/>
  <c r="BX5" i="235"/>
  <c r="BY5" i="235"/>
  <c r="BZ5" i="235"/>
  <c r="Y33" i="235"/>
  <c r="AC33" i="235"/>
  <c r="Y36" i="235"/>
  <c r="BS5" i="235" s="1"/>
  <c r="AG33" i="235"/>
  <c r="AX5" i="235"/>
  <c r="AQ34" i="235"/>
  <c r="AA35" i="235" s="1"/>
  <c r="BL5" i="235" s="1"/>
  <c r="Y35" i="235"/>
  <c r="BJ5" i="235" s="1"/>
  <c r="AC35" i="234"/>
  <c r="BM5" i="234" s="1"/>
  <c r="AZ5" i="234"/>
  <c r="AG35" i="234"/>
  <c r="BP5" i="234" s="1"/>
  <c r="BW5" i="234"/>
  <c r="BX5" i="234"/>
  <c r="Z35" i="234"/>
  <c r="BK5" i="234" s="1"/>
  <c r="BY5" i="234"/>
  <c r="BZ5" i="234"/>
  <c r="AR35" i="234"/>
  <c r="Y33" i="234"/>
  <c r="AC33" i="234"/>
  <c r="Y36" i="234"/>
  <c r="BS5" i="234" s="1"/>
  <c r="AG33" i="234"/>
  <c r="AX5" i="234"/>
  <c r="AQ34" i="234"/>
  <c r="AA35" i="234" s="1"/>
  <c r="BL5" i="234" s="1"/>
  <c r="Y35" i="234"/>
  <c r="BJ5" i="234" s="1"/>
  <c r="AC35" i="233"/>
  <c r="BM5" i="233" s="1"/>
  <c r="AG35" i="233"/>
  <c r="BP5" i="233" s="1"/>
  <c r="Z35" i="233"/>
  <c r="BK5" i="233" s="1"/>
  <c r="BG5" i="233"/>
  <c r="BW5" i="233"/>
  <c r="BY5" i="233"/>
  <c r="BZ5" i="233"/>
  <c r="AR35" i="233"/>
  <c r="Y33" i="233"/>
  <c r="AY5" i="233"/>
  <c r="AZ5" i="233"/>
  <c r="AC33" i="233"/>
  <c r="Y36" i="233"/>
  <c r="BS5" i="233" s="1"/>
  <c r="AG33" i="233"/>
  <c r="AX5" i="233"/>
  <c r="AQ34" i="233"/>
  <c r="AA35" i="233" s="1"/>
  <c r="BL5" i="233" s="1"/>
  <c r="Y35" i="233"/>
  <c r="BJ5" i="233" s="1"/>
  <c r="AY5" i="232"/>
  <c r="AC35" i="232"/>
  <c r="BM5" i="232" s="1"/>
  <c r="BW5" i="232"/>
  <c r="Z35" i="232"/>
  <c r="BK5" i="232" s="1"/>
  <c r="BX5" i="232"/>
  <c r="BY5" i="232"/>
  <c r="BZ5" i="232"/>
  <c r="Y33" i="232"/>
  <c r="AC33" i="232"/>
  <c r="Y36" i="232"/>
  <c r="BS5" i="232" s="1"/>
  <c r="AG33" i="232"/>
  <c r="AZ5" i="232"/>
  <c r="AX5" i="232"/>
  <c r="AQ34" i="232"/>
  <c r="AA35" i="232" s="1"/>
  <c r="BL5" i="232" s="1"/>
  <c r="Y35" i="232"/>
  <c r="BJ5" i="232" s="1"/>
  <c r="BC5" i="231"/>
  <c r="AC35" i="231"/>
  <c r="BM5" i="231" s="1"/>
  <c r="AD35" i="231"/>
  <c r="BN5" i="231" s="1"/>
  <c r="AZ5" i="231"/>
  <c r="AG35" i="231"/>
  <c r="BP5" i="231" s="1"/>
  <c r="BW5" i="231"/>
  <c r="BX5" i="231"/>
  <c r="BY5" i="231"/>
  <c r="BZ5" i="231"/>
  <c r="Y33" i="231"/>
  <c r="Z35" i="231"/>
  <c r="BK5" i="231" s="1"/>
  <c r="Y36" i="231"/>
  <c r="BS5" i="231" s="1"/>
  <c r="AX5" i="231"/>
  <c r="AQ34" i="231"/>
  <c r="AA35" i="231" s="1"/>
  <c r="BL5" i="231" s="1"/>
  <c r="Y35" i="231"/>
  <c r="BJ5" i="231" s="1"/>
  <c r="AC35" i="230"/>
  <c r="BM5" i="230" s="1"/>
  <c r="Z35" i="230"/>
  <c r="BK5" i="230" s="1"/>
  <c r="BW5" i="230"/>
  <c r="BX5" i="230"/>
  <c r="AY5" i="230"/>
  <c r="BY5" i="230"/>
  <c r="BZ5" i="230"/>
  <c r="Y33" i="230"/>
  <c r="AC33" i="230"/>
  <c r="Y36" i="230"/>
  <c r="BS5" i="230" s="1"/>
  <c r="AZ5" i="230"/>
  <c r="AX5" i="230"/>
  <c r="AQ34" i="230"/>
  <c r="AA35" i="230" s="1"/>
  <c r="BL5" i="230" s="1"/>
  <c r="Y35" i="230"/>
  <c r="BJ5" i="230" s="1"/>
  <c r="Z35" i="229"/>
  <c r="BK5" i="229" s="1"/>
  <c r="BD5" i="229"/>
  <c r="Y36" i="229"/>
  <c r="BS5" i="229" s="1"/>
  <c r="AX5" i="229"/>
  <c r="AQ34" i="229"/>
  <c r="BF5" i="229"/>
  <c r="Y33" i="229"/>
  <c r="AY5" i="229"/>
  <c r="AS34" i="229"/>
  <c r="AS35" i="229" s="1"/>
  <c r="BX5" i="229"/>
  <c r="Y37" i="229"/>
  <c r="BV5" i="229" s="1"/>
  <c r="BW5" i="229"/>
  <c r="BY5" i="229"/>
  <c r="AQ35" i="229"/>
  <c r="Y35" i="229"/>
  <c r="BJ5" i="229" s="1"/>
  <c r="BC5" i="228"/>
  <c r="AC35" i="228"/>
  <c r="BM5" i="228" s="1"/>
  <c r="AY5" i="228"/>
  <c r="AZ5" i="228"/>
  <c r="AG35" i="228"/>
  <c r="BP5" i="228" s="1"/>
  <c r="BW5" i="228"/>
  <c r="BH5" i="228"/>
  <c r="BX5" i="228"/>
  <c r="Z35" i="228"/>
  <c r="BK5" i="228" s="1"/>
  <c r="BY5" i="228"/>
  <c r="BZ5" i="228"/>
  <c r="Y33" i="228"/>
  <c r="Y36" i="228"/>
  <c r="BS5" i="228" s="1"/>
  <c r="AG33" i="228"/>
  <c r="AX5" i="228"/>
  <c r="AQ34" i="228"/>
  <c r="AA35" i="228" s="1"/>
  <c r="BL5" i="228" s="1"/>
  <c r="Y35" i="228"/>
  <c r="BJ5" i="228" s="1"/>
  <c r="BC5" i="227"/>
  <c r="AY5" i="227"/>
  <c r="AZ5" i="227"/>
  <c r="AD35" i="227"/>
  <c r="BN5" i="227" s="1"/>
  <c r="BW5" i="227"/>
  <c r="BH5" i="227"/>
  <c r="BX5" i="227"/>
  <c r="AI35" i="227"/>
  <c r="BR5" i="227" s="1"/>
  <c r="BY5" i="227"/>
  <c r="AQ35" i="227"/>
  <c r="BZ5" i="227"/>
  <c r="Y33" i="227"/>
  <c r="Y36" i="227"/>
  <c r="BS5" i="227" s="1"/>
  <c r="AX5" i="227"/>
  <c r="AQ34" i="227"/>
  <c r="AA35" i="227" s="1"/>
  <c r="BL5" i="227" s="1"/>
  <c r="Y35" i="227"/>
  <c r="BJ5" i="227" s="1"/>
  <c r="AC35" i="225"/>
  <c r="BM5" i="225" s="1"/>
  <c r="BD5" i="225"/>
  <c r="Y33" i="225"/>
  <c r="AY5" i="225"/>
  <c r="AZ5" i="225"/>
  <c r="Z35" i="225"/>
  <c r="BK5" i="225" s="1"/>
  <c r="BG5" i="225"/>
  <c r="BW5" i="225"/>
  <c r="BY5" i="225"/>
  <c r="AX5" i="225"/>
  <c r="AQ34" i="225"/>
  <c r="BX5" i="225"/>
  <c r="BZ5" i="225"/>
  <c r="Y36" i="225"/>
  <c r="BS5" i="225" s="1"/>
  <c r="Y35" i="225"/>
  <c r="BJ5" i="225" s="1"/>
  <c r="AS35" i="234" l="1"/>
  <c r="AS35" i="231"/>
  <c r="AQ35" i="233"/>
  <c r="AQ35" i="234"/>
  <c r="AQ35" i="235"/>
  <c r="AR35" i="231"/>
  <c r="AQ36" i="231" s="1"/>
  <c r="AS35" i="235"/>
  <c r="AA35" i="225"/>
  <c r="BL5" i="225" s="1"/>
  <c r="AQ35" i="228"/>
  <c r="AQ36" i="228" s="1"/>
  <c r="AQ35" i="231"/>
  <c r="AQ35" i="230"/>
  <c r="AQ36" i="230" s="1"/>
  <c r="AR35" i="229"/>
  <c r="AQ36" i="229" s="1"/>
  <c r="AQ36" i="235"/>
  <c r="AR35" i="227"/>
  <c r="AQ35" i="232"/>
  <c r="AQ36" i="232" s="1"/>
  <c r="AQ36" i="234"/>
  <c r="AQ36" i="233"/>
  <c r="AA35" i="229"/>
  <c r="BL5" i="229" s="1"/>
  <c r="AS35" i="227"/>
  <c r="AQ36" i="227" s="1"/>
  <c r="AQ35" i="225"/>
  <c r="AQ36" i="225" s="1"/>
  <c r="AE47" i="56" l="1"/>
  <c r="AF47" i="56"/>
  <c r="AJ2" i="56" l="1"/>
  <c r="BC3" i="64"/>
  <c r="AK4" i="224"/>
  <c r="AF4" i="55"/>
  <c r="AF4" i="42"/>
  <c r="W3" i="65"/>
  <c r="U3" i="144"/>
  <c r="X3" i="63"/>
  <c r="Y3" i="61"/>
  <c r="Y3" i="60"/>
  <c r="Y3" i="56"/>
  <c r="AO4" i="64"/>
  <c r="Y5" i="224"/>
  <c r="W5" i="55"/>
  <c r="W5" i="42"/>
  <c r="R4" i="65"/>
  <c r="P4" i="144"/>
  <c r="R4" i="63"/>
  <c r="Q4" i="61"/>
  <c r="Q4" i="60"/>
  <c r="Y2" i="56"/>
  <c r="AO3" i="64"/>
  <c r="Y4" i="224"/>
  <c r="W4" i="55"/>
  <c r="W4" i="42"/>
  <c r="R3" i="65"/>
  <c r="P3" i="144"/>
  <c r="R3" i="63"/>
  <c r="Q3" i="61"/>
  <c r="Q3" i="60"/>
  <c r="AJ32" i="224" l="1"/>
  <c r="AI32" i="224"/>
  <c r="AI35" i="224" s="1"/>
  <c r="BR5" i="224" s="1"/>
  <c r="AH32" i="224"/>
  <c r="AH35" i="224" s="1"/>
  <c r="BQ5" i="224" s="1"/>
  <c r="AG32" i="224"/>
  <c r="AF32" i="224"/>
  <c r="AE32" i="224"/>
  <c r="BD5" i="224" s="1"/>
  <c r="AD32" i="224"/>
  <c r="AD35" i="224" s="1"/>
  <c r="BN5" i="224" s="1"/>
  <c r="AC32" i="224"/>
  <c r="AB32" i="224"/>
  <c r="BA5" i="224" s="1"/>
  <c r="AA32" i="224"/>
  <c r="Z32" i="224"/>
  <c r="AR35" i="224" s="1"/>
  <c r="Y32" i="224"/>
  <c r="AJ31" i="224"/>
  <c r="CH5" i="224" s="1"/>
  <c r="AI31" i="224"/>
  <c r="CG5" i="224" s="1"/>
  <c r="AH31" i="224"/>
  <c r="CF5" i="224" s="1"/>
  <c r="AG31" i="224"/>
  <c r="CE5" i="224" s="1"/>
  <c r="AF31" i="224"/>
  <c r="CD5" i="224" s="1"/>
  <c r="AE31" i="224"/>
  <c r="CC5" i="224" s="1"/>
  <c r="AD31" i="224"/>
  <c r="CB5" i="224" s="1"/>
  <c r="AC31" i="224"/>
  <c r="CA5" i="224" s="1"/>
  <c r="AQ30" i="224"/>
  <c r="AQ29" i="224"/>
  <c r="AQ28" i="224"/>
  <c r="AQ27" i="224"/>
  <c r="AQ26" i="224"/>
  <c r="AQ25" i="224"/>
  <c r="AQ24" i="224"/>
  <c r="AQ23" i="224"/>
  <c r="AQ22" i="224"/>
  <c r="AQ21" i="224"/>
  <c r="AQ20" i="224"/>
  <c r="AQ19" i="224"/>
  <c r="AQ18" i="224"/>
  <c r="AQ17" i="224"/>
  <c r="AQ16" i="224"/>
  <c r="AQ15" i="224"/>
  <c r="AQ14" i="224"/>
  <c r="AQ13" i="224"/>
  <c r="AQ12" i="224"/>
  <c r="AQ11" i="224"/>
  <c r="BI5" i="224"/>
  <c r="BF5" i="224"/>
  <c r="BE5" i="224"/>
  <c r="BC5" i="224"/>
  <c r="BB5" i="224"/>
  <c r="AW5" i="224"/>
  <c r="AV5" i="224"/>
  <c r="N5" i="224"/>
  <c r="E5" i="224"/>
  <c r="N4" i="224"/>
  <c r="E4" i="224"/>
  <c r="D16" i="217"/>
  <c r="D13" i="217"/>
  <c r="D10" i="217"/>
  <c r="D7" i="217"/>
  <c r="E6" i="217"/>
  <c r="E5" i="217"/>
  <c r="D4" i="217"/>
  <c r="P3" i="217"/>
  <c r="J3" i="217"/>
  <c r="D3" i="217"/>
  <c r="AT45" i="56"/>
  <c r="AT46" i="56"/>
  <c r="AT44" i="56"/>
  <c r="AT43" i="56"/>
  <c r="AT34" i="56"/>
  <c r="AT35" i="56"/>
  <c r="AT36" i="56"/>
  <c r="AT37" i="56"/>
  <c r="AT38" i="56"/>
  <c r="AT39" i="56"/>
  <c r="AT40" i="56"/>
  <c r="AT42" i="56"/>
  <c r="AT33" i="56"/>
  <c r="AT22" i="56"/>
  <c r="AT15" i="56"/>
  <c r="AT16" i="56"/>
  <c r="AT13" i="56"/>
  <c r="AT12" i="56"/>
  <c r="AJ47" i="56"/>
  <c r="BZ5" i="224" l="1"/>
  <c r="AS34" i="224"/>
  <c r="BW5" i="224"/>
  <c r="AX5" i="224"/>
  <c r="BX5" i="224"/>
  <c r="BY5" i="224"/>
  <c r="AS35" i="224"/>
  <c r="AY5" i="224"/>
  <c r="BG5" i="224"/>
  <c r="AZ5" i="224"/>
  <c r="BH5" i="224"/>
  <c r="Y35" i="224"/>
  <c r="BJ5" i="224" s="1"/>
  <c r="Y37" i="224"/>
  <c r="BV5" i="224" s="1"/>
  <c r="Y36" i="224"/>
  <c r="BS5" i="224" s="1"/>
  <c r="AG35" i="224"/>
  <c r="BP5" i="224" s="1"/>
  <c r="AG36" i="224"/>
  <c r="BU5" i="224" s="1"/>
  <c r="AC33" i="224"/>
  <c r="AC36" i="224"/>
  <c r="BT5" i="224" s="1"/>
  <c r="AE35" i="224"/>
  <c r="BO5" i="224" s="1"/>
  <c r="AG33" i="224"/>
  <c r="Z35" i="224"/>
  <c r="BK5" i="224" s="1"/>
  <c r="AQ34" i="224"/>
  <c r="AA35" i="224" s="1"/>
  <c r="BL5" i="224" s="1"/>
  <c r="Y33" i="224"/>
  <c r="AC35" i="224"/>
  <c r="BM5" i="224" s="1"/>
  <c r="AN47" i="56"/>
  <c r="AM47" i="56"/>
  <c r="AL47" i="56"/>
  <c r="AK47" i="56"/>
  <c r="AI47" i="56"/>
  <c r="AH47" i="56"/>
  <c r="AG47" i="56"/>
  <c r="AD47" i="56"/>
  <c r="AC47" i="56"/>
  <c r="X47" i="56"/>
  <c r="W47" i="56"/>
  <c r="V47" i="56"/>
  <c r="U47" i="56"/>
  <c r="T47" i="56"/>
  <c r="S47" i="56"/>
  <c r="R47" i="56"/>
  <c r="Q47" i="56"/>
  <c r="P47" i="56"/>
  <c r="O47" i="56"/>
  <c r="N47" i="56"/>
  <c r="M47" i="56"/>
  <c r="L47" i="56"/>
  <c r="K47" i="56"/>
  <c r="J47" i="56"/>
  <c r="I47" i="56"/>
  <c r="H47" i="56"/>
  <c r="G47" i="56"/>
  <c r="F47" i="56"/>
  <c r="E47" i="56"/>
  <c r="D47" i="56"/>
  <c r="AQ35" i="224" l="1"/>
  <c r="AQ36" i="224" s="1"/>
  <c r="J4" i="144"/>
  <c r="D4" i="144"/>
  <c r="J3" i="144"/>
  <c r="D3" i="144"/>
  <c r="N3" i="56"/>
  <c r="Z4" i="64"/>
  <c r="M5" i="55"/>
  <c r="M5" i="42"/>
  <c r="L4" i="65"/>
  <c r="J4" i="63"/>
  <c r="L4" i="61"/>
  <c r="K4" i="60"/>
  <c r="N2" i="56"/>
  <c r="Z3" i="64"/>
  <c r="M4" i="55"/>
  <c r="M4" i="42"/>
  <c r="L3" i="65"/>
  <c r="J3" i="63"/>
  <c r="L3" i="61"/>
  <c r="K3" i="60"/>
  <c r="E3" i="56"/>
  <c r="F4" i="64"/>
  <c r="E5" i="55"/>
  <c r="E5" i="42"/>
  <c r="E4" i="65"/>
  <c r="E4" i="63"/>
  <c r="F4" i="61"/>
  <c r="F4" i="60"/>
  <c r="E2" i="56"/>
  <c r="F3" i="64"/>
  <c r="E4" i="55"/>
  <c r="E4" i="42"/>
  <c r="E3" i="65"/>
  <c r="E3" i="63"/>
  <c r="F3" i="61"/>
  <c r="F3" i="60"/>
  <c r="AF21" i="59"/>
  <c r="W21" i="59"/>
  <c r="M22" i="59"/>
  <c r="M21" i="59"/>
  <c r="E22" i="59"/>
  <c r="E21" i="59"/>
  <c r="AT14" i="56" l="1"/>
  <c r="AH8" i="57" l="1"/>
  <c r="AI8" i="57" s="1"/>
  <c r="V8" i="58"/>
  <c r="O7" i="58"/>
  <c r="S7" i="58"/>
  <c r="U7" i="58"/>
  <c r="Y7" i="58"/>
  <c r="AB8" i="58"/>
  <c r="AA8" i="58"/>
  <c r="Z8" i="58"/>
  <c r="Y8" i="58"/>
  <c r="X8" i="58"/>
  <c r="R7" i="58"/>
  <c r="W8" i="58"/>
  <c r="U8" i="58"/>
  <c r="T8" i="58"/>
  <c r="S8" i="58"/>
  <c r="R8" i="58"/>
  <c r="Q8" i="58"/>
  <c r="P8" i="58"/>
  <c r="O8" i="58"/>
  <c r="AH7" i="57" l="1"/>
  <c r="AI7" i="57" l="1"/>
  <c r="AT41" i="56" l="1"/>
  <c r="AT32" i="56"/>
  <c r="AT31" i="56"/>
  <c r="AT30" i="56"/>
  <c r="AT29" i="56"/>
  <c r="AT28" i="56"/>
  <c r="AT27" i="56"/>
  <c r="AT26" i="56"/>
  <c r="AT25" i="56"/>
  <c r="AT24" i="56"/>
  <c r="AT23" i="56"/>
  <c r="AT21" i="56"/>
  <c r="AT20" i="56"/>
  <c r="AT19" i="56"/>
  <c r="AT18" i="56"/>
  <c r="AT17" i="56"/>
  <c r="AT11" i="56"/>
  <c r="M5" i="59" l="1"/>
  <c r="AF4" i="59"/>
  <c r="W4" i="59"/>
  <c r="M4" i="59"/>
  <c r="E4" i="59"/>
  <c r="M5" i="58"/>
  <c r="E5" i="58"/>
  <c r="AI4" i="58"/>
  <c r="Y4" i="58"/>
  <c r="M4" i="58"/>
  <c r="E4" i="58"/>
  <c r="AT10" i="56" l="1"/>
  <c r="AT47" i="56" s="1"/>
</calcChain>
</file>

<file path=xl/sharedStrings.xml><?xml version="1.0" encoding="utf-8"?>
<sst xmlns="http://schemas.openxmlformats.org/spreadsheetml/2006/main" count="3131" uniqueCount="701">
  <si>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</si>
  <si>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</si>
  <si>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</si>
  <si>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</si>
  <si>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</si>
  <si>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</si>
  <si>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</si>
  <si>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</si>
  <si>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</si>
  <si>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</si>
  <si>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</si>
  <si>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</si>
  <si>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</si>
  <si>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</si>
  <si>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</si>
  <si>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</si>
  <si>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</si>
  <si>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</si>
  <si>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</si>
  <si>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</si>
  <si>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</si>
  <si>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</si>
  <si>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</si>
  <si>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</si>
  <si>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</si>
  <si>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</si>
  <si>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</si>
  <si>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</si>
  <si>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</si>
  <si>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</si>
  <si>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</si>
  <si>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</si>
  <si>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</si>
  <si>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</si>
  <si>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</si>
  <si>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</si>
  <si>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</si>
  <si>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</si>
  <si>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</si>
  <si>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</si>
  <si>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</si>
  <si>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</si>
  <si>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</si>
  <si>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</si>
  <si>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</si>
  <si>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</si>
  <si>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</si>
  <si>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</si>
  <si>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3"/>
  </si>
  <si>
    <t>Ⅱ</t>
    <phoneticPr fontId="23"/>
  </si>
  <si>
    <t>Ⅲ</t>
    <phoneticPr fontId="23"/>
  </si>
  <si>
    <t>Ⅳ</t>
    <phoneticPr fontId="23"/>
  </si>
  <si>
    <t>Ⅱb</t>
    <phoneticPr fontId="23"/>
  </si>
  <si>
    <t>Ⅱa</t>
    <phoneticPr fontId="23"/>
  </si>
  <si>
    <t>Ⅲ</t>
  </si>
  <si>
    <t>Ⅳ</t>
  </si>
  <si>
    <t>漏水</t>
    <rPh sb="0" eb="2">
      <t>ロウスイ</t>
    </rPh>
    <phoneticPr fontId="23"/>
  </si>
  <si>
    <t>材質劣化</t>
    <rPh sb="0" eb="2">
      <t>ザイシツ</t>
    </rPh>
    <rPh sb="2" eb="4">
      <t>レッカ</t>
    </rPh>
    <phoneticPr fontId="23"/>
  </si>
  <si>
    <t>健全性</t>
    <rPh sb="0" eb="2">
      <t>ケンゼン</t>
    </rPh>
    <rPh sb="2" eb="3">
      <t>セイ</t>
    </rPh>
    <phoneticPr fontId="23"/>
  </si>
  <si>
    <t>外力</t>
    <rPh sb="0" eb="2">
      <t>ガイリョク</t>
    </rPh>
    <phoneticPr fontId="23"/>
  </si>
  <si>
    <t xml:space="preserve">外力 </t>
    <rPh sb="0" eb="2">
      <t>ガイリョク</t>
    </rPh>
    <phoneticPr fontId="23"/>
  </si>
  <si>
    <t>変状の発生範囲の規模（㎡）</t>
    <rPh sb="0" eb="2">
      <t>ヘンジョウ</t>
    </rPh>
    <rPh sb="3" eb="5">
      <t>ハッセイ</t>
    </rPh>
    <rPh sb="5" eb="7">
      <t>ハンイ</t>
    </rPh>
    <rPh sb="8" eb="10">
      <t>キボ</t>
    </rPh>
    <phoneticPr fontId="23"/>
  </si>
  <si>
    <t>覆工スパン長（ｍ）</t>
    <rPh sb="0" eb="2">
      <t>フッコウ</t>
    </rPh>
    <rPh sb="5" eb="6">
      <t>ナガ</t>
    </rPh>
    <phoneticPr fontId="23"/>
  </si>
  <si>
    <t>対策区分の判定</t>
    <rPh sb="0" eb="2">
      <t>タイサク</t>
    </rPh>
    <rPh sb="2" eb="4">
      <t>クブン</t>
    </rPh>
    <rPh sb="5" eb="7">
      <t>ハンテイ</t>
    </rPh>
    <phoneticPr fontId="23"/>
  </si>
  <si>
    <t>変    状    規    模</t>
    <rPh sb="0" eb="1">
      <t>ヘン</t>
    </rPh>
    <rPh sb="5" eb="6">
      <t>ジョウ</t>
    </rPh>
    <rPh sb="10" eb="11">
      <t>キ</t>
    </rPh>
    <rPh sb="15" eb="16">
      <t>ボ</t>
    </rPh>
    <phoneticPr fontId="23"/>
  </si>
  <si>
    <t>覆工スパン毎の
健全性の診断</t>
    <rPh sb="0" eb="2">
      <t>フッコウ</t>
    </rPh>
    <rPh sb="5" eb="6">
      <t>ゴト</t>
    </rPh>
    <rPh sb="8" eb="10">
      <t>ケンゼン</t>
    </rPh>
    <rPh sb="10" eb="11">
      <t>セイ</t>
    </rPh>
    <rPh sb="12" eb="14">
      <t>シンダン</t>
    </rPh>
    <phoneticPr fontId="23"/>
  </si>
  <si>
    <t>変    状    数</t>
    <rPh sb="0" eb="1">
      <t>ヘン</t>
    </rPh>
    <rPh sb="5" eb="6">
      <t>ジョウ</t>
    </rPh>
    <rPh sb="10" eb="11">
      <t>スウ</t>
    </rPh>
    <phoneticPr fontId="23"/>
  </si>
  <si>
    <t>覆工ｽﾊﾟﾝ番号</t>
    <rPh sb="0" eb="2">
      <t>フッコウ</t>
    </rPh>
    <rPh sb="6" eb="8">
      <t>バンゴウ</t>
    </rPh>
    <phoneticPr fontId="2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</si>
  <si>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3"/>
  </si>
  <si>
    <t>トンネル毎の
健全性</t>
    <rPh sb="4" eb="5">
      <t>ゴト</t>
    </rPh>
    <rPh sb="7" eb="10">
      <t>ケンゼンセイ</t>
    </rPh>
    <phoneticPr fontId="23"/>
  </si>
  <si>
    <t>管理者名</t>
    <rPh sb="0" eb="3">
      <t>カンリシャ</t>
    </rPh>
    <rPh sb="3" eb="4">
      <t>メイ</t>
    </rPh>
    <phoneticPr fontId="23"/>
  </si>
  <si>
    <t>名  称</t>
    <rPh sb="0" eb="1">
      <t>ナ</t>
    </rPh>
    <rPh sb="3" eb="4">
      <t>ショウ</t>
    </rPh>
    <phoneticPr fontId="23"/>
  </si>
  <si>
    <t xml:space="preserve"> </t>
    <phoneticPr fontId="23"/>
  </si>
  <si>
    <t>路線名</t>
    <rPh sb="0" eb="2">
      <t>ロセン</t>
    </rPh>
    <rPh sb="2" eb="3">
      <t>メイ</t>
    </rPh>
    <phoneticPr fontId="23"/>
  </si>
  <si>
    <t>フリガナ</t>
    <phoneticPr fontId="23"/>
  </si>
  <si>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</si>
  <si>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</si>
  <si>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</si>
  <si>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</si>
  <si>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</si>
  <si>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</si>
  <si>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</si>
  <si>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</si>
  <si>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</si>
  <si>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</si>
  <si>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</si>
  <si>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</si>
  <si>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</si>
  <si>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</si>
  <si>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</si>
  <si>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</si>
  <si>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</si>
  <si>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</si>
  <si>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</si>
  <si>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</si>
  <si>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</si>
  <si>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</si>
  <si>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</si>
  <si>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</si>
  <si>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</si>
  <si>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</si>
  <si>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</si>
  <si>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</si>
  <si>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</si>
  <si>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</si>
  <si>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</si>
  <si>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</si>
  <si>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</si>
  <si>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</si>
  <si>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</si>
  <si>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</si>
  <si>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</si>
  <si>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</si>
  <si>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</si>
  <si>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</si>
  <si>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</si>
  <si>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</si>
  <si>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</si>
  <si>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</si>
  <si>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</si>
  <si>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</si>
  <si>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</si>
  <si>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</si>
  <si>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</si>
  <si>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</si>
  <si>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</si>
  <si>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</si>
  <si>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</si>
  <si>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</si>
  <si>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</si>
  <si>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</si>
  <si>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</si>
  <si>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</si>
  <si>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</si>
  <si>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</si>
  <si>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</si>
  <si>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</si>
  <si>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</si>
  <si>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</si>
  <si>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</si>
  <si>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</si>
  <si>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</si>
  <si>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</si>
  <si>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</si>
  <si>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</si>
  <si>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</si>
  <si>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</si>
  <si>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</si>
  <si>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</si>
  <si>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</si>
  <si>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</si>
  <si>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</si>
  <si>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</si>
  <si>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</si>
  <si>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</si>
  <si>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</si>
  <si>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</si>
  <si>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</si>
  <si>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</si>
  <si>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</si>
  <si>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</si>
  <si>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</si>
  <si>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</si>
  <si>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</si>
  <si>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</si>
  <si>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</si>
  <si>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</si>
  <si>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</si>
  <si>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</si>
  <si>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</si>
  <si>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</si>
  <si>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</si>
  <si>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</si>
  <si>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</si>
  <si>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</si>
  <si>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</si>
  <si>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</si>
  <si>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</si>
  <si>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</si>
  <si>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</si>
  <si>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</si>
  <si>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</si>
  <si>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</si>
  <si>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</si>
  <si>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</si>
  <si>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</si>
  <si>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</si>
  <si>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</si>
  <si>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</si>
  <si>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</si>
  <si>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</si>
  <si>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</si>
  <si>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</si>
  <si>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</si>
  <si>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</si>
  <si>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</si>
  <si>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</si>
  <si>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</si>
  <si>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</si>
  <si>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</si>
  <si>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</si>
  <si>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</si>
  <si>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</si>
  <si>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</si>
  <si>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</si>
  <si>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</si>
  <si>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</si>
  <si>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</si>
  <si>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</si>
  <si>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</si>
  <si>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</si>
  <si>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</si>
  <si>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</si>
  <si>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</si>
  <si>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</si>
  <si>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</si>
  <si>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</si>
  <si>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</si>
  <si>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</si>
  <si>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</si>
  <si>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</si>
  <si>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</si>
  <si>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</si>
  <si>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</si>
  <si>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</si>
  <si>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</si>
  <si>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</si>
  <si>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</si>
  <si>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</si>
  <si>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</si>
  <si>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</si>
  <si>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3"/>
  </si>
  <si>
    <t>メモ</t>
    <phoneticPr fontId="23"/>
  </si>
  <si>
    <t>異常の種類</t>
    <rPh sb="0" eb="2">
      <t>イジョウ</t>
    </rPh>
    <rPh sb="3" eb="5">
      <t>シュルイ</t>
    </rPh>
    <phoneticPr fontId="23"/>
  </si>
  <si>
    <t>部位区分</t>
    <rPh sb="0" eb="2">
      <t>ブイ</t>
    </rPh>
    <rPh sb="2" eb="4">
      <t>クブン</t>
    </rPh>
    <phoneticPr fontId="23"/>
  </si>
  <si>
    <t>対象箇所</t>
    <rPh sb="0" eb="2">
      <t>タイショウ</t>
    </rPh>
    <rPh sb="2" eb="4">
      <t>カショ</t>
    </rPh>
    <phoneticPr fontId="23"/>
  </si>
  <si>
    <t>異常番号</t>
    <rPh sb="0" eb="2">
      <t>イジョウ</t>
    </rPh>
    <rPh sb="2" eb="4">
      <t>バンゴウ</t>
    </rPh>
    <phoneticPr fontId="23"/>
  </si>
  <si>
    <t>覆工スパン番号</t>
    <rPh sb="0" eb="2">
      <t>フッコウ</t>
    </rPh>
    <rPh sb="5" eb="7">
      <t>バンゴウ</t>
    </rPh>
    <phoneticPr fontId="23"/>
  </si>
  <si>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</si>
  <si>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</si>
  <si>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</si>
  <si>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</si>
  <si>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</si>
  <si>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</si>
  <si>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</si>
  <si>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</si>
  <si>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</si>
  <si>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</si>
  <si>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</si>
  <si>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</si>
  <si>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</si>
  <si>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</si>
  <si>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</si>
  <si>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</si>
  <si>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</si>
  <si>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3"/>
  </si>
  <si>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</si>
  <si>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</si>
  <si>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</si>
  <si>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</si>
  <si>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</si>
  <si>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</si>
  <si>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</si>
  <si>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</si>
  <si>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</si>
  <si>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3"/>
  </si>
  <si>
    <t>定期点検者名</t>
    <rPh sb="0" eb="2">
      <t>テイキ</t>
    </rPh>
    <rPh sb="2" eb="4">
      <t>テンケン</t>
    </rPh>
    <rPh sb="4" eb="5">
      <t>シャ</t>
    </rPh>
    <rPh sb="5" eb="6">
      <t>メイ</t>
    </rPh>
    <phoneticPr fontId="23"/>
  </si>
  <si>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</si>
  <si>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</si>
  <si>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</si>
  <si>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</si>
  <si>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</si>
  <si>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</si>
  <si>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</si>
  <si>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</si>
  <si>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</si>
  <si>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</si>
  <si>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</si>
  <si>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</si>
  <si>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</si>
  <si>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</si>
  <si>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</si>
  <si>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</si>
  <si>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</si>
  <si>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</si>
  <si>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</si>
  <si>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</si>
  <si>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</si>
  <si>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</si>
  <si>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</si>
  <si>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</si>
  <si>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</si>
  <si>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</si>
  <si>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3"/>
  </si>
  <si>
    <r>
      <t xml:space="preserve">外力 </t>
    </r>
    <r>
      <rPr>
        <vertAlign val="superscript"/>
        <sz val="9"/>
        <rFont val="HGSｺﾞｼｯｸM"/>
        <family val="3"/>
        <charset val="128"/>
      </rPr>
      <t>注2</t>
    </r>
    <rPh sb="0" eb="2">
      <t>ガイリョク</t>
    </rPh>
    <rPh sb="3" eb="4">
      <t>チュウ</t>
    </rPh>
    <phoneticPr fontId="23"/>
  </si>
  <si>
    <t>年月日</t>
    <rPh sb="0" eb="2">
      <t>ネンゲツ</t>
    </rPh>
    <rPh sb="2" eb="3">
      <t>ニチ</t>
    </rPh>
    <phoneticPr fontId="7"/>
  </si>
  <si>
    <t>ｽﾊﾟﾝ長（ｍ）</t>
    <phoneticPr fontId="23"/>
  </si>
  <si>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</si>
  <si>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</si>
  <si>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</si>
  <si>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</si>
  <si>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</si>
  <si>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</si>
  <si>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</si>
  <si>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</si>
  <si>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</si>
  <si>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</si>
  <si>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</si>
  <si>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</si>
  <si>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</si>
  <si>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</si>
  <si>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</si>
  <si>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</si>
  <si>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</si>
  <si>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</si>
  <si>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</si>
  <si>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</si>
  <si>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</si>
  <si>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</si>
  <si>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</si>
  <si>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</si>
  <si>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</si>
  <si>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</si>
  <si>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</si>
  <si>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</si>
  <si>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</si>
  <si>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</si>
  <si>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</si>
  <si>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</si>
  <si>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</si>
  <si>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</si>
  <si>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</si>
  <si>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</si>
  <si>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</si>
  <si>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</si>
  <si>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</si>
  <si>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</si>
  <si>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</si>
  <si>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</si>
  <si>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</si>
  <si>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</si>
  <si>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</si>
  <si>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</si>
  <si>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</si>
  <si>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</si>
  <si>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</si>
  <si>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</si>
  <si>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</si>
  <si>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</si>
  <si>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</si>
  <si>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</si>
  <si>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</si>
  <si>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</si>
  <si>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</si>
  <si>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</si>
  <si>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</si>
  <si>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</si>
  <si>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</si>
  <si>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</si>
  <si>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</si>
  <si>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</si>
  <si>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</si>
  <si>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</si>
  <si>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</si>
  <si>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</si>
  <si>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</si>
  <si>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</si>
  <si>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</si>
  <si>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</si>
  <si>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</si>
  <si>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</si>
  <si>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</si>
  <si>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</si>
  <si>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</si>
  <si>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</si>
  <si>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</si>
  <si>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</si>
  <si>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</si>
  <si>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</si>
  <si>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</si>
  <si>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</si>
  <si>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</si>
  <si>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</si>
  <si>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</si>
  <si>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</si>
  <si>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</si>
  <si>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</si>
  <si>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</si>
  <si>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</si>
  <si>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</si>
  <si>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</si>
  <si>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</si>
  <si>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</si>
  <si>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</si>
  <si>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</si>
  <si>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</si>
  <si>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</si>
  <si>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</si>
  <si>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</si>
  <si>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</si>
  <si>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</si>
  <si>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</si>
  <si>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</si>
  <si>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</si>
  <si>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</si>
  <si>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</si>
  <si>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</si>
  <si>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</si>
  <si>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</si>
  <si>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</si>
  <si>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</si>
  <si>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</si>
  <si>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</si>
  <si>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</si>
  <si>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</si>
  <si>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</si>
  <si>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</si>
  <si>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</si>
  <si>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</si>
  <si>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</si>
  <si>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</si>
  <si>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</si>
  <si>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</si>
  <si>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</si>
  <si>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</si>
  <si>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</si>
  <si>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</si>
  <si>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</si>
  <si>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</si>
  <si>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</si>
  <si>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</si>
  <si>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</si>
  <si>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</si>
  <si>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</si>
  <si>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</si>
  <si>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</si>
  <si>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</si>
  <si>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</si>
  <si>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</si>
  <si>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</si>
  <si>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</si>
  <si>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</si>
  <si>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</si>
  <si>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</si>
  <si>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</si>
  <si>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</si>
  <si>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</si>
  <si>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</si>
  <si>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</si>
  <si>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</si>
  <si>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</si>
  <si>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</si>
  <si>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</si>
  <si>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</si>
  <si>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</si>
  <si>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</si>
  <si>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</si>
  <si>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</si>
  <si>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</si>
  <si>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</si>
  <si>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</si>
  <si>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</si>
  <si>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</si>
  <si>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</si>
  <si>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</si>
  <si>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</si>
  <si>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</si>
  <si>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</si>
  <si>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</si>
  <si>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</si>
  <si>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</si>
  <si>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</si>
  <si>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</si>
  <si>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</si>
  <si>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</si>
  <si>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</si>
  <si>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</si>
  <si>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</si>
  <si>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</si>
  <si>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</si>
  <si>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</si>
  <si>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</si>
  <si>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</si>
  <si>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</si>
  <si>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</si>
  <si>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</si>
  <si>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</si>
  <si>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</si>
  <si>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</si>
  <si>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</si>
  <si>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</si>
  <si>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</si>
  <si>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</si>
  <si>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</si>
  <si>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</si>
  <si>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</si>
  <si>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</si>
  <si>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</si>
  <si>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</si>
  <si>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</si>
  <si>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</si>
  <si>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</si>
  <si>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</si>
  <si>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</si>
  <si>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</si>
  <si>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</si>
  <si>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</si>
  <si>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</si>
  <si>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</si>
  <si>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</si>
  <si>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</si>
  <si>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</si>
  <si>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</si>
  <si>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</si>
  <si>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</si>
  <si>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</si>
  <si>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</si>
  <si>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</si>
  <si>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</si>
  <si>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</si>
  <si>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</si>
  <si>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</si>
  <si>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</si>
  <si>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</si>
  <si>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</si>
  <si>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</si>
  <si>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</si>
  <si>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</si>
  <si>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</si>
  <si>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</si>
  <si>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</si>
  <si>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</si>
  <si>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3"/>
  </si>
  <si>
    <t>　　　材質劣化、漏水はそれぞれの判定区分に変状数を記入すること。</t>
    <phoneticPr fontId="23"/>
  </si>
  <si>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</si>
  <si>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</si>
  <si>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</si>
  <si>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</si>
  <si>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3"/>
  </si>
  <si>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</si>
  <si>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</si>
  <si>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</si>
  <si>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</si>
  <si>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</si>
  <si>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</si>
  <si>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</si>
  <si>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</si>
  <si>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</si>
  <si>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</si>
  <si>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</si>
  <si>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</si>
  <si>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</si>
  <si>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■定期点検記録様式　トンネル変状・異常箇所写真位置図</t>
    <rPh sb="1" eb="3">
      <t>テイキ</t>
    </rPh>
    <rPh sb="3" eb="5">
      <t>テンケン</t>
    </rPh>
    <rPh sb="5" eb="7">
      <t>キロク</t>
    </rPh>
    <rPh sb="7" eb="9">
      <t>ヨウシキ</t>
    </rPh>
    <rPh sb="17" eb="19">
      <t>イジョウ</t>
    </rPh>
    <phoneticPr fontId="3"/>
  </si>
  <si>
    <t>Ⅰ</t>
  </si>
  <si>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</si>
  <si>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</si>
  <si>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</si>
  <si>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</si>
  <si>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</si>
  <si>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</si>
  <si>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</si>
  <si>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</si>
  <si>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</si>
  <si>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</si>
  <si>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</si>
  <si>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</si>
  <si>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</si>
  <si>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</si>
  <si>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</si>
  <si>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</si>
  <si>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</si>
  <si>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</si>
  <si>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</si>
  <si>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</si>
  <si>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</si>
  <si>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</si>
  <si>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一般（無料）</t>
    <phoneticPr fontId="8"/>
  </si>
  <si>
    <t>面壁型</t>
    <phoneticPr fontId="8"/>
  </si>
  <si>
    <t>-</t>
    <phoneticPr fontId="8"/>
  </si>
  <si>
    <t>-</t>
  </si>
  <si>
    <t>基礎地盤コンサルタンツ株式会社</t>
    <rPh sb="0" eb="2">
      <t>キソ</t>
    </rPh>
    <rPh sb="2" eb="4">
      <t>ジバン</t>
    </rPh>
    <rPh sb="11" eb="15">
      <t>カブシキガイシャ</t>
    </rPh>
    <phoneticPr fontId="8"/>
  </si>
  <si>
    <t>PS</t>
  </si>
  <si>
    <t>安田　啓吾</t>
    <rPh sb="0" eb="2">
      <t>ヤスダ</t>
    </rPh>
    <rPh sb="3" eb="5">
      <t>ケイゴ</t>
    </rPh>
    <phoneticPr fontId="8"/>
  </si>
  <si>
    <t>S01</t>
    <phoneticPr fontId="8"/>
  </si>
  <si>
    <t>PE</t>
    <phoneticPr fontId="8"/>
  </si>
  <si>
    <t>S02</t>
    <phoneticPr fontId="8"/>
  </si>
  <si>
    <t>S03</t>
    <phoneticPr fontId="8"/>
  </si>
  <si>
    <t>S04</t>
    <phoneticPr fontId="8"/>
  </si>
  <si>
    <t>S05</t>
    <phoneticPr fontId="8"/>
  </si>
  <si>
    <t>S06</t>
    <phoneticPr fontId="8"/>
  </si>
  <si>
    <t>S07</t>
    <phoneticPr fontId="8"/>
  </si>
  <si>
    <t>S08</t>
    <phoneticPr fontId="8"/>
  </si>
  <si>
    <t>S09</t>
    <phoneticPr fontId="8"/>
  </si>
  <si>
    <t>ヒライワズイドウ</t>
    <phoneticPr fontId="8"/>
  </si>
  <si>
    <t>平岩隧道</t>
    <phoneticPr fontId="8"/>
  </si>
  <si>
    <t>一般国道315号</t>
    <phoneticPr fontId="8"/>
  </si>
  <si>
    <t>アスファルト</t>
    <phoneticPr fontId="8"/>
  </si>
  <si>
    <t>D</t>
    <phoneticPr fontId="8"/>
  </si>
  <si>
    <t>コンクリート</t>
    <phoneticPr fontId="8"/>
  </si>
  <si>
    <t>面壁型</t>
    <phoneticPr fontId="8"/>
  </si>
  <si>
    <t>山口県山口市徳地柚木</t>
    <phoneticPr fontId="8"/>
  </si>
  <si>
    <t>34.34150,131.74475</t>
    <phoneticPr fontId="8"/>
  </si>
  <si>
    <t>蓋付Ｕ型水路</t>
    <phoneticPr fontId="8"/>
  </si>
  <si>
    <t>PS</t>
    <phoneticPr fontId="3"/>
  </si>
  <si>
    <t>S1</t>
    <phoneticPr fontId="3"/>
  </si>
  <si>
    <t>S2</t>
  </si>
  <si>
    <t>S3</t>
  </si>
  <si>
    <t>S4</t>
  </si>
  <si>
    <t>S5</t>
  </si>
  <si>
    <t>S6</t>
  </si>
  <si>
    <t>S7</t>
  </si>
  <si>
    <t>S8</t>
  </si>
  <si>
    <t>S9</t>
  </si>
  <si>
    <t>PE</t>
    <phoneticPr fontId="3"/>
  </si>
  <si>
    <t>坑門（面壁型）</t>
    <phoneticPr fontId="3"/>
  </si>
  <si>
    <t>防府土木建築事務所
山口支所</t>
    <phoneticPr fontId="8"/>
  </si>
  <si>
    <t>基礎地盤コンサルタンツ株式会社
安田　啓吾</t>
    <phoneticPr fontId="8"/>
  </si>
  <si>
    <t>－</t>
  </si>
  <si>
    <t>今回点検時にじみは確認されず。</t>
  </si>
  <si>
    <t>はく落防止シート設置済。</t>
  </si>
  <si>
    <t>PS-1_MIYA0263</t>
  </si>
  <si>
    <t>01-1_MIYA0266</t>
  </si>
  <si>
    <t>02-1_MIYA0241</t>
  </si>
  <si>
    <t>04-1_MIYA0275</t>
  </si>
  <si>
    <t>08-1_MIYA0289</t>
  </si>
  <si>
    <t>08-2_MIYA0292</t>
  </si>
  <si>
    <t>08-3_MIYA0223</t>
  </si>
  <si>
    <t>09-1_MIYA0222</t>
  </si>
  <si>
    <t>PE-1_MIYA0213</t>
  </si>
  <si>
    <t>PE-2_MIYA0215</t>
  </si>
  <si>
    <t>PE-3_MIYA0216</t>
  </si>
  <si>
    <t>PE-4_MIYA0219</t>
  </si>
  <si>
    <t>PE</t>
  </si>
  <si>
    <t>覆工・坑門</t>
  </si>
  <si>
    <t>面壁・妻壁等</t>
  </si>
  <si>
    <t>材質劣化</t>
  </si>
  <si>
    <t>その他</t>
  </si>
  <si>
    <t>うき 0.7×0.2m</t>
  </si>
  <si>
    <t>S09</t>
  </si>
  <si>
    <t>アーチ（右側）</t>
  </si>
  <si>
    <t>漏水</t>
  </si>
  <si>
    <t>漏水(にじみ)</t>
  </si>
  <si>
    <t>うき 0.1×0.3m</t>
  </si>
  <si>
    <t>うき 1.3×0.8m</t>
  </si>
  <si>
    <t>うき 0.3×0.3m</t>
  </si>
  <si>
    <t>S06</t>
  </si>
  <si>
    <t>アーチ（左側）</t>
  </si>
  <si>
    <t>S08</t>
  </si>
  <si>
    <t>0.5×1.8m</t>
  </si>
  <si>
    <t>0.8×0.1m</t>
  </si>
  <si>
    <t>豆板(ジャンカ) 0.8×0.1m</t>
  </si>
  <si>
    <t>アーチ部に豆板(ジャンカ)が見られる。Ⅱb</t>
  </si>
  <si>
    <t>0.25×0.1m</t>
  </si>
  <si>
    <t>豆板(ジャンカ) 0.25×0.1m</t>
  </si>
  <si>
    <t>S01</t>
  </si>
  <si>
    <t>S02</t>
  </si>
  <si>
    <t>S04</t>
  </si>
  <si>
    <t>うき 0.1×1.5m,0.05×0.2m</t>
  </si>
  <si>
    <t>シートうき 0.1×0.1m、漏水(滴水)</t>
  </si>
  <si>
    <t>はく落防止シート設置済</t>
    <phoneticPr fontId="8"/>
  </si>
  <si>
    <t>今回点検時にじみ無し</t>
    <rPh sb="8" eb="9">
      <t>ナ</t>
    </rPh>
    <phoneticPr fontId="8"/>
  </si>
  <si>
    <t>アーチ部ににじみが見られる。Ⅱb</t>
    <phoneticPr fontId="8"/>
  </si>
  <si>
    <t>はく落防止シート設置済</t>
    <phoneticPr fontId="8"/>
  </si>
  <si>
    <t>0.0m</t>
    <phoneticPr fontId="8"/>
  </si>
  <si>
    <t>0.0ｍ</t>
    <phoneticPr fontId="8"/>
  </si>
  <si>
    <t>対策済</t>
  </si>
  <si>
    <t>対策区分判定Ⅱa</t>
    <rPh sb="0" eb="6">
      <t>タイサククブンハンテイ</t>
    </rPh>
    <phoneticPr fontId="3"/>
  </si>
  <si>
    <t>進行が認められない</t>
  </si>
  <si>
    <t>対策区分判定Ⅱb</t>
  </si>
  <si>
    <t>対策区分判定Ⅱa</t>
  </si>
  <si>
    <t>新規確認</t>
  </si>
  <si>
    <t>否</t>
    <rPh sb="0" eb="1">
      <t>イナ</t>
    </rPh>
    <phoneticPr fontId="3"/>
  </si>
  <si>
    <t>済</t>
    <rPh sb="0" eb="1">
      <t>スミ</t>
    </rPh>
    <phoneticPr fontId="3"/>
  </si>
  <si>
    <t>要監視</t>
    <rPh sb="0" eb="3">
      <t>ヨウカンシ</t>
    </rPh>
    <phoneticPr fontId="3"/>
  </si>
  <si>
    <t>継続</t>
    <rPh sb="0" eb="2">
      <t>ケイゾク</t>
    </rPh>
    <phoneticPr fontId="3"/>
  </si>
  <si>
    <t>Ⅱb</t>
  </si>
  <si>
    <t>監視(日常)</t>
    <rPh sb="0" eb="2">
      <t>カンシ</t>
    </rPh>
    <rPh sb="3" eb="5">
      <t>ニチジョウ</t>
    </rPh>
    <phoneticPr fontId="3"/>
  </si>
  <si>
    <t>PS</t>
    <phoneticPr fontId="8"/>
  </si>
  <si>
    <t>S1</t>
    <phoneticPr fontId="8"/>
  </si>
  <si>
    <t>S2</t>
    <phoneticPr fontId="8"/>
  </si>
  <si>
    <t>S3</t>
    <phoneticPr fontId="8"/>
  </si>
  <si>
    <t>S4</t>
    <phoneticPr fontId="8"/>
  </si>
  <si>
    <t>S5</t>
    <phoneticPr fontId="8"/>
  </si>
  <si>
    <t>S6</t>
    <phoneticPr fontId="8"/>
  </si>
  <si>
    <t>S7</t>
    <phoneticPr fontId="8"/>
  </si>
  <si>
    <t>S8</t>
    <phoneticPr fontId="8"/>
  </si>
  <si>
    <t>S9</t>
    <phoneticPr fontId="8"/>
  </si>
  <si>
    <t>PE</t>
    <phoneticPr fontId="8"/>
  </si>
  <si>
    <t>34.34150,131.74475</t>
    <phoneticPr fontId="8"/>
  </si>
  <si>
    <t>陸上トンネル 掘進工法</t>
  </si>
  <si>
    <t>あり</t>
  </si>
  <si>
    <t>1969年</t>
    <rPh sb="3" eb="4">
      <t>ネン</t>
    </rPh>
    <phoneticPr fontId="8"/>
  </si>
  <si>
    <t>自然換気</t>
    <rPh sb="0" eb="4">
      <t>シゼンカンキ</t>
    </rPh>
    <phoneticPr fontId="8"/>
  </si>
  <si>
    <t>45.5</t>
    <phoneticPr fontId="8"/>
  </si>
  <si>
    <t>対策区分判定Ⅲ</t>
    <phoneticPr fontId="8"/>
  </si>
  <si>
    <t>新規確認</t>
    <rPh sb="0" eb="2">
      <t>シンキ</t>
    </rPh>
    <rPh sb="2" eb="4">
      <t>カクニン</t>
    </rPh>
    <phoneticPr fontId="8"/>
  </si>
  <si>
    <t>ひび割れ注入工により補修済。</t>
    <rPh sb="2" eb="3">
      <t>ワ</t>
    </rPh>
    <rPh sb="4" eb="6">
      <t>チュウニュウ</t>
    </rPh>
    <rPh sb="6" eb="7">
      <t>コウ</t>
    </rPh>
    <rPh sb="10" eb="12">
      <t>ホシュウ</t>
    </rPh>
    <rPh sb="12" eb="13">
      <t>スミ</t>
    </rPh>
    <phoneticPr fontId="8"/>
  </si>
  <si>
    <t>導水樋工設置済。</t>
    <rPh sb="0" eb="2">
      <t>ドウスイ</t>
    </rPh>
    <rPh sb="2" eb="3">
      <t>トイ</t>
    </rPh>
    <phoneticPr fontId="8"/>
  </si>
  <si>
    <t>ひび割れ注入工により補修済</t>
    <rPh sb="2" eb="3">
      <t>ワ</t>
    </rPh>
    <rPh sb="4" eb="7">
      <t>チュウニュウコウ</t>
    </rPh>
    <rPh sb="10" eb="13">
      <t>ホシュウズ</t>
    </rPh>
    <phoneticPr fontId="8"/>
  </si>
  <si>
    <t>今回点検時にじみ無し</t>
    <rPh sb="0" eb="4">
      <t>ドウスイヒコウ</t>
    </rPh>
    <phoneticPr fontId="8"/>
  </si>
  <si>
    <t>導水樋工設置済</t>
    <rPh sb="0" eb="3">
      <t>ドウスイヒ</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</si>
</sst>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quot;″&quot;"/>
    <numFmt numFmtId="198" formatCode="&quot;S&quot;0"/>
  </numFmts>
  <fonts count="5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10"/>
      <name val="ＭＳ Ｐ明朝"/>
      <family val="1"/>
      <charset val="128"/>
    </font>
    <font>
      <sz val="16"/>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11">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xf numFmtId="0" fontId="11" fillId="0" borderId="0">
      <alignment vertical="center"/>
    </xf>
  </cellStyleXfs>
  <cellXfs count="969">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5" fillId="0" borderId="0" xfId="2" applyFont="1" applyAlignment="1" applyProtection="1">
      <alignment vertical="center" textRotation="255"/>
      <protection locked="0"/>
    </xf>
    <xf numFmtId="0" fontId="10" fillId="0" borderId="0" xfId="2" applyFont="1" applyAlignment="1">
      <alignment vertical="center"/>
    </xf>
    <xf numFmtId="0" fontId="19" fillId="0" borderId="0" xfId="4" applyFont="1">
      <alignment vertical="center"/>
    </xf>
    <xf numFmtId="0" fontId="21" fillId="0" borderId="0" xfId="4" applyFont="1">
      <alignment vertical="center"/>
    </xf>
    <xf numFmtId="0" fontId="21" fillId="0" borderId="0" xfId="4" applyFont="1" applyAlignment="1">
      <alignment horizontal="center" vertical="center"/>
    </xf>
    <xf numFmtId="0" fontId="21" fillId="0" borderId="0" xfId="4" applyFont="1" applyAlignment="1">
      <alignment horizontal="left" vertical="center"/>
    </xf>
    <xf numFmtId="0" fontId="22" fillId="0" borderId="0" xfId="5" applyFont="1">
      <alignment vertical="center"/>
    </xf>
    <xf numFmtId="0" fontId="22" fillId="0" borderId="0" xfId="5" applyFont="1" applyAlignment="1">
      <alignment horizontal="center" vertical="center"/>
    </xf>
    <xf numFmtId="0" fontId="9"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187" fontId="14" fillId="0" borderId="1" xfId="7" applyNumberFormat="1" applyBorder="1" applyAlignment="1">
      <alignment horizontal="right" vertical="center" shrinkToFit="1"/>
    </xf>
    <xf numFmtId="0" fontId="14" fillId="0" borderId="1" xfId="7"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2" fillId="0" borderId="0" xfId="0" applyFont="1">
      <alignment vertical="center"/>
    </xf>
    <xf numFmtId="0" fontId="33" fillId="0" borderId="0" xfId="0" applyFont="1">
      <alignment vertical="center"/>
    </xf>
    <xf numFmtId="0" fontId="24"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4" fillId="0" borderId="1" xfId="7" applyFont="1" applyBorder="1" applyAlignment="1">
      <alignment horizontal="center" vertical="center"/>
    </xf>
    <xf numFmtId="0" fontId="9" fillId="0" borderId="0" xfId="2" applyFont="1" applyAlignment="1" applyProtection="1">
      <alignment horizontal="center" vertical="center" shrinkToFit="1"/>
      <protection locked="0"/>
    </xf>
    <xf numFmtId="0" fontId="35"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0" xfId="4" applyFont="1">
      <alignment vertical="center"/>
    </xf>
    <xf numFmtId="0" fontId="17" fillId="0" borderId="0" xfId="4" applyFont="1" applyAlignment="1">
      <alignment horizontal="center" vertical="center"/>
    </xf>
    <xf numFmtId="0" fontId="9" fillId="0" borderId="0" xfId="4" applyFont="1" applyAlignment="1">
      <alignment horizontal="left" vertical="center"/>
    </xf>
    <xf numFmtId="0" fontId="17" fillId="0" borderId="0" xfId="4" applyFont="1">
      <alignment vertical="center"/>
    </xf>
    <xf numFmtId="0" fontId="9" fillId="0" borderId="1" xfId="4" applyFont="1" applyBorder="1">
      <alignment vertical="center"/>
    </xf>
    <xf numFmtId="0" fontId="17" fillId="0" borderId="0" xfId="4" applyFont="1" applyAlignment="1">
      <alignment horizontal="center" vertical="center" wrapText="1"/>
    </xf>
    <xf numFmtId="179"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34" fillId="0" borderId="0" xfId="0" applyFont="1">
      <alignment vertical="center"/>
    </xf>
    <xf numFmtId="0" fontId="34" fillId="0" borderId="0" xfId="0" applyFont="1" applyAlignment="1">
      <alignment horizontal="center" vertical="center"/>
    </xf>
    <xf numFmtId="0" fontId="17"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1" fillId="0" borderId="0" xfId="0" applyFont="1">
      <alignment vertical="center"/>
    </xf>
    <xf numFmtId="0" fontId="41" fillId="0" borderId="0" xfId="0" applyFont="1">
      <alignment vertical="center"/>
    </xf>
    <xf numFmtId="0" fontId="9" fillId="0" borderId="0" xfId="0" applyFont="1">
      <alignment vertical="center"/>
    </xf>
    <xf numFmtId="0" fontId="42"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3"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2" xfId="5" applyFont="1" applyFill="1" applyBorder="1" applyAlignment="1">
      <alignment horizontal="center" vertical="center"/>
    </xf>
    <xf numFmtId="0" fontId="17" fillId="0" borderId="18" xfId="5" applyFont="1" applyBorder="1" applyAlignment="1">
      <alignment horizontal="center" vertical="center" shrinkToFit="1"/>
    </xf>
    <xf numFmtId="0" fontId="17" fillId="0" borderId="23" xfId="5" applyFont="1" applyBorder="1" applyAlignment="1">
      <alignment vertical="center" shrinkToFit="1"/>
    </xf>
    <xf numFmtId="0" fontId="17" fillId="0" borderId="1" xfId="5" applyFont="1" applyBorder="1" applyAlignment="1">
      <alignment vertical="center" shrinkToFit="1"/>
    </xf>
    <xf numFmtId="0" fontId="17" fillId="0" borderId="8" xfId="5" applyFont="1" applyBorder="1" applyAlignment="1">
      <alignment vertical="center" shrinkToFit="1"/>
    </xf>
    <xf numFmtId="0" fontId="17" fillId="0" borderId="3" xfId="5" applyFont="1" applyBorder="1" applyAlignment="1">
      <alignment vertical="center" shrinkToFit="1"/>
    </xf>
    <xf numFmtId="0" fontId="17" fillId="0" borderId="18" xfId="5" applyFont="1" applyBorder="1" applyAlignment="1">
      <alignment vertical="center" shrinkToFit="1"/>
    </xf>
    <xf numFmtId="2" fontId="17" fillId="0" borderId="1" xfId="5" applyNumberFormat="1" applyFont="1" applyBorder="1" applyAlignment="1">
      <alignment vertical="center" shrinkToFit="1"/>
    </xf>
    <xf numFmtId="2" fontId="17" fillId="0" borderId="18" xfId="5" applyNumberFormat="1" applyFont="1" applyBorder="1" applyAlignment="1">
      <alignment vertical="center" shrinkToFit="1"/>
    </xf>
    <xf numFmtId="181" fontId="17" fillId="0" borderId="18" xfId="6" applyNumberFormat="1" applyFont="1" applyFill="1" applyBorder="1" applyAlignment="1">
      <alignment horizontal="center" vertical="center" shrinkToFit="1"/>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0" borderId="58" xfId="2" applyFont="1" applyBorder="1" applyAlignment="1">
      <alignment vertical="center"/>
    </xf>
    <xf numFmtId="0" fontId="14" fillId="0" borderId="0" xfId="2" applyAlignment="1">
      <alignment vertical="center"/>
    </xf>
    <xf numFmtId="192" fontId="14" fillId="0" borderId="1" xfId="2" applyNumberFormat="1" applyBorder="1" applyAlignment="1">
      <alignment vertical="center"/>
    </xf>
    <xf numFmtId="187" fontId="14" fillId="0" borderId="1" xfId="2" applyNumberFormat="1" applyBorder="1" applyAlignment="1">
      <alignment horizontal="center" vertical="center" shrinkToFit="1"/>
    </xf>
    <xf numFmtId="187" fontId="14" fillId="0" borderId="1" xfId="2" applyNumberFormat="1" applyBorder="1" applyAlignment="1">
      <alignment vertical="center" shrinkToFit="1"/>
    </xf>
    <xf numFmtId="190" fontId="14" fillId="0" borderId="1" xfId="2" applyNumberFormat="1" applyBorder="1" applyAlignment="1">
      <alignment vertical="center" shrinkToFit="1"/>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60" xfId="0" applyBorder="1">
      <alignment vertical="center"/>
    </xf>
    <xf numFmtId="0" fontId="0" fillId="0" borderId="61" xfId="0" applyBorder="1">
      <alignment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3" borderId="1" xfId="4" applyFont="1" applyFill="1"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29" fillId="2" borderId="1" xfId="2" applyFont="1" applyFill="1" applyBorder="1" applyAlignment="1">
      <alignment horizontal="center" vertical="center" wrapText="1"/>
    </xf>
    <xf numFmtId="189" fontId="14" fillId="0" borderId="1" xfId="2" applyNumberFormat="1" applyBorder="1" applyAlignment="1">
      <alignment vertical="center"/>
    </xf>
    <xf numFmtId="0" fontId="9"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17" fillId="0" borderId="1" xfId="2" applyFont="1" applyBorder="1" applyAlignment="1" applyProtection="1">
      <alignment vertical="center" wrapText="1"/>
      <protection locked="0"/>
    </xf>
    <xf numFmtId="0" fontId="17" fillId="0" borderId="1" xfId="2" applyFont="1" applyBorder="1" applyAlignment="1" applyProtection="1">
      <alignment horizontal="center" vertical="center" wrapText="1"/>
      <protection locked="0"/>
    </xf>
    <xf numFmtId="0" fontId="17" fillId="0" borderId="12" xfId="2" applyFont="1" applyBorder="1" applyAlignment="1" applyProtection="1">
      <alignment horizontal="left" vertical="center"/>
      <protection locked="0"/>
    </xf>
    <xf numFmtId="0" fontId="17" fillId="0" borderId="0" xfId="2" applyFont="1" applyAlignment="1" applyProtection="1">
      <alignment horizontal="left" vertical="center"/>
      <protection locked="0"/>
    </xf>
    <xf numFmtId="0" fontId="17" fillId="0" borderId="4" xfId="2" applyFont="1" applyBorder="1" applyAlignment="1" applyProtection="1">
      <alignment horizontal="left" vertical="center"/>
      <protection locked="0"/>
    </xf>
    <xf numFmtId="191" fontId="14" fillId="0" borderId="1" xfId="2" applyNumberFormat="1" applyBorder="1" applyAlignment="1">
      <alignment vertical="center"/>
    </xf>
    <xf numFmtId="0" fontId="9" fillId="0" borderId="1" xfId="4" applyFont="1" applyBorder="1" applyAlignment="1">
      <alignment horizontal="center" vertical="center"/>
    </xf>
    <xf numFmtId="0" fontId="0" fillId="0" borderId="11" xfId="0" applyBorder="1">
      <alignment vertical="center"/>
    </xf>
    <xf numFmtId="0" fontId="0" fillId="0" borderId="63" xfId="0" applyBorder="1">
      <alignment vertical="center"/>
    </xf>
    <xf numFmtId="0" fontId="0" fillId="0" borderId="1" xfId="0" applyBorder="1">
      <alignment vertical="center"/>
    </xf>
    <xf numFmtId="0" fontId="0" fillId="0" borderId="8" xfId="0" applyBorder="1">
      <alignment vertical="center"/>
    </xf>
    <xf numFmtId="0" fontId="24" fillId="0" borderId="10"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4" fillId="0" borderId="2" xfId="2" applyFont="1" applyBorder="1" applyAlignment="1" applyProtection="1">
      <alignment vertical="center" shrinkToFit="1"/>
      <protection locked="0"/>
    </xf>
    <xf numFmtId="0" fontId="36"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6" fillId="0" borderId="1" xfId="4" applyFont="1" applyBorder="1" applyAlignment="1">
      <alignment horizontal="center" vertical="center"/>
    </xf>
    <xf numFmtId="0" fontId="14" fillId="0" borderId="0" xfId="2" applyAlignment="1">
      <alignment horizontal="center" vertical="center"/>
    </xf>
    <xf numFmtId="0" fontId="14" fillId="0" borderId="1" xfId="2" applyBorder="1" applyAlignment="1">
      <alignment vertical="center"/>
    </xf>
    <xf numFmtId="195" fontId="48" fillId="0" borderId="1" xfId="2" applyNumberFormat="1" applyFont="1" applyBorder="1" applyAlignment="1" applyProtection="1">
      <alignment horizontal="center" vertical="center" wrapText="1"/>
      <protection locked="0"/>
    </xf>
    <xf numFmtId="190" fontId="48" fillId="0" borderId="1" xfId="2" applyNumberFormat="1" applyFont="1" applyBorder="1" applyAlignment="1" applyProtection="1">
      <alignment horizontal="right" vertical="center" wrapText="1"/>
      <protection locked="0"/>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19" fillId="0" borderId="0" xfId="2" applyFont="1" applyAlignment="1">
      <alignment vertical="center"/>
    </xf>
    <xf numFmtId="0" fontId="50"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0" xfId="4" applyFont="1" applyAlignment="1">
      <alignment horizontal="left" vertical="center"/>
    </xf>
    <xf numFmtId="0" fontId="9" fillId="0" borderId="0" xfId="2" applyFont="1"/>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1" xfId="2" applyFont="1" applyBorder="1" applyAlignment="1" applyProtection="1">
      <alignment horizontal="center" vertical="center"/>
      <protection locked="0"/>
    </xf>
    <xf numFmtId="0" fontId="4" fillId="0" borderId="1" xfId="2" applyFont="1" applyBorder="1" applyAlignment="1" applyProtection="1">
      <alignment horizontal="center" vertical="center" shrinkToFit="1"/>
      <protection locked="0"/>
    </xf>
    <xf numFmtId="0" fontId="4" fillId="0" borderId="0" xfId="2" applyFont="1" applyAlignment="1">
      <alignment vertical="center"/>
    </xf>
    <xf numFmtId="0" fontId="47" fillId="0" borderId="0" xfId="2" applyFont="1" applyAlignment="1" applyProtection="1">
      <alignment vertical="center"/>
      <protection locked="0"/>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180" fontId="9" fillId="0" borderId="8" xfId="2" applyNumberFormat="1" applyFont="1" applyBorder="1" applyAlignment="1" applyProtection="1">
      <alignment horizontal="center" vertical="center"/>
      <protection locked="0"/>
    </xf>
    <xf numFmtId="0" fontId="9" fillId="0" borderId="1" xfId="4" applyFont="1" applyBorder="1" applyAlignment="1">
      <alignment horizontal="center" vertical="center" shrinkToFit="1"/>
    </xf>
    <xf numFmtId="2" fontId="17" fillId="0" borderId="2" xfId="5" applyNumberFormat="1" applyFont="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180" fontId="9" fillId="0" borderId="50" xfId="5" applyNumberFormat="1" applyFont="1" applyBorder="1" applyAlignment="1">
      <alignment vertical="center" shrinkToFit="1"/>
    </xf>
    <xf numFmtId="2" fontId="9" fillId="0" borderId="52" xfId="5" applyNumberFormat="1" applyFont="1" applyBorder="1" applyAlignment="1">
      <alignment vertical="center" shrinkToFit="1"/>
    </xf>
    <xf numFmtId="2"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14" fillId="0" borderId="1" xfId="2" applyBorder="1" applyAlignment="1">
      <alignment horizontal="center" vertical="center"/>
    </xf>
    <xf numFmtId="198" fontId="17" fillId="0" borderId="19" xfId="5" applyNumberFormat="1" applyFont="1" applyBorder="1" applyAlignment="1">
      <alignment horizontal="center" vertical="center" shrinkToFit="1"/>
    </xf>
    <xf numFmtId="180" fontId="17" fillId="0" borderId="18" xfId="5" applyNumberFormat="1" applyFont="1" applyBorder="1" applyAlignment="1">
      <alignment horizontal="center" vertical="center" shrinkToFit="1"/>
    </xf>
    <xf numFmtId="2" fontId="17" fillId="0" borderId="23" xfId="5" applyNumberFormat="1" applyFont="1" applyBorder="1" applyAlignment="1">
      <alignment vertical="center" shrinkToFit="1"/>
    </xf>
    <xf numFmtId="2" fontId="17" fillId="0" borderId="8" xfId="5" applyNumberFormat="1" applyFont="1" applyBorder="1" applyAlignment="1">
      <alignment vertical="center" shrinkToFit="1"/>
    </xf>
    <xf numFmtId="0" fontId="17" fillId="0" borderId="71" xfId="5" applyFont="1" applyBorder="1" applyAlignment="1">
      <alignment horizontal="center" vertical="center" shrinkToFit="1"/>
    </xf>
    <xf numFmtId="190" fontId="14" fillId="0" borderId="1" xfId="7" applyNumberFormat="1" applyBorder="1" applyAlignment="1">
      <alignment horizontal="right" vertical="center" shrinkToFit="1"/>
    </xf>
    <xf numFmtId="198" fontId="14" fillId="0" borderId="1" xfId="7" applyNumberFormat="1" applyBorder="1" applyAlignment="1">
      <alignment horizontal="center" vertical="center"/>
    </xf>
    <xf numFmtId="0" fontId="0" fillId="0" borderId="1" xfId="7" applyFont="1" applyBorder="1" applyAlignment="1">
      <alignment horizontal="center" vertical="center"/>
    </xf>
    <xf numFmtId="195" fontId="14" fillId="0" borderId="1" xfId="7" applyNumberFormat="1" applyBorder="1" applyAlignment="1">
      <alignment horizontal="right" vertical="center" shrinkToFit="1"/>
    </xf>
    <xf numFmtId="180" fontId="17" fillId="0" borderId="18" xfId="6" applyNumberFormat="1" applyFont="1" applyFill="1" applyBorder="1" applyAlignment="1">
      <alignment horizontal="center" vertical="center" shrinkToFit="1"/>
    </xf>
    <xf numFmtId="0" fontId="54" fillId="0" borderId="0" xfId="2" applyFont="1" applyProtection="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7" fillId="2" borderId="2" xfId="2" applyFont="1" applyFill="1" applyBorder="1" applyAlignment="1">
      <alignment horizontal="center" vertical="center" wrapText="1" shrinkToFit="1"/>
    </xf>
    <xf numFmtId="0" fontId="17" fillId="2" borderId="3" xfId="2" applyFont="1" applyFill="1" applyBorder="1" applyAlignment="1">
      <alignment horizontal="center" vertical="center" wrapText="1" shrinkToFit="1"/>
    </xf>
    <xf numFmtId="182" fontId="9" fillId="0" borderId="2" xfId="2" applyNumberFormat="1" applyFont="1" applyBorder="1" applyAlignment="1" applyProtection="1">
      <alignment horizontal="center" vertical="center"/>
      <protection locked="0"/>
    </xf>
    <xf numFmtId="182"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4"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5" fontId="9" fillId="0" borderId="2" xfId="2" applyNumberFormat="1" applyFont="1" applyBorder="1" applyAlignment="1" applyProtection="1">
      <alignment horizontal="center" vertical="center"/>
      <protection locked="0"/>
    </xf>
    <xf numFmtId="185"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25" fillId="0" borderId="2" xfId="0" applyFont="1" applyBorder="1" applyAlignment="1" applyProtection="1">
      <alignment horizontal="center" vertical="center" shrinkToFit="1"/>
      <protection locked="0"/>
    </xf>
    <xf numFmtId="0" fontId="25" fillId="0" borderId="8" xfId="0"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25" fillId="0" borderId="13" xfId="0" applyFont="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53" fillId="0" borderId="9" xfId="10" applyNumberFormat="1" applyFont="1" applyBorder="1" applyAlignment="1" applyProtection="1">
      <alignment horizontal="center" vertical="center" shrinkToFit="1"/>
      <protection locked="0"/>
    </xf>
    <xf numFmtId="197" fontId="53" fillId="0" borderId="10" xfId="10" applyNumberFormat="1" applyFont="1" applyBorder="1" applyAlignment="1" applyProtection="1">
      <alignment horizontal="center" vertical="center" shrinkToFit="1"/>
      <protection locked="0"/>
    </xf>
    <xf numFmtId="197" fontId="53" fillId="0" borderId="11" xfId="10"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6" fontId="25" fillId="0" borderId="15" xfId="0" applyNumberFormat="1" applyFont="1" applyBorder="1" applyAlignment="1" applyProtection="1">
      <alignment horizontal="center" vertical="center"/>
      <protection locked="0"/>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xf>
    <xf numFmtId="0" fontId="25" fillId="0" borderId="9" xfId="0" quotePrefix="1"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12" xfId="0" applyFont="1" applyBorder="1" applyAlignment="1" applyProtection="1">
      <alignment horizontal="center" vertical="center" shrinkToFit="1"/>
      <protection locked="0"/>
    </xf>
    <xf numFmtId="0" fontId="25" fillId="0" borderId="4" xfId="0" applyFont="1" applyBorder="1" applyAlignment="1" applyProtection="1">
      <alignment horizontal="center" vertical="center" shrinkToFit="1"/>
      <protection locked="0"/>
    </xf>
    <xf numFmtId="14" fontId="25" fillId="0" borderId="2" xfId="0"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29" fillId="0" borderId="6" xfId="2" applyFont="1" applyBorder="1" applyAlignment="1">
      <alignment horizontal="center" vertical="center" wrapText="1" shrinkToFit="1"/>
    </xf>
    <xf numFmtId="0" fontId="29" fillId="0" borderId="7" xfId="2"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4" fillId="0" borderId="1" xfId="7" applyBorder="1" applyAlignment="1">
      <alignment horizontal="center" vertical="center" shrinkToFit="1"/>
    </xf>
    <xf numFmtId="0" fontId="0" fillId="0" borderId="1" xfId="0"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0" fillId="0" borderId="1" xfId="7" applyFont="1" applyBorder="1" applyAlignment="1">
      <alignment horizontal="center" vertical="center" shrinkToFit="1"/>
    </xf>
    <xf numFmtId="0" fontId="14" fillId="0" borderId="8" xfId="7"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15" fillId="0" borderId="6" xfId="2" applyFont="1" applyBorder="1" applyAlignment="1">
      <alignment horizontal="center" vertical="center" wrapText="1" shrinkToFit="1"/>
    </xf>
    <xf numFmtId="0" fontId="15" fillId="0" borderId="7" xfId="2" applyFont="1" applyBorder="1" applyAlignment="1">
      <alignment horizontal="center" vertical="center" wrapText="1" shrinkToFit="1"/>
    </xf>
    <xf numFmtId="0" fontId="15" fillId="0" borderId="5" xfId="2" applyFont="1" applyBorder="1" applyAlignment="1">
      <alignment horizontal="center" vertical="center" wrapText="1" shrinkToFit="1"/>
    </xf>
    <xf numFmtId="0" fontId="15" fillId="0" borderId="9" xfId="2" applyFont="1" applyBorder="1" applyAlignment="1">
      <alignment horizontal="center" vertical="center" wrapText="1" shrinkToFit="1"/>
    </xf>
    <xf numFmtId="0" fontId="15" fillId="0" borderId="10" xfId="2" applyFont="1" applyBorder="1" applyAlignment="1">
      <alignment horizontal="center" vertical="center" wrapText="1" shrinkToFit="1"/>
    </xf>
    <xf numFmtId="0" fontId="15"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29" fillId="0" borderId="7" xfId="2" applyFont="1" applyBorder="1" applyAlignment="1">
      <alignment horizontal="center" vertical="center" wrapText="1" shrinkToFit="1"/>
    </xf>
    <xf numFmtId="0" fontId="29" fillId="0" borderId="5" xfId="2" applyFont="1" applyBorder="1" applyAlignment="1">
      <alignment horizontal="center" vertical="center" wrapText="1" shrinkToFit="1"/>
    </xf>
    <xf numFmtId="0" fontId="29" fillId="0" borderId="9" xfId="2" applyFont="1" applyBorder="1" applyAlignment="1">
      <alignment horizontal="center" vertical="center" wrapText="1" shrinkToFit="1"/>
    </xf>
    <xf numFmtId="0" fontId="29" fillId="0" borderId="10" xfId="2" applyFont="1" applyBorder="1" applyAlignment="1">
      <alignment horizontal="center" vertical="center" wrapText="1" shrinkToFit="1"/>
    </xf>
    <xf numFmtId="0" fontId="2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38" fillId="0" borderId="1" xfId="0" applyFont="1" applyBorder="1" applyAlignment="1">
      <alignment horizontal="center" vertical="center" shrinkToFit="1"/>
    </xf>
    <xf numFmtId="177" fontId="10" fillId="0" borderId="1" xfId="2" applyNumberFormat="1" applyFont="1" applyBorder="1" applyAlignment="1" applyProtection="1">
      <alignment horizontal="center" vertical="center" shrinkToFit="1"/>
      <protection locked="0"/>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94" fontId="9" fillId="0" borderId="14" xfId="2" applyNumberFormat="1" applyFont="1" applyBorder="1" applyAlignment="1" applyProtection="1">
      <alignment horizontal="center" vertical="center" shrinkToFit="1"/>
      <protection locked="0"/>
    </xf>
    <xf numFmtId="194" fontId="9" fillId="0" borderId="15" xfId="2" applyNumberFormat="1" applyFont="1" applyBorder="1" applyAlignment="1" applyProtection="1">
      <alignment horizontal="center" vertical="center" shrinkToFit="1"/>
      <protection locked="0"/>
    </xf>
    <xf numFmtId="194" fontId="9" fillId="0" borderId="13" xfId="2" applyNumberFormat="1" applyFont="1" applyBorder="1" applyAlignment="1" applyProtection="1">
      <alignment horizontal="center" vertical="center" shrinkToFit="1"/>
      <protection locked="0"/>
    </xf>
    <xf numFmtId="177" fontId="9" fillId="2" borderId="13" xfId="2" applyNumberFormat="1" applyFont="1" applyFill="1" applyBorder="1" applyAlignment="1">
      <alignment horizontal="center" vertical="center" shrinkToFit="1"/>
    </xf>
    <xf numFmtId="194" fontId="9" fillId="0" borderId="6" xfId="2" applyNumberFormat="1" applyFont="1" applyBorder="1" applyAlignment="1" applyProtection="1">
      <alignment horizontal="center" vertical="center" shrinkToFit="1"/>
      <protection locked="0"/>
    </xf>
    <xf numFmtId="194" fontId="9" fillId="0" borderId="12" xfId="2" applyNumberFormat="1" applyFont="1" applyBorder="1" applyAlignment="1" applyProtection="1">
      <alignment horizontal="center" vertical="center" shrinkToFit="1"/>
      <protection locked="0"/>
    </xf>
    <xf numFmtId="194" fontId="9" fillId="0" borderId="9" xfId="2" applyNumberFormat="1" applyFont="1" applyBorder="1" applyAlignment="1" applyProtection="1">
      <alignment horizontal="center" vertical="center" shrinkToFit="1"/>
      <protection locked="0"/>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197" fontId="11" fillId="0" borderId="6" xfId="1" applyNumberFormat="1" applyBorder="1" applyAlignment="1" applyProtection="1">
      <alignment vertical="center" shrinkToFit="1"/>
      <protection locked="0"/>
    </xf>
    <xf numFmtId="197" fontId="11" fillId="0" borderId="5" xfId="1" applyNumberFormat="1" applyBorder="1" applyAlignment="1" applyProtection="1">
      <alignment vertical="center" shrinkToFit="1"/>
      <protection locked="0"/>
    </xf>
    <xf numFmtId="197" fontId="11" fillId="0" borderId="12" xfId="1" applyNumberFormat="1" applyBorder="1" applyAlignment="1" applyProtection="1">
      <alignment vertical="center" shrinkToFit="1"/>
      <protection locked="0"/>
    </xf>
    <xf numFmtId="197" fontId="11" fillId="0" borderId="4" xfId="1" applyNumberFormat="1" applyBorder="1" applyAlignment="1" applyProtection="1">
      <alignment vertical="center" shrinkToFit="1"/>
      <protection locked="0"/>
    </xf>
    <xf numFmtId="197" fontId="11" fillId="0" borderId="9" xfId="1" applyNumberFormat="1" applyBorder="1" applyAlignment="1" applyProtection="1">
      <alignment vertical="center" shrinkToFit="1"/>
      <protection locked="0"/>
    </xf>
    <xf numFmtId="197" fontId="11" fillId="0" borderId="11" xfId="1" applyNumberForma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34" fillId="0" borderId="9" xfId="0" applyFont="1" applyBorder="1" applyAlignment="1" applyProtection="1">
      <alignment vertical="center" shrinkToFit="1"/>
      <protection locked="0"/>
    </xf>
    <xf numFmtId="0" fontId="34" fillId="0" borderId="10" xfId="0" applyFont="1" applyBorder="1" applyAlignment="1" applyProtection="1">
      <alignment vertical="center" shrinkToFit="1"/>
      <protection locked="0"/>
    </xf>
    <xf numFmtId="0" fontId="34" fillId="0" borderId="11" xfId="0" applyFont="1" applyBorder="1" applyAlignment="1" applyProtection="1">
      <alignment vertical="center" shrinkToFit="1"/>
      <protection locked="0"/>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38" fontId="9" fillId="0" borderId="3" xfId="3" quotePrefix="1" applyFont="1" applyFill="1" applyBorder="1" applyAlignment="1" applyProtection="1">
      <alignment horizontal="center" vertical="center" shrinkToFit="1"/>
      <protection locked="0"/>
    </xf>
    <xf numFmtId="38" fontId="9" fillId="0" borderId="3" xfId="3" applyFont="1" applyFill="1" applyBorder="1" applyAlignment="1" applyProtection="1">
      <alignment horizontal="center" vertical="center" shrinkToFit="1"/>
      <protection locked="0"/>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34" fillId="0" borderId="12" xfId="0" applyFont="1" applyBorder="1" applyAlignment="1">
      <alignment horizontal="center" vertical="center" shrinkToFit="1"/>
    </xf>
    <xf numFmtId="0" fontId="34"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38" fillId="0" borderId="1" xfId="0" applyFont="1" applyBorder="1" applyAlignment="1">
      <alignment horizontal="center" vertical="center" wrapText="1"/>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0" fontId="34" fillId="0" borderId="9" xfId="0" applyFont="1" applyBorder="1" applyAlignment="1">
      <alignment horizontal="center" vertical="center"/>
    </xf>
    <xf numFmtId="0" fontId="34" fillId="0" borderId="11" xfId="0" applyFont="1" applyBorder="1" applyAlignment="1">
      <alignment horizontal="center" vertical="center"/>
    </xf>
    <xf numFmtId="4" fontId="9" fillId="0" borderId="1" xfId="2" applyNumberFormat="1" applyFont="1" applyBorder="1" applyAlignment="1" applyProtection="1">
      <alignment vertical="center" shrinkToFit="1"/>
      <protection locked="0"/>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9" fillId="0" borderId="10" xfId="2" applyFont="1" applyBorder="1" applyAlignment="1">
      <alignment vertical="center"/>
    </xf>
    <xf numFmtId="0" fontId="34" fillId="0" borderId="10" xfId="0" applyFont="1" applyBorder="1">
      <alignment vertical="center"/>
    </xf>
    <xf numFmtId="0" fontId="34" fillId="0" borderId="11" xfId="0" applyFont="1" applyBorder="1">
      <alignment vertical="center"/>
    </xf>
    <xf numFmtId="49" fontId="9" fillId="0" borderId="1" xfId="2" applyNumberFormat="1" applyFont="1" applyBorder="1" applyAlignment="1" applyProtection="1">
      <alignment vertical="center"/>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198" fontId="9" fillId="0" borderId="2" xfId="2" applyNumberFormat="1" applyFont="1" applyBorder="1" applyAlignment="1" applyProtection="1">
      <alignment horizontal="center" vertical="center"/>
      <protection locked="0"/>
    </xf>
    <xf numFmtId="198" fontId="9" fillId="0" borderId="8" xfId="2" applyNumberFormat="1" applyFont="1" applyBorder="1" applyAlignment="1" applyProtection="1">
      <alignment horizontal="center" vertical="center"/>
      <protection locked="0"/>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29" fillId="2" borderId="1" xfId="2" applyFont="1" applyFill="1" applyBorder="1" applyAlignment="1">
      <alignment horizontal="center" vertical="center"/>
    </xf>
    <xf numFmtId="0" fontId="2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4"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7" fillId="2" borderId="6"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4" fillId="0" borderId="13" xfId="0" applyFont="1" applyBorder="1" applyAlignment="1">
      <alignment horizontal="center" vertical="center"/>
    </xf>
    <xf numFmtId="0" fontId="34" fillId="0" borderId="11" xfId="0" applyFont="1" applyBorder="1" applyAlignment="1">
      <alignment horizontal="center" vertical="center" shrinkToFit="1"/>
    </xf>
    <xf numFmtId="0" fontId="9" fillId="0" borderId="8" xfId="2" applyFont="1" applyBorder="1" applyAlignment="1">
      <alignment horizontal="center" vertical="center" wrapText="1" shrinkToFit="1"/>
    </xf>
    <xf numFmtId="0" fontId="45" fillId="0" borderId="2" xfId="2" applyFont="1" applyBorder="1" applyAlignment="1">
      <alignment horizontal="center" vertical="center" shrinkToFit="1"/>
    </xf>
    <xf numFmtId="0" fontId="34" fillId="0" borderId="1" xfId="0" applyFont="1" applyBorder="1" applyAlignment="1">
      <alignment horizontal="center" vertical="center" textRotation="255"/>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14" fillId="0" borderId="1" xfId="2" applyBorder="1" applyAlignment="1">
      <alignment horizontal="center" vertical="center"/>
    </xf>
    <xf numFmtId="0" fontId="34" fillId="0" borderId="3" xfId="0" applyFont="1" applyBorder="1">
      <alignment vertical="center"/>
    </xf>
    <xf numFmtId="0" fontId="34" fillId="0" borderId="8" xfId="0" applyFont="1" applyBorder="1">
      <alignment vertical="center"/>
    </xf>
    <xf numFmtId="0" fontId="14" fillId="0" borderId="2" xfId="2" applyBorder="1" applyAlignment="1">
      <alignment vertical="center"/>
    </xf>
    <xf numFmtId="0" fontId="14" fillId="0" borderId="3" xfId="2" applyBorder="1" applyAlignment="1">
      <alignment vertical="center"/>
    </xf>
    <xf numFmtId="176" fontId="14"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1" xfId="2" applyFont="1" applyBorder="1" applyAlignment="1">
      <alignment horizontal="center" vertical="center" wrapText="1" shrinkToFit="1"/>
    </xf>
    <xf numFmtId="0" fontId="39" fillId="2" borderId="1" xfId="2" applyFont="1" applyFill="1" applyBorder="1" applyAlignment="1">
      <alignment horizontal="center" vertical="center" wrapText="1"/>
    </xf>
    <xf numFmtId="0" fontId="39"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4" fillId="0" borderId="10"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14" fillId="0" borderId="2" xfId="2" applyBorder="1" applyAlignment="1">
      <alignment vertical="center" wrapText="1"/>
    </xf>
    <xf numFmtId="0" fontId="9" fillId="0" borderId="7" xfId="2" applyFont="1" applyBorder="1" applyAlignment="1" applyProtection="1">
      <alignment vertical="center" wrapText="1"/>
      <protection locked="0"/>
    </xf>
    <xf numFmtId="0" fontId="34" fillId="0" borderId="7" xfId="0" applyFont="1" applyBorder="1" applyAlignment="1">
      <alignment vertical="center" wrapText="1"/>
    </xf>
    <xf numFmtId="0" fontId="34" fillId="0" borderId="0" xfId="0" applyFont="1" applyAlignment="1">
      <alignment vertical="center" wrapTex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0" borderId="2" xfId="2" applyFont="1" applyBorder="1" applyAlignment="1">
      <alignment horizontal="left" vertical="center" shrinkToFit="1"/>
    </xf>
    <xf numFmtId="0" fontId="4" fillId="0" borderId="3" xfId="2" applyFont="1" applyBorder="1" applyAlignment="1">
      <alignment horizontal="left" vertical="center" shrinkToFit="1"/>
    </xf>
    <xf numFmtId="0" fontId="4" fillId="0" borderId="9" xfId="2" applyFont="1" applyBorder="1" applyAlignment="1">
      <alignment horizontal="left" vertical="center" shrinkToFit="1"/>
    </xf>
    <xf numFmtId="0" fontId="4" fillId="0" borderId="10" xfId="2" applyFont="1" applyBorder="1" applyAlignment="1">
      <alignment horizontal="left" vertical="center" shrinkToFit="1"/>
    </xf>
    <xf numFmtId="0" fontId="4" fillId="0" borderId="11" xfId="2" applyFont="1" applyBorder="1" applyAlignment="1">
      <alignment horizontal="left"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0" fillId="0" borderId="3" xfId="0" applyBorder="1">
      <alignment vertical="center"/>
    </xf>
    <xf numFmtId="0" fontId="0" fillId="0" borderId="8" xfId="0" applyBorder="1">
      <alignment vertical="center"/>
    </xf>
    <xf numFmtId="0" fontId="4" fillId="0" borderId="2" xfId="2" applyFont="1" applyBorder="1" applyAlignment="1" applyProtection="1">
      <alignment horizontal="center" vertical="center" shrinkToFit="1"/>
      <protection locked="0"/>
    </xf>
    <xf numFmtId="0" fontId="4" fillId="0" borderId="8" xfId="2" applyFont="1" applyBorder="1" applyAlignment="1" applyProtection="1">
      <alignment horizontal="left" vertical="center"/>
      <protection locked="0"/>
    </xf>
    <xf numFmtId="0" fontId="4" fillId="0" borderId="9"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0" fontId="4" fillId="2" borderId="15" xfId="2" applyFont="1" applyFill="1" applyBorder="1" applyAlignment="1">
      <alignment horizontal="center" vertical="center" wrapText="1" shrinkToFit="1"/>
    </xf>
    <xf numFmtId="0" fontId="4" fillId="2" borderId="13" xfId="2" applyFont="1" applyFill="1" applyBorder="1" applyAlignment="1">
      <alignment horizontal="center" vertical="center" shrinkToFit="1"/>
    </xf>
    <xf numFmtId="198" fontId="50" fillId="0" borderId="6" xfId="4" applyNumberFormat="1" applyFont="1" applyBorder="1" applyAlignment="1">
      <alignment horizontal="center" vertical="center" shrinkToFit="1"/>
    </xf>
    <xf numFmtId="198" fontId="50" fillId="0" borderId="5" xfId="4" applyNumberFormat="1" applyFont="1" applyBorder="1" applyAlignment="1">
      <alignment horizontal="center" vertical="center" shrinkToFit="1"/>
    </xf>
    <xf numFmtId="198" fontId="50" fillId="0" borderId="9" xfId="4" applyNumberFormat="1" applyFont="1" applyBorder="1" applyAlignment="1">
      <alignment horizontal="center" vertical="center" shrinkToFit="1"/>
    </xf>
    <xf numFmtId="198" fontId="50" fillId="0" borderId="11" xfId="4" applyNumberFormat="1" applyFont="1" applyBorder="1" applyAlignment="1">
      <alignment horizontal="center" vertical="center" shrinkToFit="1"/>
    </xf>
    <xf numFmtId="0" fontId="4" fillId="0" borderId="12" xfId="4" applyFont="1" applyBorder="1" applyAlignment="1" applyProtection="1">
      <alignment horizontal="center" vertical="center"/>
      <protection locked="0"/>
    </xf>
    <xf numFmtId="0" fontId="4" fillId="0" borderId="0" xfId="4" applyFont="1" applyAlignment="1" applyProtection="1">
      <alignment horizontal="center" vertical="center"/>
      <protection locked="0"/>
    </xf>
    <xf numFmtId="0" fontId="4" fillId="0" borderId="9" xfId="4" applyFont="1" applyBorder="1" applyAlignment="1" applyProtection="1">
      <alignment horizontal="center" vertical="center"/>
      <protection locked="0"/>
    </xf>
    <xf numFmtId="0" fontId="4" fillId="0" borderId="10" xfId="4" applyFont="1" applyBorder="1" applyAlignment="1" applyProtection="1">
      <alignment horizontal="center" vertical="center"/>
      <protection locked="0"/>
    </xf>
    <xf numFmtId="0" fontId="4" fillId="2" borderId="12" xfId="2" applyFont="1" applyFill="1" applyBorder="1" applyAlignment="1">
      <alignment horizontal="center" vertical="center" wrapText="1" shrinkToFit="1"/>
    </xf>
    <xf numFmtId="0" fontId="4" fillId="2" borderId="9" xfId="2" applyFont="1" applyFill="1" applyBorder="1" applyAlignment="1">
      <alignment horizontal="center" vertical="center" wrapText="1" shrinkToFit="1"/>
    </xf>
    <xf numFmtId="0" fontId="4" fillId="8" borderId="2" xfId="2" applyFont="1" applyFill="1" applyBorder="1" applyAlignment="1">
      <alignment horizontal="center" vertical="center" shrinkToFit="1"/>
    </xf>
    <xf numFmtId="0" fontId="4" fillId="8" borderId="3" xfId="2" applyFont="1" applyFill="1" applyBorder="1" applyAlignment="1">
      <alignment horizontal="center" vertical="center" shrinkToFit="1"/>
    </xf>
    <xf numFmtId="0" fontId="4" fillId="0" borderId="8" xfId="2" applyFont="1" applyBorder="1" applyAlignment="1">
      <alignment horizontal="left" vertical="center" shrinkToFit="1"/>
    </xf>
    <xf numFmtId="0" fontId="4" fillId="0" borderId="4" xfId="4" applyFont="1" applyBorder="1" applyAlignment="1" applyProtection="1">
      <alignment horizontal="center" vertical="center"/>
      <protection locked="0"/>
    </xf>
    <xf numFmtId="0" fontId="4" fillId="0" borderId="11" xfId="4" applyFont="1" applyBorder="1" applyAlignment="1" applyProtection="1">
      <alignment horizontal="center" vertical="center"/>
      <protection locked="0"/>
    </xf>
    <xf numFmtId="0" fontId="4" fillId="2" borderId="14" xfId="2" applyFont="1" applyFill="1" applyBorder="1" applyAlignment="1">
      <alignment horizontal="center" vertical="center" wrapText="1" shrinkToFit="1"/>
    </xf>
    <xf numFmtId="0" fontId="4" fillId="0" borderId="6" xfId="2" applyFont="1" applyBorder="1" applyAlignment="1" applyProtection="1">
      <alignment horizontal="center" vertical="center" shrinkToFit="1"/>
      <protection locked="0"/>
    </xf>
    <xf numFmtId="0" fontId="4" fillId="0" borderId="5" xfId="2" applyFont="1" applyBorder="1" applyAlignment="1" applyProtection="1">
      <alignment horizontal="center" vertical="center" shrinkToFit="1"/>
      <protection locked="0"/>
    </xf>
    <xf numFmtId="179" fontId="21" fillId="0" borderId="12" xfId="4" applyNumberFormat="1" applyFont="1" applyBorder="1" applyAlignment="1">
      <alignment horizontal="center" vertical="center" shrinkToFit="1"/>
    </xf>
    <xf numFmtId="179" fontId="21" fillId="0" borderId="4" xfId="4" applyNumberFormat="1" applyFont="1" applyBorder="1" applyAlignment="1">
      <alignment horizontal="center" vertical="center" shrinkToFit="1"/>
    </xf>
    <xf numFmtId="179" fontId="21" fillId="0" borderId="9" xfId="4" applyNumberFormat="1" applyFont="1" applyBorder="1" applyAlignment="1">
      <alignment horizontal="center" vertical="center" shrinkToFit="1"/>
    </xf>
    <xf numFmtId="179" fontId="21" fillId="0" borderId="11" xfId="4" applyNumberFormat="1" applyFont="1" applyBorder="1" applyAlignment="1">
      <alignment horizontal="center" vertical="center" shrinkToFit="1"/>
    </xf>
    <xf numFmtId="0" fontId="4" fillId="0" borderId="8" xfId="2" applyFont="1" applyBorder="1" applyAlignment="1" applyProtection="1">
      <alignment horizontal="center" vertical="center" shrinkToFit="1"/>
      <protection locked="0"/>
    </xf>
    <xf numFmtId="0" fontId="4" fillId="0" borderId="6" xfId="4" applyFont="1" applyBorder="1" applyAlignment="1" applyProtection="1">
      <alignment horizontal="center" vertical="center"/>
      <protection locked="0"/>
    </xf>
    <xf numFmtId="0" fontId="4" fillId="0" borderId="7" xfId="4" applyFont="1" applyBorder="1" applyAlignment="1" applyProtection="1">
      <alignment horizontal="center" vertical="center"/>
      <protection locked="0"/>
    </xf>
    <xf numFmtId="0" fontId="4" fillId="0" borderId="5" xfId="4" applyFont="1" applyBorder="1" applyAlignment="1" applyProtection="1">
      <alignment horizontal="center" vertical="center"/>
      <protection locked="0"/>
    </xf>
    <xf numFmtId="0" fontId="4" fillId="2" borderId="6" xfId="2" applyFont="1" applyFill="1" applyBorder="1" applyAlignment="1">
      <alignment horizontal="center" vertical="center" wrapText="1" shrinkToFit="1"/>
    </xf>
    <xf numFmtId="0" fontId="5" fillId="0" borderId="0" xfId="2" applyFont="1" applyAlignment="1">
      <alignment horizontal="left" vertical="center"/>
    </xf>
    <xf numFmtId="0" fontId="6" fillId="0" borderId="14" xfId="2" applyFont="1" applyBorder="1" applyAlignment="1">
      <alignment horizontal="left" vertical="center"/>
    </xf>
    <xf numFmtId="0" fontId="6" fillId="0" borderId="1" xfId="2" applyFont="1" applyBorder="1" applyAlignment="1">
      <alignment horizontal="left"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4"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9"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0" fontId="4" fillId="0" borderId="6" xfId="2" applyFont="1" applyBorder="1" applyAlignment="1" applyProtection="1">
      <alignment horizontal="center" vertical="center"/>
      <protection locked="0"/>
    </xf>
    <xf numFmtId="0" fontId="4" fillId="0" borderId="7" xfId="2" applyFont="1" applyBorder="1" applyAlignment="1" applyProtection="1">
      <alignment horizontal="center" vertical="center"/>
      <protection locked="0"/>
    </xf>
    <xf numFmtId="0" fontId="4" fillId="0" borderId="5" xfId="2" applyFont="1" applyBorder="1" applyAlignment="1" applyProtection="1">
      <alignment horizontal="center" vertical="center"/>
      <protection locked="0"/>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17" fillId="0" borderId="13" xfId="4" applyFont="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horizontal="center" vertical="center"/>
    </xf>
    <xf numFmtId="179" fontId="17" fillId="0" borderId="0" xfId="4" applyNumberFormat="1" applyFont="1" applyAlignment="1">
      <alignment horizontal="center" vertical="center" shrinkToFit="1"/>
    </xf>
    <xf numFmtId="179" fontId="17"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4" fillId="0" borderId="9"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179" fontId="17"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5" fillId="0" borderId="1" xfId="2" applyFont="1" applyBorder="1" applyAlignment="1">
      <alignment horizontal="left" vertical="center" shrinkToFit="1"/>
    </xf>
    <xf numFmtId="0" fontId="6" fillId="0" borderId="1" xfId="2" applyFont="1" applyBorder="1" applyAlignment="1">
      <alignment horizontal="left" vertical="center" wrapText="1" shrinkToFit="1"/>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50" fillId="0" borderId="10" xfId="2" applyFont="1" applyBorder="1" applyAlignment="1" applyProtection="1">
      <alignment horizontal="left" vertical="center" wrapText="1"/>
      <protection locked="0"/>
    </xf>
    <xf numFmtId="0" fontId="50" fillId="0" borderId="11" xfId="2" applyFont="1" applyBorder="1" applyAlignment="1" applyProtection="1">
      <alignment horizontal="left" vertical="center" wrapText="1"/>
      <protection locked="0"/>
    </xf>
    <xf numFmtId="0" fontId="17" fillId="0" borderId="9" xfId="2" applyFont="1" applyBorder="1" applyAlignment="1" applyProtection="1">
      <alignment horizontal="left" vertical="center"/>
      <protection locked="0"/>
    </xf>
    <xf numFmtId="0" fontId="17" fillId="0" borderId="10" xfId="2" applyFont="1" applyBorder="1" applyAlignment="1" applyProtection="1">
      <alignment horizontal="left" vertical="center"/>
      <protection locked="0"/>
    </xf>
    <xf numFmtId="0" fontId="17" fillId="0" borderId="11" xfId="2" applyFont="1" applyBorder="1" applyAlignment="1" applyProtection="1">
      <alignment horizontal="left" vertical="center"/>
      <protection locked="0"/>
    </xf>
    <xf numFmtId="0" fontId="17" fillId="0" borderId="9" xfId="2" applyFont="1" applyBorder="1" applyAlignment="1" applyProtection="1">
      <alignment horizontal="left" vertical="center" shrinkToFit="1"/>
      <protection locked="0"/>
    </xf>
    <xf numFmtId="0" fontId="17" fillId="0" borderId="10" xfId="2" applyFont="1" applyBorder="1" applyAlignment="1" applyProtection="1">
      <alignment horizontal="left" vertical="center" shrinkToFit="1"/>
      <protection locked="0"/>
    </xf>
    <xf numFmtId="0" fontId="17"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17" fillId="0" borderId="14" xfId="2" applyFont="1" applyBorder="1" applyAlignment="1" applyProtection="1">
      <alignment horizontal="left" vertical="center" shrinkToFit="1"/>
      <protection locked="0"/>
    </xf>
    <xf numFmtId="0" fontId="17" fillId="0" borderId="15" xfId="2" applyFont="1" applyBorder="1" applyAlignment="1" applyProtection="1">
      <alignment horizontal="left" vertical="center" shrinkToFit="1"/>
      <protection locked="0"/>
    </xf>
    <xf numFmtId="0" fontId="17" fillId="0" borderId="2" xfId="2" applyFont="1" applyBorder="1" applyAlignment="1">
      <alignment horizontal="center" vertical="center" wrapText="1"/>
    </xf>
    <xf numFmtId="0" fontId="17" fillId="0" borderId="8" xfId="2" applyFont="1" applyBorder="1" applyAlignment="1">
      <alignment horizontal="center" vertical="center" wrapTex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191" fontId="14" fillId="0" borderId="2" xfId="2" applyNumberFormat="1" applyBorder="1" applyAlignment="1">
      <alignment horizontal="center" vertical="center"/>
    </xf>
    <xf numFmtId="191" fontId="14" fillId="0" borderId="8" xfId="2" applyNumberFormat="1" applyBorder="1" applyAlignment="1">
      <alignment horizontal="center" vertical="center"/>
    </xf>
    <xf numFmtId="0" fontId="14" fillId="0" borderId="1" xfId="2" applyBorder="1" applyAlignment="1">
      <alignment horizontal="center" vertical="center" shrinkToFit="1"/>
    </xf>
    <xf numFmtId="0" fontId="17" fillId="2" borderId="1" xfId="2" applyFont="1" applyFill="1" applyBorder="1" applyAlignment="1">
      <alignment horizontal="center" vertical="center" wrapText="1"/>
    </xf>
    <xf numFmtId="191" fontId="14" fillId="0" borderId="2" xfId="2" applyNumberFormat="1" applyBorder="1" applyAlignment="1">
      <alignment vertical="center" shrinkToFit="1"/>
    </xf>
    <xf numFmtId="0" fontId="14" fillId="0" borderId="8" xfId="2" applyBorder="1" applyAlignment="1">
      <alignment vertical="center" shrinkToFit="1"/>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17" fillId="2" borderId="41" xfId="2" applyFont="1" applyFill="1" applyBorder="1" applyAlignment="1" applyProtection="1">
      <alignment horizontal="center" vertical="center" wrapText="1"/>
      <protection locked="0"/>
    </xf>
    <xf numFmtId="0" fontId="17" fillId="2" borderId="40"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7" fillId="0" borderId="2" xfId="2" applyFont="1" applyBorder="1" applyAlignment="1" applyProtection="1">
      <alignment horizontal="left" vertical="center" wrapText="1"/>
      <protection locked="0"/>
    </xf>
    <xf numFmtId="0" fontId="17" fillId="0" borderId="3" xfId="2" applyFont="1" applyBorder="1" applyAlignment="1" applyProtection="1">
      <alignment horizontal="left" vertical="center" wrapText="1"/>
      <protection locked="0"/>
    </xf>
    <xf numFmtId="0" fontId="34" fillId="0" borderId="3" xfId="0" applyFont="1" applyBorder="1" applyAlignment="1">
      <alignment vertical="center" wrapText="1"/>
    </xf>
    <xf numFmtId="0" fontId="34" fillId="0" borderId="8" xfId="0" applyFont="1" applyBorder="1" applyAlignment="1">
      <alignment vertical="center" wrapText="1"/>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2" fontId="17" fillId="0" borderId="2" xfId="2" quotePrefix="1"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17" fillId="2" borderId="0" xfId="2" applyFont="1" applyFill="1" applyAlignment="1" applyProtection="1">
      <alignment horizontal="center" vertical="center" wrapText="1"/>
      <protection locked="0"/>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17" fillId="0" borderId="3" xfId="2" applyFont="1" applyBorder="1" applyAlignment="1" applyProtection="1">
      <alignment horizontal="center" vertical="center" shrinkToFit="1"/>
      <protection locked="0"/>
    </xf>
    <xf numFmtId="0" fontId="44"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4" fillId="0" borderId="1" xfId="2" applyBorder="1" applyAlignment="1">
      <alignment horizontal="center" vertical="center" wrapText="1"/>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31" fillId="0" borderId="1"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178" fontId="4" fillId="0" borderId="6" xfId="2" applyNumberFormat="1" applyFont="1" applyBorder="1" applyAlignment="1">
      <alignment horizontal="center" vertical="center" wrapText="1" shrinkToFit="1"/>
    </xf>
    <xf numFmtId="0" fontId="34" fillId="0" borderId="7" xfId="0" applyFont="1" applyBorder="1" applyAlignment="1">
      <alignment horizontal="center" vertical="center" wrapText="1" shrinkToFit="1"/>
    </xf>
    <xf numFmtId="0" fontId="34" fillId="0" borderId="5" xfId="0" applyFont="1" applyBorder="1" applyAlignment="1">
      <alignment horizontal="center" vertical="center" wrapText="1" shrinkToFit="1"/>
    </xf>
    <xf numFmtId="0" fontId="9" fillId="2" borderId="22" xfId="2" applyFont="1" applyFill="1" applyBorder="1" applyAlignment="1">
      <alignment horizontal="center"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2" xfId="2" applyFont="1" applyFill="1" applyBorder="1" applyAlignment="1">
      <alignment horizontal="center" vertical="center" shrinkToFit="1"/>
    </xf>
    <xf numFmtId="0" fontId="9" fillId="2" borderId="19" xfId="2" applyFont="1" applyFill="1" applyBorder="1" applyAlignment="1">
      <alignment horizontal="center" vertical="center"/>
    </xf>
    <xf numFmtId="0" fontId="40" fillId="0" borderId="2" xfId="0" applyFont="1" applyBorder="1">
      <alignment vertical="center"/>
    </xf>
    <xf numFmtId="0" fontId="40" fillId="0" borderId="3" xfId="0" applyFont="1" applyBorder="1">
      <alignment vertical="center"/>
    </xf>
    <xf numFmtId="0" fontId="40" fillId="0" borderId="8" xfId="0" applyFont="1" applyBorder="1">
      <alignment vertical="center"/>
    </xf>
    <xf numFmtId="0" fontId="19" fillId="2" borderId="2" xfId="0" applyFont="1" applyFill="1" applyBorder="1">
      <alignment vertical="center"/>
    </xf>
    <xf numFmtId="0" fontId="19" fillId="2" borderId="3" xfId="0" applyFont="1" applyFill="1" applyBorder="1">
      <alignment vertical="center"/>
    </xf>
    <xf numFmtId="0" fontId="19" fillId="2" borderId="8" xfId="0" applyFont="1" applyFill="1" applyBorder="1">
      <alignment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8" xfId="0" applyFont="1" applyFill="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8" xfId="0" applyFont="1" applyBorder="1" applyAlignment="1">
      <alignment horizontal="left" vertical="center" wrapText="1"/>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8" xfId="0" applyFont="1" applyBorder="1" applyAlignment="1">
      <alignment horizontal="center" vertical="center"/>
    </xf>
    <xf numFmtId="0" fontId="19" fillId="0" borderId="1" xfId="0" applyFont="1" applyBorder="1">
      <alignment vertical="center"/>
    </xf>
    <xf numFmtId="0" fontId="19" fillId="2" borderId="2" xfId="0" applyFont="1" applyFill="1" applyBorder="1" applyAlignment="1">
      <alignment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Border="1" applyAlignment="1">
      <alignment horizontal="center" vertical="center" shrinkToFit="1"/>
    </xf>
    <xf numFmtId="178" fontId="19" fillId="0" borderId="7" xfId="0" applyNumberFormat="1" applyFont="1" applyBorder="1" applyAlignment="1">
      <alignment horizontal="center" vertical="center" shrinkToFit="1"/>
    </xf>
    <xf numFmtId="178" fontId="19" fillId="0" borderId="5" xfId="0" applyNumberFormat="1" applyFont="1" applyBorder="1" applyAlignment="1">
      <alignment horizontal="center" vertical="center" shrinkToFit="1"/>
    </xf>
    <xf numFmtId="178" fontId="19" fillId="0" borderId="9" xfId="0" applyNumberFormat="1" applyFont="1" applyBorder="1" applyAlignment="1">
      <alignment horizontal="center" vertical="center" shrinkToFit="1"/>
    </xf>
    <xf numFmtId="178" fontId="19" fillId="0" borderId="10" xfId="0" applyNumberFormat="1" applyFont="1" applyBorder="1" applyAlignment="1">
      <alignment horizontal="center" vertical="center" shrinkToFit="1"/>
    </xf>
    <xf numFmtId="178" fontId="19" fillId="0" borderId="11" xfId="0" applyNumberFormat="1" applyFont="1" applyBorder="1" applyAlignment="1">
      <alignment horizontal="center" vertical="center" shrinkToFit="1"/>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19" fillId="0" borderId="2" xfId="0" applyNumberFormat="1" applyFont="1" applyBorder="1" applyAlignment="1">
      <alignment horizontal="center" vertical="center"/>
    </xf>
    <xf numFmtId="0" fontId="19" fillId="0" borderId="6" xfId="0" applyFont="1" applyBorder="1" applyAlignment="1">
      <alignment horizontal="left"/>
    </xf>
    <xf numFmtId="0" fontId="19" fillId="0" borderId="7" xfId="0" applyFont="1" applyBorder="1" applyAlignment="1">
      <alignment horizontal="left"/>
    </xf>
    <xf numFmtId="0" fontId="19" fillId="0" borderId="5" xfId="0" applyFont="1" applyBorder="1" applyAlignment="1">
      <alignment horizontal="left"/>
    </xf>
    <xf numFmtId="0" fontId="19" fillId="0" borderId="2" xfId="0" applyFont="1" applyBorder="1">
      <alignment vertical="center"/>
    </xf>
    <xf numFmtId="0" fontId="19" fillId="0" borderId="3" xfId="0" applyFont="1" applyBorder="1">
      <alignment vertical="center"/>
    </xf>
    <xf numFmtId="0" fontId="19" fillId="0" borderId="8" xfId="0" applyFont="1" applyBorder="1">
      <alignmen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Font="1" applyBorder="1" applyAlignment="1">
      <alignment horizontal="left"/>
    </xf>
    <xf numFmtId="0" fontId="19" fillId="0" borderId="0" xfId="0" applyFont="1" applyAlignment="1">
      <alignment horizontal="left"/>
    </xf>
    <xf numFmtId="0" fontId="19" fillId="0" borderId="4" xfId="0" applyFont="1" applyBorder="1" applyAlignment="1">
      <alignment horizontal="left"/>
    </xf>
    <xf numFmtId="0" fontId="19" fillId="0" borderId="6" xfId="0" applyFont="1" applyBorder="1" applyAlignment="1">
      <alignment horizontal="left" vertical="center" shrinkToFit="1"/>
    </xf>
    <xf numFmtId="0" fontId="19" fillId="0" borderId="7"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9" fillId="2" borderId="1" xfId="5" applyFont="1" applyFill="1" applyBorder="1" applyAlignment="1">
      <alignment horizontal="center" vertical="center" shrinkToFit="1"/>
    </xf>
    <xf numFmtId="0" fontId="31" fillId="0" borderId="1" xfId="0" applyFont="1" applyBorder="1" applyAlignment="1">
      <alignment horizontal="center" vertical="center"/>
    </xf>
    <xf numFmtId="178" fontId="9" fillId="0" borderId="1" xfId="5" applyNumberFormat="1" applyFont="1" applyBorder="1" applyAlignment="1">
      <alignment horizontal="center"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9" fillId="0" borderId="13" xfId="5" applyFont="1" applyBorder="1" applyAlignment="1">
      <alignment horizontal="left" vertical="center"/>
    </xf>
    <xf numFmtId="0" fontId="17" fillId="2" borderId="19"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22"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17" fillId="2" borderId="28" xfId="5" applyFont="1" applyFill="1" applyBorder="1" applyAlignment="1">
      <alignment horizontal="center" vertical="center"/>
    </xf>
    <xf numFmtId="0" fontId="17" fillId="2" borderId="27" xfId="5" applyFont="1" applyFill="1" applyBorder="1" applyAlignment="1">
      <alignment horizontal="center" vertical="center"/>
    </xf>
    <xf numFmtId="0" fontId="17" fillId="2" borderId="26" xfId="5" applyFont="1" applyFill="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0" fillId="0" borderId="12" xfId="2" applyNumberFormat="1" applyFont="1" applyBorder="1" applyAlignment="1">
      <alignment horizontal="center" vertical="center" shrinkToFit="1"/>
    </xf>
    <xf numFmtId="0" fontId="30" fillId="0" borderId="0" xfId="2" applyFont="1" applyAlignment="1">
      <alignment horizontal="center" vertical="center" shrinkToFit="1"/>
    </xf>
    <xf numFmtId="0" fontId="30" fillId="0" borderId="70" xfId="2" applyFont="1" applyBorder="1" applyAlignment="1">
      <alignment horizontal="center" vertical="center" shrinkToFit="1"/>
    </xf>
    <xf numFmtId="0" fontId="30" fillId="0" borderId="36" xfId="2" applyFont="1" applyBorder="1" applyAlignment="1">
      <alignment horizontal="center" vertical="center" shrinkToFit="1"/>
    </xf>
    <xf numFmtId="0" fontId="30" fillId="0" borderId="35" xfId="2" applyFont="1" applyBorder="1" applyAlignment="1">
      <alignment horizontal="center" vertical="center" shrinkToFit="1"/>
    </xf>
    <xf numFmtId="0" fontId="30" fillId="0" borderId="34" xfId="2" applyFont="1" applyBorder="1" applyAlignment="1">
      <alignment horizontal="center"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2" borderId="14" xfId="2" applyFont="1" applyFill="1" applyBorder="1" applyAlignment="1">
      <alignment vertical="center" wrapText="1"/>
    </xf>
    <xf numFmtId="0" fontId="14" fillId="2" borderId="15" xfId="2" applyFill="1" applyBorder="1" applyAlignment="1">
      <alignment vertical="center" wrapText="1"/>
    </xf>
    <xf numFmtId="0" fontId="14" fillId="2" borderId="13" xfId="2" applyFill="1" applyBorder="1" applyAlignment="1">
      <alignment vertical="center" wrapText="1"/>
    </xf>
    <xf numFmtId="0" fontId="43" fillId="2" borderId="32" xfId="5" applyFont="1" applyFill="1" applyBorder="1" applyAlignment="1">
      <alignment horizontal="center" vertical="center" wrapText="1"/>
    </xf>
    <xf numFmtId="0" fontId="43" fillId="2" borderId="24" xfId="5" applyFont="1" applyFill="1" applyBorder="1" applyAlignment="1">
      <alignment horizontal="center" vertical="center" wrapText="1"/>
    </xf>
    <xf numFmtId="0" fontId="43" fillId="2" borderId="20" xfId="5" applyFont="1" applyFill="1" applyBorder="1" applyAlignment="1">
      <alignment horizontal="center" vertical="center" wrapText="1"/>
    </xf>
    <xf numFmtId="0" fontId="17" fillId="2" borderId="33" xfId="5" applyFont="1" applyFill="1" applyBorder="1" applyAlignment="1">
      <alignment horizontal="center" vertical="center" wrapText="1"/>
    </xf>
    <xf numFmtId="0" fontId="17" fillId="2" borderId="25" xfId="5" applyFont="1" applyFill="1" applyBorder="1" applyAlignment="1">
      <alignment horizontal="center" vertical="center" wrapText="1"/>
    </xf>
    <xf numFmtId="0" fontId="17" fillId="2" borderId="21"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0" xfId="5" applyFont="1" applyFill="1" applyAlignment="1">
      <alignment horizontal="center" vertical="center" wrapText="1"/>
    </xf>
    <xf numFmtId="0" fontId="17" fillId="2" borderId="10" xfId="5" applyFont="1" applyFill="1" applyBorder="1" applyAlignment="1">
      <alignment horizontal="center" vertical="center" wrapText="1"/>
    </xf>
    <xf numFmtId="0" fontId="17" fillId="2" borderId="18"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31" xfId="5" applyFont="1" applyFill="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cellXfs>
  <cellStyles count="11">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00000000-0005-0000-0000-000005000000}"/>
    <cellStyle name="標準 3" xfId="2" xr:uid="{00000000-0005-0000-0000-000006000000}"/>
    <cellStyle name="標準 3 2" xfId="4" xr:uid="{00000000-0005-0000-0000-000007000000}"/>
    <cellStyle name="標準 4" xfId="5" xr:uid="{00000000-0005-0000-0000-000008000000}"/>
    <cellStyle name="標準 4 2" xfId="8" xr:uid="{00000000-0005-0000-0000-000009000000}"/>
    <cellStyle name="標準_021220点検表修正案" xfId="7" xr:uid="{00000000-0005-0000-0000-00000A000000}"/>
  </cellStyles>
  <dxfs count="7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2.png"/><Relationship Id="rId5" Type="http://schemas.openxmlformats.org/officeDocument/2006/relationships/image" Target="../media/image12.jpg"/><Relationship Id="rId4" Type="http://schemas.openxmlformats.org/officeDocument/2006/relationships/image" Target="../media/image11.jpg"/></Relationships>
</file>

<file path=xl/drawings/_rels/drawing8.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eg"/><Relationship Id="rId1" Type="http://schemas.openxmlformats.org/officeDocument/2006/relationships/image" Target="../media/image2.png"/><Relationship Id="rId5" Type="http://schemas.openxmlformats.org/officeDocument/2006/relationships/image" Target="../media/image16.jpg"/><Relationship Id="rId4" Type="http://schemas.openxmlformats.org/officeDocument/2006/relationships/image" Target="../media/image15.jpg"/></Relationships>
</file>

<file path=xl/drawings/_rels/drawing9.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2.png"/><Relationship Id="rId5" Type="http://schemas.openxmlformats.org/officeDocument/2006/relationships/image" Target="../media/image20.jpg"/><Relationship Id="rId4" Type="http://schemas.openxmlformats.org/officeDocument/2006/relationships/image" Target="../media/image19.jpg"/></Relationships>
</file>

<file path=xl/drawings/_rels/drawing10.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3.emf"/><Relationship Id="rId1" Type="http://schemas.openxmlformats.org/officeDocument/2006/relationships/image" Target="../media/image2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105982</xdr:colOff>
      <xdr:row>7</xdr:row>
      <xdr:rowOff>306903</xdr:rowOff>
    </xdr:from>
    <xdr:to>
      <xdr:col>25</xdr:col>
      <xdr:colOff>140903</xdr:colOff>
      <xdr:row>16</xdr:row>
      <xdr:rowOff>273195</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132" y="2154753"/>
          <a:ext cx="7264396" cy="3995367"/>
        </a:xfrm>
        <a:prstGeom prst="rect">
          <a:avLst/>
        </a:prstGeom>
      </xdr:spPr>
    </xdr:pic>
    <xdr:clientData/>
  </xdr:twoCellAnchor>
  <xdr:oneCellAnchor>
    <xdr:from>
      <xdr:col>16</xdr:col>
      <xdr:colOff>42058</xdr:colOff>
      <xdr:row>10</xdr:row>
      <xdr:rowOff>28008</xdr:rowOff>
    </xdr:from>
    <xdr:ext cx="1362880" cy="281555"/>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4880758" y="3218883"/>
          <a:ext cx="1362880" cy="281555"/>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平岩隧道　</a:t>
          </a:r>
          <a:r>
            <a:rPr kumimoji="1" lang="en-US" altLang="ja-JP" sz="1100"/>
            <a:t>L=45.5m</a:t>
          </a:r>
        </a:p>
      </xdr:txBody>
    </xdr:sp>
    <xdr:clientData/>
  </xdr:oneCellAnchor>
  <xdr:twoCellAnchor>
    <xdr:from>
      <xdr:col>14</xdr:col>
      <xdr:colOff>30308</xdr:colOff>
      <xdr:row>10</xdr:row>
      <xdr:rowOff>309563</xdr:rowOff>
    </xdr:from>
    <xdr:to>
      <xdr:col>18</xdr:col>
      <xdr:colOff>88498</xdr:colOff>
      <xdr:row>12</xdr:row>
      <xdr:rowOff>134216</xdr:rowOff>
    </xdr:to>
    <xdr:cxnSp macro="">
      <xdr:nvCxnSpPr>
        <xdr:cNvPr id="6" name="直線矢印コネクタ 5">
          <a:extLst>
            <a:ext uri="{FF2B5EF4-FFF2-40B4-BE49-F238E27FC236}">
              <a16:creationId xmlns:a16="http://schemas.microsoft.com/office/drawing/2014/main" id="{00000000-0008-0000-0400-000006000000}"/>
            </a:ext>
          </a:extLst>
        </xdr:cNvPr>
        <xdr:cNvCxnSpPr>
          <a:stCxn id="5" idx="2"/>
        </xdr:cNvCxnSpPr>
      </xdr:nvCxnSpPr>
      <xdr:spPr>
        <a:xfrm flipH="1">
          <a:off x="4240358" y="3500438"/>
          <a:ext cx="1315490" cy="7200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77882</xdr:colOff>
      <xdr:row>7</xdr:row>
      <xdr:rowOff>282051</xdr:rowOff>
    </xdr:from>
    <xdr:to>
      <xdr:col>32</xdr:col>
      <xdr:colOff>303526</xdr:colOff>
      <xdr:row>11</xdr:row>
      <xdr:rowOff>75046</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59832" y="2129901"/>
          <a:ext cx="2111594" cy="1583695"/>
        </a:xfrm>
        <a:prstGeom prst="rect">
          <a:avLst/>
        </a:prstGeom>
      </xdr:spPr>
    </xdr:pic>
    <xdr:clientData/>
  </xdr:twoCellAnchor>
  <xdr:twoCellAnchor>
    <xdr:from>
      <xdr:col>28</xdr:col>
      <xdr:colOff>17929</xdr:colOff>
      <xdr:row>11</xdr:row>
      <xdr:rowOff>101970</xdr:rowOff>
    </xdr:from>
    <xdr:to>
      <xdr:col>31</xdr:col>
      <xdr:colOff>73958</xdr:colOff>
      <xdr:row>12</xdr:row>
      <xdr:rowOff>1117</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8628529" y="3740520"/>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起点側坑口</a:t>
          </a:r>
        </a:p>
      </xdr:txBody>
    </xdr:sp>
    <xdr:clientData/>
  </xdr:twoCellAnchor>
  <xdr:twoCellAnchor editAs="oneCell">
    <xdr:from>
      <xdr:col>26</xdr:col>
      <xdr:colOff>82923</xdr:colOff>
      <xdr:row>13</xdr:row>
      <xdr:rowOff>38190</xdr:rowOff>
    </xdr:from>
    <xdr:to>
      <xdr:col>32</xdr:col>
      <xdr:colOff>305940</xdr:colOff>
      <xdr:row>16</xdr:row>
      <xdr:rowOff>276890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064873" y="4572090"/>
          <a:ext cx="2108967" cy="1581725"/>
        </a:xfrm>
        <a:prstGeom prst="rect">
          <a:avLst/>
        </a:prstGeom>
      </xdr:spPr>
    </xdr:pic>
    <xdr:clientData/>
  </xdr:twoCellAnchor>
  <xdr:twoCellAnchor>
    <xdr:from>
      <xdr:col>28</xdr:col>
      <xdr:colOff>27454</xdr:colOff>
      <xdr:row>16</xdr:row>
      <xdr:rowOff>301995</xdr:rowOff>
    </xdr:from>
    <xdr:to>
      <xdr:col>31</xdr:col>
      <xdr:colOff>83483</xdr:colOff>
      <xdr:row>17</xdr:row>
      <xdr:rowOff>201142</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8638054" y="6178920"/>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oneCellAnchor>
    <xdr:from>
      <xdr:col>12</xdr:col>
      <xdr:colOff>57150</xdr:colOff>
      <xdr:row>6</xdr:row>
      <xdr:rowOff>38100</xdr:rowOff>
    </xdr:from>
    <xdr:ext cx="1053622" cy="374286"/>
    <xdr:sp macro="" textlink="">
      <xdr:nvSpPr>
        <xdr:cNvPr id="16" name="Text Box 50">
          <a:extLst>
            <a:ext uri="{FF2B5EF4-FFF2-40B4-BE49-F238E27FC236}">
              <a16:creationId xmlns:a16="http://schemas.microsoft.com/office/drawing/2014/main" id="{00000000-0008-0000-0400-000010000000}"/>
            </a:ext>
          </a:extLst>
        </xdr:cNvPr>
        <xdr:cNvSpPr txBox="1">
          <a:spLocks noChangeArrowheads="1"/>
        </xdr:cNvSpPr>
      </xdr:nvSpPr>
      <xdr:spPr bwMode="auto">
        <a:xfrm>
          <a:off x="3638550" y="143827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位置図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16</xdr:col>
      <xdr:colOff>107578</xdr:colOff>
      <xdr:row>22</xdr:row>
      <xdr:rowOff>186008</xdr:rowOff>
    </xdr:from>
    <xdr:ext cx="1053622" cy="374286"/>
    <xdr:sp macro="" textlink="">
      <xdr:nvSpPr>
        <xdr:cNvPr id="18" name="Text Box 50">
          <a:extLst>
            <a:ext uri="{FF2B5EF4-FFF2-40B4-BE49-F238E27FC236}">
              <a16:creationId xmlns:a16="http://schemas.microsoft.com/office/drawing/2014/main" id="{00000000-0008-0000-0400-000012000000}"/>
            </a:ext>
          </a:extLst>
        </xdr:cNvPr>
        <xdr:cNvSpPr txBox="1">
          <a:spLocks noChangeArrowheads="1"/>
        </xdr:cNvSpPr>
      </xdr:nvSpPr>
      <xdr:spPr bwMode="auto">
        <a:xfrm>
          <a:off x="4946278" y="8187008"/>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断面図</a:t>
          </a:r>
          <a:endParaRPr lang="en-US" altLang="ja-JP" sz="1600" b="0" i="0" u="none" strike="noStrike" baseline="0">
            <a:solidFill>
              <a:srgbClr val="000000"/>
            </a:solidFill>
            <a:latin typeface="ＭＳ ゴシック"/>
            <a:ea typeface="ＭＳ ゴシック"/>
          </a:endParaRPr>
        </a:p>
      </xdr:txBody>
    </xdr:sp>
    <xdr:clientData/>
  </xdr:oneCellAnchor>
  <xdr:twoCellAnchor editAs="oneCell">
    <xdr:from>
      <xdr:col>10</xdr:col>
      <xdr:colOff>2</xdr:colOff>
      <xdr:row>25</xdr:row>
      <xdr:rowOff>166686</xdr:rowOff>
    </xdr:from>
    <xdr:to>
      <xdr:col>26</xdr:col>
      <xdr:colOff>69852</xdr:colOff>
      <xdr:row>34</xdr:row>
      <xdr:rowOff>273048</xdr:rowOff>
    </xdr:to>
    <xdr:pic>
      <xdr:nvPicPr>
        <xdr:cNvPr id="19" name="図 2">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05127" y="9465467"/>
          <a:ext cx="5022850" cy="417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4</xdr:col>
      <xdr:colOff>238125</xdr:colOff>
      <xdr:row>18</xdr:row>
      <xdr:rowOff>85725</xdr:rowOff>
    </xdr:from>
    <xdr:to>
      <xdr:col>21</xdr:col>
      <xdr:colOff>268782</xdr:colOff>
      <xdr:row>24</xdr:row>
      <xdr:rowOff>476775</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575"/>
        <a:stretch/>
      </xdr:blipFill>
      <xdr:spPr>
        <a:xfrm>
          <a:off x="1571625" y="2571750"/>
          <a:ext cx="7641132" cy="34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10</xdr:col>
      <xdr:colOff>559594</xdr:colOff>
      <xdr:row>17</xdr:row>
      <xdr:rowOff>83343</xdr:rowOff>
    </xdr:from>
    <xdr:ext cx="2536528" cy="925894"/>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5548313" y="3845718"/>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11</xdr:col>
      <xdr:colOff>19050</xdr:colOff>
      <xdr:row>11</xdr:row>
      <xdr:rowOff>251729</xdr:rowOff>
    </xdr:from>
    <xdr:ext cx="2536528" cy="925894"/>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4454979" y="3626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A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385571</xdr:colOff>
      <xdr:row>4</xdr:row>
      <xdr:rowOff>63500</xdr:rowOff>
    </xdr:from>
    <xdr:to>
      <xdr:col>11</xdr:col>
      <xdr:colOff>195456</xdr:colOff>
      <xdr:row>15</xdr:row>
      <xdr:rowOff>146050</xdr:rowOff>
    </xdr:to>
    <xdr:pic>
      <xdr:nvPicPr>
        <xdr:cNvPr id="5" name="図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57271" y="958850"/>
          <a:ext cx="3296035"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6" name="図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7" name="図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8" name="図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34905</xdr:colOff>
      <xdr:row>5</xdr:row>
      <xdr:rowOff>323020</xdr:rowOff>
    </xdr:from>
    <xdr:to>
      <xdr:col>34</xdr:col>
      <xdr:colOff>218644</xdr:colOff>
      <xdr:row>16</xdr:row>
      <xdr:rowOff>215347</xdr:rowOff>
    </xdr:to>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7622" y="1391477"/>
          <a:ext cx="10255392" cy="4696240"/>
        </a:xfrm>
        <a:prstGeom prst="rect">
          <a:avLst/>
        </a:prstGeom>
      </xdr:spPr>
    </xdr:pic>
    <xdr:clientData/>
  </xdr:twoCellAnchor>
  <xdr:twoCellAnchor editAs="absolute">
    <xdr:from>
      <xdr:col>2</xdr:col>
      <xdr:colOff>16566</xdr:colOff>
      <xdr:row>16</xdr:row>
      <xdr:rowOff>41410</xdr:rowOff>
    </xdr:from>
    <xdr:to>
      <xdr:col>20</xdr:col>
      <xdr:colOff>285336</xdr:colOff>
      <xdr:row>17</xdr:row>
      <xdr:rowOff>898254</xdr:rowOff>
    </xdr:to>
    <xdr:pic>
      <xdr:nvPicPr>
        <xdr:cNvPr id="3" name="図 2">
          <a:extLst>
            <a:ext uri="{FF2B5EF4-FFF2-40B4-BE49-F238E27FC236}">
              <a16:creationId xmlns:a16="http://schemas.microsoft.com/office/drawing/2014/main" id="{00000000-0008-0000-0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682" t="29280" r="9682" b="37760"/>
        <a:stretch/>
      </xdr:blipFill>
      <xdr:spPr bwMode="auto">
        <a:xfrm>
          <a:off x="389283" y="5913780"/>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13</xdr:col>
      <xdr:colOff>209550</xdr:colOff>
      <xdr:row>10</xdr:row>
      <xdr:rowOff>104775</xdr:rowOff>
    </xdr:from>
    <xdr:ext cx="2536528" cy="925894"/>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403860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2</xdr:col>
      <xdr:colOff>61913</xdr:colOff>
      <xdr:row>6</xdr:row>
      <xdr:rowOff>71438</xdr:rowOff>
    </xdr:from>
    <xdr:to>
      <xdr:col>9</xdr:col>
      <xdr:colOff>252413</xdr:colOff>
      <xdr:row>43</xdr:row>
      <xdr:rowOff>80963</xdr:rowOff>
    </xdr:to>
    <xdr:pic>
      <xdr:nvPicPr>
        <xdr:cNvPr id="4" name="図 3">
          <a:extLst>
            <a:ext uri="{FF2B5EF4-FFF2-40B4-BE49-F238E27FC236}">
              <a16:creationId xmlns:a16="http://schemas.microsoft.com/office/drawing/2014/main" id="{00000000-0008-0000-1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522" t="16098" r="23441" b="19721"/>
        <a:stretch/>
      </xdr:blipFill>
      <xdr:spPr>
        <a:xfrm>
          <a:off x="500063" y="1252538"/>
          <a:ext cx="2390775" cy="57054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223013</xdr:colOff>
      <xdr:row>5</xdr:row>
      <xdr:rowOff>16575</xdr:rowOff>
    </xdr:from>
    <xdr:to>
      <xdr:col>8</xdr:col>
      <xdr:colOff>91313</xdr:colOff>
      <xdr:row>44</xdr:row>
      <xdr:rowOff>135825</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876" t="3404" r="35981"/>
        <a:stretch/>
      </xdr:blipFill>
      <xdr:spPr>
        <a:xfrm>
          <a:off x="975488" y="1045275"/>
          <a:ext cx="1439925" cy="61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129177</xdr:colOff>
      <xdr:row>5</xdr:row>
      <xdr:rowOff>16575</xdr:rowOff>
    </xdr:from>
    <xdr:to>
      <xdr:col>8</xdr:col>
      <xdr:colOff>185148</xdr:colOff>
      <xdr:row>44</xdr:row>
      <xdr:rowOff>135825</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474" t="3504" r="32231"/>
        <a:stretch/>
      </xdr:blipFill>
      <xdr:spPr>
        <a:xfrm>
          <a:off x="881652" y="1045275"/>
          <a:ext cx="1627596" cy="61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123763</xdr:colOff>
      <xdr:row>5</xdr:row>
      <xdr:rowOff>16575</xdr:rowOff>
    </xdr:from>
    <xdr:to>
      <xdr:col>8</xdr:col>
      <xdr:colOff>190563</xdr:colOff>
      <xdr:row>44</xdr:row>
      <xdr:rowOff>135825</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599" t="3788" r="33972"/>
        <a:stretch/>
      </xdr:blipFill>
      <xdr:spPr>
        <a:xfrm>
          <a:off x="876238" y="1045275"/>
          <a:ext cx="1638425" cy="61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313674</xdr:colOff>
      <xdr:row>5</xdr:row>
      <xdr:rowOff>16575</xdr:rowOff>
    </xdr:from>
    <xdr:to>
      <xdr:col>9</xdr:col>
      <xdr:colOff>651</xdr:colOff>
      <xdr:row>44</xdr:row>
      <xdr:rowOff>135825</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921" t="3883" r="31158"/>
        <a:stretch/>
      </xdr:blipFill>
      <xdr:spPr>
        <a:xfrm>
          <a:off x="751824" y="1045275"/>
          <a:ext cx="1887252" cy="61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121667</xdr:colOff>
      <xdr:row>5</xdr:row>
      <xdr:rowOff>16575</xdr:rowOff>
    </xdr:from>
    <xdr:to>
      <xdr:col>7</xdr:col>
      <xdr:colOff>192657</xdr:colOff>
      <xdr:row>44</xdr:row>
      <xdr:rowOff>135825</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6965" t="3977" r="40534"/>
        <a:stretch/>
      </xdr:blipFill>
      <xdr:spPr>
        <a:xfrm>
          <a:off x="1188467" y="1045275"/>
          <a:ext cx="1013965" cy="61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313674</xdr:colOff>
      <xdr:row>5</xdr:row>
      <xdr:rowOff>16575</xdr:rowOff>
    </xdr:from>
    <xdr:to>
      <xdr:col>9</xdr:col>
      <xdr:colOff>650</xdr:colOff>
      <xdr:row>44</xdr:row>
      <xdr:rowOff>135825</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786" t="3883" r="31293"/>
        <a:stretch/>
      </xdr:blipFill>
      <xdr:spPr>
        <a:xfrm>
          <a:off x="751824" y="1045275"/>
          <a:ext cx="1887251" cy="61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272002</xdr:colOff>
      <xdr:row>5</xdr:row>
      <xdr:rowOff>16575</xdr:rowOff>
    </xdr:from>
    <xdr:to>
      <xdr:col>8</xdr:col>
      <xdr:colOff>42324</xdr:colOff>
      <xdr:row>44</xdr:row>
      <xdr:rowOff>135825</xdr:rowOff>
    </xdr:to>
    <xdr:pic>
      <xdr:nvPicPr>
        <xdr:cNvPr id="2" name="図 1">
          <a:extLst>
            <a:ext uri="{FF2B5EF4-FFF2-40B4-BE49-F238E27FC236}">
              <a16:creationId xmlns:a16="http://schemas.microsoft.com/office/drawing/2014/main" id="{00000000-0008-0000-1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215" t="3693" r="36918"/>
        <a:stretch/>
      </xdr:blipFill>
      <xdr:spPr>
        <a:xfrm>
          <a:off x="1024477" y="1045275"/>
          <a:ext cx="1341947" cy="61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226245</xdr:colOff>
      <xdr:row>5</xdr:row>
      <xdr:rowOff>16575</xdr:rowOff>
    </xdr:from>
    <xdr:to>
      <xdr:col>9</xdr:col>
      <xdr:colOff>88079</xdr:colOff>
      <xdr:row>44</xdr:row>
      <xdr:rowOff>135825</xdr:rowOff>
    </xdr:to>
    <xdr:pic>
      <xdr:nvPicPr>
        <xdr:cNvPr id="2" name="図 1">
          <a:extLst>
            <a:ext uri="{FF2B5EF4-FFF2-40B4-BE49-F238E27FC236}">
              <a16:creationId xmlns:a16="http://schemas.microsoft.com/office/drawing/2014/main" id="{00000000-0008-0000-1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911" t="3883" r="29284"/>
        <a:stretch/>
      </xdr:blipFill>
      <xdr:spPr>
        <a:xfrm>
          <a:off x="664395" y="1045275"/>
          <a:ext cx="2062109" cy="61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245915</xdr:colOff>
      <xdr:row>5</xdr:row>
      <xdr:rowOff>16575</xdr:rowOff>
    </xdr:from>
    <xdr:to>
      <xdr:col>7</xdr:col>
      <xdr:colOff>68410</xdr:colOff>
      <xdr:row>44</xdr:row>
      <xdr:rowOff>135825</xdr:rowOff>
    </xdr:to>
    <xdr:pic>
      <xdr:nvPicPr>
        <xdr:cNvPr id="4" name="図 3">
          <a:extLst>
            <a:ext uri="{FF2B5EF4-FFF2-40B4-BE49-F238E27FC236}">
              <a16:creationId xmlns:a16="http://schemas.microsoft.com/office/drawing/2014/main" id="{00000000-0008-0000-19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178" t="3977" r="43081" b="1384"/>
        <a:stretch/>
      </xdr:blipFill>
      <xdr:spPr>
        <a:xfrm>
          <a:off x="1312715" y="1045275"/>
          <a:ext cx="765470" cy="61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35078</xdr:colOff>
      <xdr:row>10</xdr:row>
      <xdr:rowOff>64575</xdr:rowOff>
    </xdr:from>
    <xdr:to>
      <xdr:col>9</xdr:col>
      <xdr:colOff>279247</xdr:colOff>
      <xdr:row>39</xdr:row>
      <xdr:rowOff>87825</xdr:rowOff>
    </xdr:to>
    <xdr:pic>
      <xdr:nvPicPr>
        <xdr:cNvPr id="2" name="図 1">
          <a:extLst>
            <a:ext uri="{FF2B5EF4-FFF2-40B4-BE49-F238E27FC236}">
              <a16:creationId xmlns:a16="http://schemas.microsoft.com/office/drawing/2014/main" id="{00000000-0008-0000-1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224" t="15436" r="26740" b="15530"/>
        <a:stretch/>
      </xdr:blipFill>
      <xdr:spPr>
        <a:xfrm>
          <a:off x="473228" y="1855275"/>
          <a:ext cx="2444444" cy="450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22</xdr:col>
      <xdr:colOff>152400</xdr:colOff>
      <xdr:row>9</xdr:row>
      <xdr:rowOff>285750</xdr:rowOff>
    </xdr:from>
    <xdr:ext cx="2536528" cy="925894"/>
    <xdr:sp macro="" textlink="">
      <xdr:nvSpPr>
        <xdr:cNvPr id="2" name="テキスト ボックス 1">
          <a:extLst>
            <a:ext uri="{FF2B5EF4-FFF2-40B4-BE49-F238E27FC236}">
              <a16:creationId xmlns:a16="http://schemas.microsoft.com/office/drawing/2014/main" id="{00000000-0008-0000-1B00-000002000000}"/>
            </a:ext>
          </a:extLst>
        </xdr:cNvPr>
        <xdr:cNvSpPr txBox="1"/>
      </xdr:nvSpPr>
      <xdr:spPr>
        <a:xfrm>
          <a:off x="3695700" y="31051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2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D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D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D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D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D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D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D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D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D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D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D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D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D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D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D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D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D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D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D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D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kz16\p119664\Users\oc2219\AppData\Local\Microsoft\Windows\Temporary%20Internet%20Files\OLKED7C\140316_&#12304;&#12524;&#12505;&#12523;&#20998;&#12369;&#12305;&#28857;&#26908;&#35352;&#37682;&#27096;&#24335;&#65288;&#26368;&#32066;&#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B3" t="str">
            <v>上下線共用</v>
          </cell>
          <cell r="C3" t="str">
            <v>有料</v>
          </cell>
          <cell r="D3" t="str">
            <v>陸上トンネル矢板工法</v>
          </cell>
          <cell r="N3" t="str">
            <v>未舗装</v>
          </cell>
          <cell r="V3" t="str">
            <v>自然排水</v>
          </cell>
          <cell r="W3" t="str">
            <v>素掘（内装なし）</v>
          </cell>
        </row>
        <row r="4">
          <cell r="A4">
            <v>1</v>
          </cell>
          <cell r="B4" t="str">
            <v>上り線</v>
          </cell>
          <cell r="C4" t="str">
            <v>無料</v>
          </cell>
          <cell r="D4" t="str">
            <v>陸上トンネルNATM工法</v>
          </cell>
          <cell r="N4" t="str">
            <v>コンクリート系</v>
          </cell>
          <cell r="V4" t="str">
            <v>L型側溝排水</v>
          </cell>
          <cell r="W4" t="str">
            <v>吹付け（内装なし）</v>
          </cell>
        </row>
        <row r="5">
          <cell r="A5">
            <v>2</v>
          </cell>
          <cell r="B5" t="str">
            <v>下り線</v>
          </cell>
          <cell r="D5" t="str">
            <v>陸上トンネル開削工法</v>
          </cell>
          <cell r="N5" t="str">
            <v>アスファルト系</v>
          </cell>
          <cell r="V5" t="str">
            <v>U型側溝排水</v>
          </cell>
          <cell r="W5" t="str">
            <v>覆工（内装なし）</v>
          </cell>
        </row>
        <row r="6">
          <cell r="A6">
            <v>3</v>
          </cell>
          <cell r="B6" t="str">
            <v>自転車・歩行者専用</v>
          </cell>
          <cell r="D6" t="str">
            <v>陸上トンネルその他</v>
          </cell>
          <cell r="N6" t="str">
            <v>平板ブロック系</v>
          </cell>
          <cell r="V6" t="str">
            <v>L型+暗渠排水</v>
          </cell>
          <cell r="W6" t="str">
            <v>ブロック張り工法</v>
          </cell>
        </row>
        <row r="7">
          <cell r="A7">
            <v>4</v>
          </cell>
          <cell r="B7" t="str">
            <v>歩行者専用</v>
          </cell>
          <cell r="D7" t="str">
            <v>水底トンネル矢板工法</v>
          </cell>
          <cell r="N7" t="str">
            <v>アスファルトブロック系</v>
          </cell>
          <cell r="V7" t="str">
            <v>U型+暗渠排水</v>
          </cell>
          <cell r="W7" t="str">
            <v>パネル張り工法</v>
          </cell>
        </row>
        <row r="8">
          <cell r="A8">
            <v>5</v>
          </cell>
          <cell r="B8" t="str">
            <v>自転車専用</v>
          </cell>
          <cell r="D8" t="str">
            <v>水底トンネルNATM工法</v>
          </cell>
          <cell r="N8" t="str">
            <v>インターロッキング系</v>
          </cell>
          <cell r="V8" t="str">
            <v>強制（ポンプ）排水</v>
          </cell>
          <cell r="W8" t="str">
            <v>タイル張り工法</v>
          </cell>
        </row>
        <row r="9">
          <cell r="D9" t="str">
            <v>水底トンネル開削工法</v>
          </cell>
          <cell r="N9" t="str">
            <v>透水性アスファルト系</v>
          </cell>
          <cell r="V9" t="str">
            <v>その他</v>
          </cell>
          <cell r="W9" t="str">
            <v>その他（内装あり）</v>
          </cell>
        </row>
        <row r="10">
          <cell r="D10" t="str">
            <v>水底トンネルその他</v>
          </cell>
          <cell r="N10" t="str">
            <v>排水性アスファルト系</v>
          </cell>
        </row>
        <row r="11">
          <cell r="N11" t="str">
            <v>その他</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77" headerRowBorderDxfId="78" tableBorderDxfId="76">
  <autoFilter ref="B15:B21" xr:uid="{00000000-0009-0000-0100-000001000000}"/>
  <tableColumns count="1">
    <tableColumn id="1" xr3:uid="{00000000-0010-0000-0000-000001000000}" name="対象箇所" dataDxfId="7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74" headerRowBorderDxfId="73" tableBorderDxfId="72">
  <autoFilter ref="C15:J46" xr:uid="{00000000-0009-0000-0100-000002000000}"/>
  <tableColumns count="8">
    <tableColumn id="9" xr3:uid="{00000000-0010-0000-0100-000009000000}" name="部位区分" totalsRowLabel="集計" dataDxfId="71" totalsRowDxfId="70"/>
    <tableColumn id="2" xr3:uid="{00000000-0010-0000-0100-000002000000}" name="変状区分" dataDxfId="69" totalsRowDxfId="68"/>
    <tableColumn id="7" xr3:uid="{00000000-0010-0000-0100-000007000000}" name="変状種類" dataDxfId="67" totalsRowDxfId="66"/>
    <tableColumn id="4" xr3:uid="{00000000-0010-0000-0100-000004000000}" name="対策区分" dataDxfId="65" totalsRowDxfId="64"/>
    <tableColumn id="5" xr3:uid="{00000000-0010-0000-0100-000005000000}" name="健全性" dataDxfId="63" totalsRowDxfId="62"/>
    <tableColumn id="12" xr3:uid="{00000000-0010-0000-0100-00000C000000}" name="調査の要否" dataDxfId="61" totalsRowDxfId="60"/>
    <tableColumn id="10" xr3:uid="{00000000-0010-0000-0100-00000A000000}" name="措置の要否" dataDxfId="59" totalsRowDxfId="58"/>
    <tableColumn id="11" xr3:uid="{00000000-0010-0000-0100-00000B000000}" name="実施有無" totalsRowFunction="count" dataDxfId="57" totalsRowDxfId="5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55" tableBorderDxfId="54">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53" tableBorderDxfId="52">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51" headerRowBorderDxfId="50" tableBorderDxfId="49">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48" headerRowBorderDxfId="47" tableBorderDxfId="46">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44" headerRowBorderDxfId="45" tableBorderDxfId="43">
  <autoFilter ref="B5:B12" xr:uid="{00000000-0009-0000-0100-000003000000}"/>
  <tableColumns count="1">
    <tableColumn id="1" xr3:uid="{00000000-0010-0000-0800-000001000000}" name="トンネルの分類" dataDxfId="4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40" headerRowBorderDxfId="41" tableBorderDxfId="39">
  <autoFilter ref="C5:E11" xr:uid="{00000000-0009-0000-0100-000004000000}"/>
  <tableColumns count="3">
    <tableColumn id="1" xr3:uid="{00000000-0010-0000-0900-000001000000}" name="トンネル工法" dataDxfId="38"/>
    <tableColumn id="2" xr3:uid="{00000000-0010-0000-0900-000002000000}" name="緊急輸送路" dataDxfId="37"/>
    <tableColumn id="3" xr3:uid="{00000000-0010-0000-0900-000003000000}" name="代替路" dataDxfId="3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5.xml"/><Relationship Id="rId1" Type="http://schemas.openxmlformats.org/officeDocument/2006/relationships/printerSettings" Target="../printerSettings/printerSettings30.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tabSelected="1" view="pageBreakPreview" zoomScaleNormal="85" zoomScaleSheetLayoutView="100" workbookViewId="0">
      <selection activeCell="S21" sqref="S21"/>
    </sheetView>
  </sheetViews>
  <sheetFormatPr defaultRowHeight="13.5" x14ac:dyDescent="0.15"/>
  <cols>
    <col min="1" max="2" width="8.875" customWidth="1"/>
    <col min="3" max="3" width="9" customWidth="1"/>
    <col min="4" max="4" width="8.875" customWidth="1"/>
  </cols>
  <sheetData>
    <row r="1" spans="1:14" x14ac:dyDescent="0.15">
      <c r="A1" s="237" t="s">
        <v>411</v>
      </c>
      <c r="B1" s="237"/>
      <c r="C1" s="237"/>
      <c r="D1" s="237"/>
      <c r="E1" s="237"/>
      <c r="F1" s="237"/>
      <c r="G1" s="237"/>
      <c r="H1" s="237"/>
      <c r="I1" s="237"/>
      <c r="J1" s="237"/>
      <c r="K1" s="237"/>
      <c r="L1" s="237"/>
      <c r="M1" s="237"/>
      <c r="N1" s="237"/>
    </row>
    <row r="2" spans="1:14" x14ac:dyDescent="0.15">
      <c r="A2" s="237"/>
      <c r="B2" s="237"/>
      <c r="C2" s="237"/>
      <c r="D2" s="237"/>
      <c r="E2" s="237"/>
      <c r="F2" s="237"/>
      <c r="G2" s="237"/>
      <c r="H2" s="237"/>
      <c r="I2" s="237"/>
      <c r="J2" s="237"/>
      <c r="K2" s="237"/>
      <c r="L2" s="237"/>
      <c r="M2" s="237"/>
      <c r="N2" s="237"/>
    </row>
    <row r="3" spans="1:14" x14ac:dyDescent="0.15">
      <c r="A3" s="238" t="s">
        <v>421</v>
      </c>
      <c r="B3" s="238"/>
      <c r="C3" s="238"/>
      <c r="D3" s="238"/>
      <c r="E3" s="238"/>
      <c r="F3" s="238"/>
      <c r="G3" s="238"/>
      <c r="H3" s="239" t="s">
        <v>422</v>
      </c>
      <c r="I3" s="239"/>
      <c r="J3" s="239"/>
      <c r="K3" s="239"/>
      <c r="L3" s="239"/>
      <c r="M3" s="239"/>
      <c r="N3" s="239"/>
    </row>
    <row r="4" spans="1:14" x14ac:dyDescent="0.15">
      <c r="H4" t="s">
        <v>424</v>
      </c>
    </row>
    <row r="5" spans="1:14" x14ac:dyDescent="0.15">
      <c r="H5" s="236" t="s">
        <v>423</v>
      </c>
      <c r="I5" s="236"/>
      <c r="J5" s="236"/>
      <c r="K5" s="236"/>
      <c r="L5" s="236"/>
      <c r="M5" s="236"/>
      <c r="N5" s="236"/>
    </row>
    <row r="6" spans="1:14" x14ac:dyDescent="0.15">
      <c r="H6" s="236"/>
      <c r="I6" s="236"/>
      <c r="J6" s="236"/>
      <c r="K6" s="236"/>
      <c r="L6" s="236"/>
      <c r="M6" s="236"/>
      <c r="N6" s="236"/>
    </row>
    <row r="7" spans="1:14" x14ac:dyDescent="0.15">
      <c r="H7" s="236"/>
      <c r="I7" s="236"/>
      <c r="J7" s="236"/>
      <c r="K7" s="236"/>
      <c r="L7" s="236"/>
      <c r="M7" s="236"/>
      <c r="N7" s="236"/>
    </row>
    <row r="8" spans="1:14" x14ac:dyDescent="0.15">
      <c r="H8" s="236"/>
      <c r="I8" s="236"/>
      <c r="J8" s="236"/>
      <c r="K8" s="236"/>
      <c r="L8" s="236"/>
      <c r="M8" s="236"/>
      <c r="N8" s="236"/>
    </row>
    <row r="9" spans="1:14" x14ac:dyDescent="0.15">
      <c r="H9" t="s">
        <v>546</v>
      </c>
    </row>
    <row r="10" spans="1:14" x14ac:dyDescent="0.15">
      <c r="H10" s="235" t="s">
        <v>425</v>
      </c>
      <c r="I10" s="235"/>
      <c r="J10" s="235"/>
      <c r="K10" s="235"/>
      <c r="L10" s="235"/>
      <c r="M10" s="235"/>
      <c r="N10" s="235"/>
    </row>
    <row r="11" spans="1:14" x14ac:dyDescent="0.15">
      <c r="H11" s="235"/>
      <c r="I11" s="235"/>
      <c r="J11" s="235"/>
      <c r="K11" s="235"/>
      <c r="L11" s="235"/>
      <c r="M11" s="235"/>
      <c r="N11" s="235"/>
    </row>
    <row r="12" spans="1:14" x14ac:dyDescent="0.15">
      <c r="H12" t="s">
        <v>426</v>
      </c>
    </row>
    <row r="13" spans="1:14" ht="13.5" customHeight="1" x14ac:dyDescent="0.15">
      <c r="H13" s="235" t="s">
        <v>427</v>
      </c>
      <c r="I13" s="235"/>
      <c r="J13" s="235"/>
      <c r="K13" s="235"/>
      <c r="L13" s="235"/>
      <c r="M13" s="235"/>
      <c r="N13" s="235"/>
    </row>
    <row r="14" spans="1:14" x14ac:dyDescent="0.15">
      <c r="H14" s="235"/>
      <c r="I14" s="235"/>
      <c r="J14" s="235"/>
      <c r="K14" s="235"/>
      <c r="L14" s="235"/>
      <c r="M14" s="235"/>
      <c r="N14" s="235"/>
    </row>
    <row r="15" spans="1:14" x14ac:dyDescent="0.15">
      <c r="H15" s="235"/>
      <c r="I15" s="235"/>
      <c r="J15" s="235"/>
      <c r="K15" s="235"/>
      <c r="L15" s="235"/>
      <c r="M15" s="235"/>
      <c r="N15" s="235"/>
    </row>
    <row r="16" spans="1:14" x14ac:dyDescent="0.15">
      <c r="H16" t="s">
        <v>428</v>
      </c>
    </row>
    <row r="17" spans="8:14" x14ac:dyDescent="0.15">
      <c r="H17" s="235" t="s">
        <v>429</v>
      </c>
      <c r="I17" s="235"/>
      <c r="J17" s="235"/>
      <c r="K17" s="235"/>
      <c r="L17" s="235"/>
      <c r="M17" s="235"/>
      <c r="N17" s="235"/>
    </row>
    <row r="18" spans="8:14" x14ac:dyDescent="0.15">
      <c r="H18" s="235"/>
      <c r="I18" s="235"/>
      <c r="J18" s="235"/>
      <c r="K18" s="235"/>
      <c r="L18" s="235"/>
      <c r="M18" s="235"/>
      <c r="N18" s="235"/>
    </row>
    <row r="19" spans="8:14" x14ac:dyDescent="0.15">
      <c r="H19" t="s">
        <v>430</v>
      </c>
    </row>
    <row r="20" spans="8:14" x14ac:dyDescent="0.15">
      <c r="H20" s="235" t="s">
        <v>431</v>
      </c>
      <c r="I20" s="235"/>
      <c r="J20" s="235"/>
      <c r="K20" s="235"/>
      <c r="L20" s="235"/>
      <c r="M20" s="235"/>
      <c r="N20" s="235"/>
    </row>
    <row r="21" spans="8:14" x14ac:dyDescent="0.15">
      <c r="H21" s="235"/>
      <c r="I21" s="235"/>
      <c r="J21" s="235"/>
      <c r="K21" s="235"/>
      <c r="L21" s="235"/>
      <c r="M21" s="235"/>
      <c r="N21" s="235"/>
    </row>
    <row r="22" spans="8:14" x14ac:dyDescent="0.15">
      <c r="H22" t="s">
        <v>432</v>
      </c>
    </row>
    <row r="23" spans="8:14" x14ac:dyDescent="0.15">
      <c r="H23" t="s">
        <v>433</v>
      </c>
    </row>
    <row r="24" spans="8:14" x14ac:dyDescent="0.15">
      <c r="H24" t="s">
        <v>434</v>
      </c>
    </row>
    <row r="25" spans="8:14" ht="13.5" customHeight="1" x14ac:dyDescent="0.15">
      <c r="H25" s="235" t="s">
        <v>435</v>
      </c>
      <c r="I25" s="235"/>
      <c r="J25" s="235"/>
      <c r="K25" s="235"/>
      <c r="L25" s="235"/>
      <c r="M25" s="235"/>
      <c r="N25" s="235"/>
    </row>
    <row r="26" spans="8:14" x14ac:dyDescent="0.15">
      <c r="H26" s="235"/>
      <c r="I26" s="235"/>
      <c r="J26" s="235"/>
      <c r="K26" s="235"/>
      <c r="L26" s="235"/>
      <c r="M26" s="235"/>
      <c r="N26" s="235"/>
    </row>
    <row r="27" spans="8:14" ht="12" customHeight="1" x14ac:dyDescent="0.15">
      <c r="H27" s="240" t="s">
        <v>436</v>
      </c>
      <c r="I27" s="240"/>
      <c r="J27" s="240"/>
      <c r="K27" s="240"/>
      <c r="L27" s="240"/>
      <c r="M27" s="240"/>
      <c r="N27" s="240"/>
    </row>
    <row r="28" spans="8:14" x14ac:dyDescent="0.15">
      <c r="H28" t="s">
        <v>437</v>
      </c>
    </row>
    <row r="29" spans="8:14" x14ac:dyDescent="0.15">
      <c r="H29" s="239" t="s">
        <v>531</v>
      </c>
      <c r="I29" s="239"/>
      <c r="J29" s="239"/>
      <c r="K29" s="239"/>
      <c r="L29" s="239"/>
      <c r="M29" s="239"/>
      <c r="N29" s="239"/>
    </row>
    <row r="30" spans="8:14" x14ac:dyDescent="0.15">
      <c r="H30" t="s">
        <v>547</v>
      </c>
    </row>
    <row r="31" spans="8:14" ht="13.15" customHeight="1" x14ac:dyDescent="0.15">
      <c r="H31" s="235" t="s">
        <v>549</v>
      </c>
      <c r="I31" s="235"/>
      <c r="J31" s="235"/>
      <c r="K31" s="235"/>
      <c r="L31" s="235"/>
      <c r="M31" s="235"/>
      <c r="N31" s="235"/>
    </row>
    <row r="32" spans="8:14" x14ac:dyDescent="0.15">
      <c r="H32" s="235"/>
      <c r="I32" s="235"/>
      <c r="J32" s="235"/>
      <c r="K32" s="235"/>
      <c r="L32" s="235"/>
      <c r="M32" s="235"/>
      <c r="N32" s="235"/>
    </row>
    <row r="33" spans="2:14" x14ac:dyDescent="0.15">
      <c r="H33" s="235"/>
      <c r="I33" s="235"/>
      <c r="J33" s="235"/>
      <c r="K33" s="235"/>
      <c r="L33" s="235"/>
      <c r="M33" s="235"/>
      <c r="N33" s="235"/>
    </row>
    <row r="34" spans="2:14" x14ac:dyDescent="0.15">
      <c r="H34" s="235"/>
      <c r="I34" s="235"/>
      <c r="J34" s="235"/>
      <c r="K34" s="235"/>
      <c r="L34" s="235"/>
      <c r="M34" s="235"/>
      <c r="N34" s="235"/>
    </row>
    <row r="35" spans="2:14" x14ac:dyDescent="0.15">
      <c r="B35" s="236"/>
      <c r="C35" s="236"/>
      <c r="D35" s="145"/>
      <c r="H35" s="235"/>
      <c r="I35" s="235"/>
      <c r="J35" s="235"/>
      <c r="K35" s="235"/>
      <c r="L35" s="235"/>
      <c r="M35" s="235"/>
      <c r="N35" s="235"/>
    </row>
    <row r="36" spans="2:14" x14ac:dyDescent="0.15">
      <c r="H36" s="241"/>
      <c r="I36" s="241"/>
      <c r="J36" s="241"/>
      <c r="K36" s="241"/>
      <c r="L36" s="241"/>
      <c r="M36" s="241"/>
      <c r="N36" s="241"/>
    </row>
    <row r="37" spans="2:14" x14ac:dyDescent="0.15">
      <c r="H37" s="235"/>
      <c r="I37" s="235"/>
      <c r="J37" s="235"/>
      <c r="K37" s="235"/>
      <c r="L37" s="235"/>
      <c r="M37" s="235"/>
      <c r="N37" s="235"/>
    </row>
    <row r="38" spans="2:14" ht="13.15" customHeight="1" x14ac:dyDescent="0.15">
      <c r="H38" s="235"/>
      <c r="I38" s="235"/>
      <c r="J38" s="235"/>
      <c r="K38" s="235"/>
      <c r="L38" s="235"/>
      <c r="M38" s="235"/>
      <c r="N38" s="235"/>
    </row>
    <row r="39" spans="2:14" x14ac:dyDescent="0.15">
      <c r="H39" s="235"/>
      <c r="I39" s="235"/>
      <c r="J39" s="235"/>
      <c r="K39" s="235"/>
      <c r="L39" s="235"/>
      <c r="M39" s="235"/>
      <c r="N39" s="235"/>
    </row>
    <row r="40" spans="2:14" x14ac:dyDescent="0.15">
      <c r="H40" s="235"/>
      <c r="I40" s="235"/>
      <c r="J40" s="235"/>
      <c r="K40" s="235"/>
      <c r="L40" s="235"/>
      <c r="M40" s="235"/>
      <c r="N40" s="235"/>
    </row>
    <row r="41" spans="2:14" x14ac:dyDescent="0.15">
      <c r="H41" s="235"/>
      <c r="I41" s="235"/>
      <c r="J41" s="235"/>
      <c r="K41" s="235"/>
      <c r="L41" s="235"/>
      <c r="M41" s="235"/>
      <c r="N41" s="235"/>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A29" sqref="A29:N29"/>
    </sheetView>
  </sheetViews>
  <sheetFormatPr defaultRowHeight="13.5" x14ac:dyDescent="0.15"/>
  <cols>
    <col min="1" max="1" width="8.875" customWidth="1"/>
    <col min="2" max="3" width="9" customWidth="1"/>
    <col min="4" max="4" width="8.875" customWidth="1"/>
  </cols>
  <sheetData>
    <row r="1" spans="1:14" x14ac:dyDescent="0.15">
      <c r="A1" s="242" t="s">
        <v>412</v>
      </c>
      <c r="B1" s="242"/>
      <c r="C1" s="242"/>
      <c r="D1" s="242"/>
      <c r="E1" s="242"/>
      <c r="F1" s="242"/>
      <c r="G1" s="242"/>
      <c r="H1" s="242"/>
      <c r="I1" s="242"/>
      <c r="J1" s="242"/>
      <c r="K1" s="242"/>
      <c r="L1" s="242"/>
      <c r="M1" s="242"/>
      <c r="N1" s="242"/>
    </row>
    <row r="2" spans="1:14" x14ac:dyDescent="0.15">
      <c r="A2" s="242"/>
      <c r="B2" s="242"/>
      <c r="C2" s="242"/>
      <c r="D2" s="242"/>
      <c r="E2" s="242"/>
      <c r="F2" s="242"/>
      <c r="G2" s="242"/>
      <c r="H2" s="242"/>
      <c r="I2" s="242"/>
      <c r="J2" s="242"/>
      <c r="K2" s="242"/>
      <c r="L2" s="242"/>
      <c r="M2" s="242"/>
      <c r="N2" s="242"/>
    </row>
    <row r="22" spans="1:14" ht="13.5" customHeight="1" x14ac:dyDescent="0.15"/>
    <row r="23" spans="1:14" ht="27.75" customHeight="1" x14ac:dyDescent="0.15">
      <c r="B23" s="147"/>
      <c r="C23" s="147"/>
      <c r="D23" s="147"/>
      <c r="E23" s="147"/>
      <c r="F23" s="147"/>
      <c r="G23" s="147"/>
      <c r="H23" s="147"/>
      <c r="I23" s="147"/>
      <c r="J23" s="147"/>
      <c r="K23" s="147"/>
      <c r="L23" s="147"/>
      <c r="M23" s="147"/>
      <c r="N23" s="147"/>
    </row>
    <row r="25" spans="1:14" ht="40.5" customHeight="1" x14ac:dyDescent="0.15">
      <c r="B25" s="147"/>
      <c r="C25" s="147"/>
      <c r="D25" s="147"/>
      <c r="E25" s="147"/>
      <c r="F25" s="147"/>
      <c r="G25" s="147"/>
      <c r="H25" s="147"/>
      <c r="I25" s="147"/>
      <c r="J25" s="147"/>
      <c r="K25" s="147"/>
      <c r="L25" s="147"/>
      <c r="M25" s="147"/>
      <c r="N25" s="147"/>
    </row>
    <row r="26" spans="1:14" ht="13.5" customHeight="1" x14ac:dyDescent="0.15">
      <c r="A26" t="s">
        <v>438</v>
      </c>
      <c r="B26" s="147"/>
      <c r="C26" s="147"/>
      <c r="D26" s="147"/>
      <c r="E26" s="147"/>
      <c r="F26" s="147"/>
      <c r="G26" s="147"/>
      <c r="H26" s="147"/>
      <c r="I26" s="147"/>
      <c r="J26" s="147"/>
      <c r="K26" s="147"/>
      <c r="L26" s="147"/>
      <c r="M26" s="147"/>
      <c r="N26" s="147"/>
    </row>
    <row r="27" spans="1:14" ht="27" customHeight="1" x14ac:dyDescent="0.15">
      <c r="A27" s="235" t="s">
        <v>441</v>
      </c>
      <c r="B27" s="235"/>
      <c r="C27" s="235"/>
      <c r="D27" s="235"/>
      <c r="E27" s="235"/>
      <c r="F27" s="235"/>
      <c r="G27" s="235"/>
      <c r="H27" s="235"/>
      <c r="I27" s="235"/>
      <c r="J27" s="235"/>
      <c r="K27" s="235"/>
      <c r="L27" s="235"/>
      <c r="M27" s="235"/>
      <c r="N27" s="235"/>
    </row>
    <row r="28" spans="1:14" x14ac:dyDescent="0.15">
      <c r="A28" t="s">
        <v>439</v>
      </c>
    </row>
    <row r="29" spans="1:14" ht="40.5" customHeight="1" x14ac:dyDescent="0.15">
      <c r="A29" s="235" t="s">
        <v>440</v>
      </c>
      <c r="B29" s="235"/>
      <c r="C29" s="235"/>
      <c r="D29" s="235"/>
      <c r="E29" s="235"/>
      <c r="F29" s="235"/>
      <c r="G29" s="235"/>
      <c r="H29" s="235"/>
      <c r="I29" s="235"/>
      <c r="J29" s="235"/>
      <c r="K29" s="235"/>
      <c r="L29" s="235"/>
      <c r="M29" s="235"/>
      <c r="N29" s="235"/>
    </row>
    <row r="30" spans="1:14" ht="27" customHeight="1" x14ac:dyDescent="0.15">
      <c r="A30" s="235" t="s">
        <v>540</v>
      </c>
      <c r="B30" s="235"/>
      <c r="C30" s="235"/>
      <c r="D30" s="235"/>
      <c r="E30" s="235"/>
      <c r="F30" s="235"/>
      <c r="G30" s="235"/>
      <c r="H30" s="235"/>
      <c r="I30" s="235"/>
      <c r="J30" s="235"/>
      <c r="K30" s="235"/>
      <c r="L30" s="235"/>
      <c r="M30" s="235"/>
      <c r="N30" s="235"/>
    </row>
    <row r="32" spans="1:14" x14ac:dyDescent="0.15">
      <c r="A32" s="146"/>
      <c r="B32" s="146"/>
      <c r="C32" s="146"/>
      <c r="D32" s="146"/>
      <c r="E32" s="146"/>
      <c r="F32" s="146"/>
      <c r="G32" s="146"/>
      <c r="H32" s="146"/>
      <c r="I32" s="146"/>
      <c r="J32" s="146"/>
      <c r="K32" s="146"/>
      <c r="L32" s="146"/>
      <c r="M32" s="146"/>
      <c r="N32" s="146"/>
    </row>
    <row r="33" spans="1:14" x14ac:dyDescent="0.15">
      <c r="A33" s="146"/>
      <c r="B33" s="146"/>
      <c r="C33" s="146"/>
      <c r="D33" s="146"/>
      <c r="E33" s="146"/>
      <c r="F33" s="146"/>
      <c r="G33" s="146"/>
      <c r="H33" s="146"/>
      <c r="I33" s="146"/>
      <c r="J33" s="146"/>
      <c r="K33" s="146"/>
      <c r="L33" s="146"/>
      <c r="M33" s="146"/>
      <c r="N33" s="146"/>
    </row>
    <row r="39" spans="1:14" x14ac:dyDescent="0.15">
      <c r="G39" s="145"/>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X6" sqref="X6:AB6"/>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18" t="s">
        <v>323</v>
      </c>
      <c r="C2" s="18"/>
      <c r="D2" s="18"/>
      <c r="E2" s="18"/>
      <c r="F2" s="18"/>
      <c r="G2" s="18"/>
      <c r="H2" s="18"/>
      <c r="I2" s="18"/>
      <c r="J2" s="18"/>
      <c r="K2" s="18"/>
      <c r="L2" s="18"/>
      <c r="M2" s="18"/>
      <c r="N2" s="18"/>
      <c r="O2" s="18"/>
      <c r="P2" s="18"/>
      <c r="Q2" s="18"/>
      <c r="R2" s="18"/>
      <c r="S2" s="243" t="s">
        <v>166</v>
      </c>
      <c r="T2" s="244"/>
      <c r="U2" s="244"/>
      <c r="V2" s="245"/>
      <c r="W2" s="352" t="s">
        <v>601</v>
      </c>
      <c r="X2" s="352"/>
      <c r="Y2" s="352"/>
      <c r="Z2" s="352"/>
      <c r="AA2" s="352"/>
      <c r="AB2" s="352"/>
    </row>
    <row r="3" spans="2:37" ht="20.100000000000001" customHeight="1" x14ac:dyDescent="0.15">
      <c r="B3" s="334" t="s">
        <v>27</v>
      </c>
      <c r="C3" s="334"/>
      <c r="D3" s="335" t="s">
        <v>593</v>
      </c>
      <c r="E3" s="336"/>
      <c r="F3" s="336"/>
      <c r="G3" s="337"/>
      <c r="H3" s="338" t="s">
        <v>165</v>
      </c>
      <c r="I3" s="338"/>
      <c r="J3" s="335" t="s">
        <v>595</v>
      </c>
      <c r="K3" s="336"/>
      <c r="L3" s="336"/>
      <c r="M3" s="336"/>
      <c r="N3" s="336"/>
      <c r="O3" s="45"/>
      <c r="P3" s="313" t="s">
        <v>10</v>
      </c>
      <c r="Q3" s="315"/>
      <c r="R3" s="341" t="s">
        <v>615</v>
      </c>
      <c r="S3" s="342"/>
      <c r="T3" s="342"/>
      <c r="U3" s="342"/>
      <c r="V3" s="343"/>
      <c r="W3" s="243" t="s">
        <v>164</v>
      </c>
      <c r="X3" s="244"/>
      <c r="Y3" s="244"/>
      <c r="Z3" s="347" t="s">
        <v>337</v>
      </c>
      <c r="AA3" s="348"/>
      <c r="AB3" s="349"/>
    </row>
    <row r="4" spans="2:37" ht="20.100000000000001" customHeight="1" x14ac:dyDescent="0.15">
      <c r="B4" s="350" t="s">
        <v>11</v>
      </c>
      <c r="C4" s="350"/>
      <c r="D4" s="339" t="s">
        <v>594</v>
      </c>
      <c r="E4" s="340"/>
      <c r="F4" s="340"/>
      <c r="G4" s="351"/>
      <c r="H4" s="338"/>
      <c r="I4" s="338"/>
      <c r="J4" s="339"/>
      <c r="K4" s="340"/>
      <c r="L4" s="340"/>
      <c r="M4" s="340"/>
      <c r="N4" s="340"/>
      <c r="O4" s="51"/>
      <c r="P4" s="304"/>
      <c r="Q4" s="317"/>
      <c r="R4" s="344"/>
      <c r="S4" s="345"/>
      <c r="T4" s="345"/>
      <c r="U4" s="345"/>
      <c r="V4" s="346"/>
      <c r="W4" s="243" t="s">
        <v>163</v>
      </c>
      <c r="X4" s="244"/>
      <c r="Y4" s="244"/>
      <c r="Z4" s="347" t="s">
        <v>337</v>
      </c>
      <c r="AA4" s="348"/>
      <c r="AB4" s="349"/>
    </row>
    <row r="5" spans="2:37" ht="20.100000000000001" customHeight="1" x14ac:dyDescent="0.15">
      <c r="B5" s="312" t="s">
        <v>12</v>
      </c>
      <c r="C5" s="312"/>
      <c r="D5" s="48" t="s">
        <v>13</v>
      </c>
      <c r="E5" s="302" t="s">
        <v>600</v>
      </c>
      <c r="F5" s="302"/>
      <c r="G5" s="302"/>
      <c r="H5" s="313" t="s">
        <v>162</v>
      </c>
      <c r="I5" s="314"/>
      <c r="J5" s="315"/>
      <c r="K5" s="318" t="s">
        <v>616</v>
      </c>
      <c r="L5" s="319"/>
      <c r="M5" s="319"/>
      <c r="N5" s="319"/>
      <c r="O5" s="320"/>
      <c r="P5" s="324" t="s">
        <v>161</v>
      </c>
      <c r="Q5" s="325"/>
      <c r="R5" s="328">
        <v>45323</v>
      </c>
      <c r="S5" s="329"/>
      <c r="T5" s="330"/>
      <c r="U5" s="304" t="s">
        <v>160</v>
      </c>
      <c r="V5" s="316"/>
      <c r="W5" s="317"/>
      <c r="X5" s="272" t="s">
        <v>159</v>
      </c>
      <c r="Y5" s="273"/>
      <c r="Z5" s="273">
        <v>45.5</v>
      </c>
      <c r="AA5" s="273"/>
      <c r="AB5" s="54" t="s">
        <v>158</v>
      </c>
    </row>
    <row r="6" spans="2:37" ht="20.100000000000001" customHeight="1" x14ac:dyDescent="0.15">
      <c r="B6" s="312"/>
      <c r="C6" s="312"/>
      <c r="D6" s="48" t="s">
        <v>14</v>
      </c>
      <c r="E6" s="302" t="s">
        <v>600</v>
      </c>
      <c r="F6" s="302"/>
      <c r="G6" s="302"/>
      <c r="H6" s="304"/>
      <c r="I6" s="316"/>
      <c r="J6" s="317"/>
      <c r="K6" s="321"/>
      <c r="L6" s="322"/>
      <c r="M6" s="322"/>
      <c r="N6" s="322"/>
      <c r="O6" s="323"/>
      <c r="P6" s="326"/>
      <c r="Q6" s="327"/>
      <c r="R6" s="331"/>
      <c r="S6" s="332"/>
      <c r="T6" s="333"/>
      <c r="U6" s="243" t="s">
        <v>15</v>
      </c>
      <c r="V6" s="244"/>
      <c r="W6" s="245"/>
      <c r="X6" s="272" t="s">
        <v>500</v>
      </c>
      <c r="Y6" s="273"/>
      <c r="Z6" s="273"/>
      <c r="AA6" s="273"/>
      <c r="AB6" s="274"/>
    </row>
    <row r="7" spans="2:37" ht="18.95" customHeight="1" x14ac:dyDescent="0.15">
      <c r="B7" s="303" t="s">
        <v>134</v>
      </c>
      <c r="C7" s="265" t="s">
        <v>148</v>
      </c>
      <c r="D7" s="266"/>
      <c r="E7" s="293">
        <v>342029.43</v>
      </c>
      <c r="F7" s="294"/>
      <c r="G7" s="295"/>
      <c r="H7" s="265" t="s">
        <v>157</v>
      </c>
      <c r="I7" s="305"/>
      <c r="J7" s="266"/>
      <c r="K7" s="306" t="s">
        <v>691</v>
      </c>
      <c r="L7" s="307"/>
      <c r="M7" s="311" t="s">
        <v>156</v>
      </c>
      <c r="N7" s="288"/>
      <c r="O7" s="265" t="s">
        <v>139</v>
      </c>
      <c r="P7" s="266"/>
      <c r="Q7" s="308" t="s">
        <v>596</v>
      </c>
      <c r="R7" s="309"/>
      <c r="S7" s="268" t="s">
        <v>155</v>
      </c>
      <c r="T7" s="265" t="s">
        <v>154</v>
      </c>
      <c r="U7" s="305"/>
      <c r="V7" s="305"/>
      <c r="W7" s="266"/>
      <c r="X7" s="47" t="s">
        <v>130</v>
      </c>
      <c r="Y7" s="99" t="s">
        <v>153</v>
      </c>
      <c r="Z7" s="98" t="s">
        <v>129</v>
      </c>
      <c r="AA7" s="350" t="s">
        <v>152</v>
      </c>
      <c r="AB7" s="350"/>
      <c r="AD7" s="5"/>
      <c r="AE7" s="2">
        <v>34</v>
      </c>
      <c r="AF7" s="2">
        <v>20</v>
      </c>
      <c r="AG7" s="181">
        <v>29.4</v>
      </c>
      <c r="AH7" s="182">
        <f>ROUND(AE7+AF7/60+AG7/60/60,5)</f>
        <v>34.341500000000003</v>
      </c>
      <c r="AI7" s="182" t="str">
        <f>TEXT(AH7,"0.00000")</f>
        <v>34.34150</v>
      </c>
    </row>
    <row r="8" spans="2:37" ht="18.95" customHeight="1" x14ac:dyDescent="0.15">
      <c r="B8" s="304"/>
      <c r="C8" s="269" t="s">
        <v>145</v>
      </c>
      <c r="D8" s="270"/>
      <c r="E8" s="293">
        <v>1314441.08</v>
      </c>
      <c r="F8" s="294"/>
      <c r="G8" s="295"/>
      <c r="H8" s="269" t="s">
        <v>151</v>
      </c>
      <c r="I8" s="280"/>
      <c r="J8" s="270"/>
      <c r="K8" s="310"/>
      <c r="L8" s="282"/>
      <c r="M8" s="311"/>
      <c r="N8" s="288"/>
      <c r="O8" s="269" t="s">
        <v>150</v>
      </c>
      <c r="P8" s="270"/>
      <c r="Q8" s="246"/>
      <c r="R8" s="247"/>
      <c r="S8" s="257"/>
      <c r="T8" s="353" t="s">
        <v>149</v>
      </c>
      <c r="U8" s="243" t="s">
        <v>239</v>
      </c>
      <c r="V8" s="244"/>
      <c r="W8" s="245"/>
      <c r="X8" s="61" t="s">
        <v>578</v>
      </c>
      <c r="Y8" s="61" t="s">
        <v>578</v>
      </c>
      <c r="Z8" s="61" t="s">
        <v>578</v>
      </c>
      <c r="AA8" s="253" t="s">
        <v>578</v>
      </c>
      <c r="AB8" s="253"/>
      <c r="AD8" s="74"/>
      <c r="AE8" s="2">
        <v>131</v>
      </c>
      <c r="AF8" s="2">
        <v>44</v>
      </c>
      <c r="AG8" s="181">
        <v>41.1</v>
      </c>
      <c r="AH8" s="182">
        <f>ROUND(AE8+AF8/60+AG8/60/60,5)</f>
        <v>131.74475000000001</v>
      </c>
      <c r="AI8" s="182" t="str">
        <f>TEXT(AH8,"0.00000")</f>
        <v>131.74475</v>
      </c>
    </row>
    <row r="9" spans="2:37" ht="18.95" customHeight="1" x14ac:dyDescent="0.15">
      <c r="B9" s="263" t="s">
        <v>126</v>
      </c>
      <c r="C9" s="269" t="s">
        <v>148</v>
      </c>
      <c r="D9" s="270"/>
      <c r="E9" s="293">
        <v>342030.81</v>
      </c>
      <c r="F9" s="294"/>
      <c r="G9" s="295"/>
      <c r="H9" s="296" t="s">
        <v>511</v>
      </c>
      <c r="I9" s="297"/>
      <c r="J9" s="297"/>
      <c r="K9" s="298" t="s">
        <v>597</v>
      </c>
      <c r="L9" s="299"/>
      <c r="M9" s="311"/>
      <c r="N9" s="288"/>
      <c r="O9" s="269" t="s">
        <v>147</v>
      </c>
      <c r="P9" s="270"/>
      <c r="Q9" s="301"/>
      <c r="R9" s="301"/>
      <c r="S9" s="257"/>
      <c r="T9" s="354"/>
      <c r="U9" s="243" t="s">
        <v>146</v>
      </c>
      <c r="V9" s="244"/>
      <c r="W9" s="245"/>
      <c r="X9" s="61" t="s">
        <v>578</v>
      </c>
      <c r="Y9" s="61" t="s">
        <v>578</v>
      </c>
      <c r="Z9" s="61" t="s">
        <v>578</v>
      </c>
      <c r="AA9" s="253" t="s">
        <v>578</v>
      </c>
      <c r="AB9" s="253"/>
      <c r="AD9" s="74"/>
    </row>
    <row r="10" spans="2:37" ht="18.95" customHeight="1" x14ac:dyDescent="0.15">
      <c r="B10" s="265"/>
      <c r="C10" s="269" t="s">
        <v>145</v>
      </c>
      <c r="D10" s="270"/>
      <c r="E10" s="293">
        <v>1314439.46</v>
      </c>
      <c r="F10" s="294"/>
      <c r="G10" s="295"/>
      <c r="H10" s="269" t="s">
        <v>144</v>
      </c>
      <c r="I10" s="280"/>
      <c r="J10" s="270"/>
      <c r="K10" s="281"/>
      <c r="L10" s="282"/>
      <c r="M10" s="285"/>
      <c r="N10" s="286"/>
      <c r="O10" s="269" t="s">
        <v>84</v>
      </c>
      <c r="P10" s="270"/>
      <c r="Q10" s="300"/>
      <c r="R10" s="300"/>
      <c r="S10" s="257"/>
      <c r="T10" s="355"/>
      <c r="U10" s="243" t="s">
        <v>143</v>
      </c>
      <c r="V10" s="244"/>
      <c r="W10" s="245"/>
      <c r="X10" s="61" t="s">
        <v>578</v>
      </c>
      <c r="Y10" s="61" t="s">
        <v>578</v>
      </c>
      <c r="Z10" s="61" t="s">
        <v>578</v>
      </c>
      <c r="AA10" s="253" t="s">
        <v>578</v>
      </c>
      <c r="AB10" s="253"/>
      <c r="AD10" s="74"/>
    </row>
    <row r="11" spans="2:37" ht="18.95" customHeight="1" x14ac:dyDescent="0.15">
      <c r="B11" s="269" t="s">
        <v>142</v>
      </c>
      <c r="C11" s="280"/>
      <c r="D11" s="270"/>
      <c r="E11" s="246" t="s">
        <v>576</v>
      </c>
      <c r="F11" s="248"/>
      <c r="G11" s="247"/>
      <c r="H11" s="269" t="s">
        <v>141</v>
      </c>
      <c r="I11" s="280"/>
      <c r="J11" s="270"/>
      <c r="K11" s="281" t="s">
        <v>598</v>
      </c>
      <c r="L11" s="282"/>
      <c r="M11" s="283" t="s">
        <v>140</v>
      </c>
      <c r="N11" s="284"/>
      <c r="O11" s="269" t="s">
        <v>139</v>
      </c>
      <c r="P11" s="270"/>
      <c r="Q11" s="287" t="s">
        <v>602</v>
      </c>
      <c r="R11" s="287"/>
      <c r="S11" s="257"/>
      <c r="T11" s="75" t="s">
        <v>138</v>
      </c>
      <c r="U11" s="243" t="s">
        <v>137</v>
      </c>
      <c r="V11" s="244"/>
      <c r="W11" s="245"/>
      <c r="X11" s="61" t="s">
        <v>578</v>
      </c>
      <c r="Y11" s="61" t="s">
        <v>578</v>
      </c>
      <c r="Z11" s="61" t="s">
        <v>578</v>
      </c>
      <c r="AA11" s="253" t="s">
        <v>578</v>
      </c>
      <c r="AB11" s="253"/>
      <c r="AD11" s="74"/>
    </row>
    <row r="12" spans="2:37" ht="18.95" customHeight="1" x14ac:dyDescent="0.15">
      <c r="B12" s="269" t="s">
        <v>136</v>
      </c>
      <c r="C12" s="280"/>
      <c r="D12" s="270"/>
      <c r="E12" s="246"/>
      <c r="F12" s="248"/>
      <c r="G12" s="54" t="s">
        <v>97</v>
      </c>
      <c r="H12" s="284" t="s">
        <v>135</v>
      </c>
      <c r="I12" s="268" t="s">
        <v>134</v>
      </c>
      <c r="J12" s="58" t="s">
        <v>125</v>
      </c>
      <c r="K12" s="246" t="s">
        <v>599</v>
      </c>
      <c r="L12" s="247"/>
      <c r="M12" s="285"/>
      <c r="N12" s="286"/>
      <c r="O12" s="269" t="s">
        <v>84</v>
      </c>
      <c r="P12" s="270"/>
      <c r="Q12" s="289" t="s">
        <v>578</v>
      </c>
      <c r="R12" s="289"/>
      <c r="S12" s="257"/>
      <c r="T12" s="353" t="s">
        <v>122</v>
      </c>
      <c r="U12" s="243" t="s">
        <v>121</v>
      </c>
      <c r="V12" s="244"/>
      <c r="W12" s="245"/>
      <c r="X12" s="61" t="s">
        <v>578</v>
      </c>
      <c r="Y12" s="61" t="s">
        <v>578</v>
      </c>
      <c r="Z12" s="61" t="s">
        <v>578</v>
      </c>
      <c r="AA12" s="253" t="s">
        <v>578</v>
      </c>
      <c r="AB12" s="253"/>
      <c r="AD12" s="74"/>
    </row>
    <row r="13" spans="2:37" ht="18.95" customHeight="1" x14ac:dyDescent="0.15">
      <c r="B13" s="263" t="s">
        <v>133</v>
      </c>
      <c r="C13" s="275"/>
      <c r="D13" s="264"/>
      <c r="E13" s="246"/>
      <c r="F13" s="248"/>
      <c r="G13" s="54" t="s">
        <v>481</v>
      </c>
      <c r="H13" s="288"/>
      <c r="I13" s="258"/>
      <c r="J13" s="58" t="s">
        <v>119</v>
      </c>
      <c r="K13" s="53" t="s">
        <v>578</v>
      </c>
      <c r="L13" s="56" t="s">
        <v>132</v>
      </c>
      <c r="M13" s="290" t="s">
        <v>131</v>
      </c>
      <c r="N13" s="291"/>
      <c r="O13" s="292"/>
      <c r="P13" s="47" t="s">
        <v>130</v>
      </c>
      <c r="Q13" s="50" t="s">
        <v>129</v>
      </c>
      <c r="R13" s="47" t="s">
        <v>84</v>
      </c>
      <c r="S13" s="257"/>
      <c r="T13" s="355"/>
      <c r="U13" s="243" t="s">
        <v>240</v>
      </c>
      <c r="V13" s="244"/>
      <c r="W13" s="245"/>
      <c r="X13" s="61" t="s">
        <v>578</v>
      </c>
      <c r="Y13" s="61" t="s">
        <v>578</v>
      </c>
      <c r="Z13" s="61" t="s">
        <v>578</v>
      </c>
      <c r="AA13" s="253" t="s">
        <v>578</v>
      </c>
      <c r="AB13" s="253"/>
      <c r="AD13" s="74"/>
      <c r="AF13" s="29"/>
      <c r="AG13" s="28"/>
      <c r="AH13" s="28"/>
      <c r="AI13" s="28"/>
      <c r="AJ13" s="30"/>
      <c r="AK13" s="26"/>
    </row>
    <row r="14" spans="2:37" ht="18.95" customHeight="1" x14ac:dyDescent="0.15">
      <c r="B14" s="263" t="s">
        <v>128</v>
      </c>
      <c r="C14" s="275"/>
      <c r="D14" s="264"/>
      <c r="E14" s="276">
        <v>981</v>
      </c>
      <c r="F14" s="277"/>
      <c r="G14" s="46" t="s">
        <v>127</v>
      </c>
      <c r="H14" s="288"/>
      <c r="I14" s="268" t="s">
        <v>126</v>
      </c>
      <c r="J14" s="58" t="s">
        <v>125</v>
      </c>
      <c r="K14" s="246" t="s">
        <v>577</v>
      </c>
      <c r="L14" s="247"/>
      <c r="M14" s="268" t="s">
        <v>124</v>
      </c>
      <c r="N14" s="243" t="s">
        <v>123</v>
      </c>
      <c r="O14" s="245"/>
      <c r="P14" s="84" t="s">
        <v>578</v>
      </c>
      <c r="Q14" s="61" t="s">
        <v>578</v>
      </c>
      <c r="R14" s="62" t="s">
        <v>578</v>
      </c>
      <c r="S14" s="257"/>
      <c r="T14" s="353" t="s">
        <v>112</v>
      </c>
      <c r="U14" s="243" t="s">
        <v>241</v>
      </c>
      <c r="V14" s="244"/>
      <c r="W14" s="245"/>
      <c r="X14" s="61" t="s">
        <v>578</v>
      </c>
      <c r="Y14" s="61" t="s">
        <v>578</v>
      </c>
      <c r="Z14" s="61" t="s">
        <v>578</v>
      </c>
      <c r="AA14" s="253" t="s">
        <v>578</v>
      </c>
      <c r="AB14" s="253"/>
      <c r="AD14" s="74"/>
      <c r="AF14" s="29"/>
      <c r="AG14" s="28"/>
      <c r="AH14" s="28"/>
      <c r="AI14" s="28"/>
      <c r="AJ14" s="30"/>
      <c r="AK14" s="26"/>
    </row>
    <row r="15" spans="2:37" ht="18.95" customHeight="1" x14ac:dyDescent="0.15">
      <c r="B15" s="63"/>
      <c r="C15" s="269" t="s">
        <v>120</v>
      </c>
      <c r="D15" s="270"/>
      <c r="E15" s="246">
        <v>7</v>
      </c>
      <c r="F15" s="248"/>
      <c r="G15" s="54" t="s">
        <v>97</v>
      </c>
      <c r="H15" s="286"/>
      <c r="I15" s="258"/>
      <c r="J15" s="60" t="s">
        <v>119</v>
      </c>
      <c r="K15" s="64" t="s">
        <v>578</v>
      </c>
      <c r="L15" s="65" t="s">
        <v>118</v>
      </c>
      <c r="M15" s="257"/>
      <c r="N15" s="243" t="s">
        <v>117</v>
      </c>
      <c r="O15" s="245"/>
      <c r="P15" s="84" t="s">
        <v>692</v>
      </c>
      <c r="Q15" s="61" t="s">
        <v>578</v>
      </c>
      <c r="R15" s="62" t="s">
        <v>578</v>
      </c>
      <c r="S15" s="257"/>
      <c r="T15" s="354"/>
      <c r="U15" s="313" t="s">
        <v>110</v>
      </c>
      <c r="V15" s="314"/>
      <c r="W15" s="315"/>
      <c r="X15" s="61" t="s">
        <v>578</v>
      </c>
      <c r="Y15" s="61" t="s">
        <v>578</v>
      </c>
      <c r="Z15" s="61" t="s">
        <v>578</v>
      </c>
      <c r="AA15" s="253" t="s">
        <v>578</v>
      </c>
      <c r="AB15" s="253"/>
      <c r="AD15" s="74"/>
      <c r="AF15" s="29"/>
      <c r="AG15" s="28"/>
      <c r="AH15" s="28"/>
      <c r="AI15" s="28"/>
      <c r="AJ15" s="30"/>
      <c r="AK15" s="26"/>
    </row>
    <row r="16" spans="2:37" ht="18.95" customHeight="1" x14ac:dyDescent="0.15">
      <c r="B16" s="257" t="s">
        <v>116</v>
      </c>
      <c r="C16" s="263" t="s">
        <v>115</v>
      </c>
      <c r="D16" s="264"/>
      <c r="E16" s="246">
        <v>5.5</v>
      </c>
      <c r="F16" s="248"/>
      <c r="G16" s="49" t="s">
        <v>97</v>
      </c>
      <c r="H16" s="268" t="s">
        <v>114</v>
      </c>
      <c r="I16" s="269" t="s">
        <v>100</v>
      </c>
      <c r="J16" s="270"/>
      <c r="K16" s="53"/>
      <c r="L16" s="56" t="s">
        <v>92</v>
      </c>
      <c r="M16" s="257"/>
      <c r="N16" s="243" t="s">
        <v>113</v>
      </c>
      <c r="O16" s="245"/>
      <c r="P16" s="84" t="s">
        <v>578</v>
      </c>
      <c r="Q16" s="61" t="s">
        <v>578</v>
      </c>
      <c r="R16" s="62" t="s">
        <v>578</v>
      </c>
      <c r="S16" s="257"/>
      <c r="T16" s="354"/>
      <c r="U16" s="304"/>
      <c r="V16" s="316"/>
      <c r="W16" s="317"/>
      <c r="X16" s="61" t="s">
        <v>578</v>
      </c>
      <c r="Y16" s="61" t="s">
        <v>578</v>
      </c>
      <c r="Z16" s="61" t="s">
        <v>578</v>
      </c>
      <c r="AA16" s="253" t="s">
        <v>578</v>
      </c>
      <c r="AB16" s="253"/>
      <c r="AD16" s="74"/>
      <c r="AF16" s="29"/>
      <c r="AG16" s="28"/>
      <c r="AH16" s="28"/>
      <c r="AI16" s="28"/>
      <c r="AJ16" s="30"/>
      <c r="AK16" s="26"/>
    </row>
    <row r="17" spans="2:37" ht="18.95" customHeight="1" x14ac:dyDescent="0.15">
      <c r="B17" s="257"/>
      <c r="C17" s="265"/>
      <c r="D17" s="266"/>
      <c r="E17" s="246"/>
      <c r="F17" s="248"/>
      <c r="G17" s="49" t="s">
        <v>97</v>
      </c>
      <c r="H17" s="257"/>
      <c r="I17" s="263" t="s">
        <v>96</v>
      </c>
      <c r="J17" s="264"/>
      <c r="K17" s="53"/>
      <c r="L17" s="56" t="s">
        <v>92</v>
      </c>
      <c r="M17" s="257"/>
      <c r="N17" s="243" t="s">
        <v>111</v>
      </c>
      <c r="O17" s="245"/>
      <c r="P17" s="84" t="s">
        <v>578</v>
      </c>
      <c r="Q17" s="61" t="s">
        <v>578</v>
      </c>
      <c r="R17" s="62" t="s">
        <v>578</v>
      </c>
      <c r="S17" s="257"/>
      <c r="T17" s="354"/>
      <c r="U17" s="243" t="s">
        <v>106</v>
      </c>
      <c r="V17" s="244"/>
      <c r="W17" s="245"/>
      <c r="X17" s="61" t="s">
        <v>578</v>
      </c>
      <c r="Y17" s="61" t="s">
        <v>578</v>
      </c>
      <c r="Z17" s="61" t="s">
        <v>578</v>
      </c>
      <c r="AA17" s="278" t="s">
        <v>578</v>
      </c>
      <c r="AB17" s="279"/>
      <c r="AD17" s="74"/>
      <c r="AF17" s="29"/>
      <c r="AG17" s="28"/>
      <c r="AH17" s="28"/>
      <c r="AI17" s="28"/>
      <c r="AJ17" s="27"/>
      <c r="AK17" s="26"/>
    </row>
    <row r="18" spans="2:37" ht="18.95" customHeight="1" x14ac:dyDescent="0.15">
      <c r="B18" s="59"/>
      <c r="C18" s="269" t="s">
        <v>109</v>
      </c>
      <c r="D18" s="270"/>
      <c r="E18" s="246"/>
      <c r="F18" s="248"/>
      <c r="G18" s="49" t="s">
        <v>97</v>
      </c>
      <c r="H18" s="257"/>
      <c r="I18" s="265"/>
      <c r="J18" s="266"/>
      <c r="K18" s="53"/>
      <c r="L18" s="56" t="s">
        <v>108</v>
      </c>
      <c r="M18" s="257"/>
      <c r="N18" s="243" t="s">
        <v>107</v>
      </c>
      <c r="O18" s="245"/>
      <c r="P18" s="84" t="s">
        <v>578</v>
      </c>
      <c r="Q18" s="61" t="s">
        <v>578</v>
      </c>
      <c r="R18" s="62" t="s">
        <v>578</v>
      </c>
      <c r="S18" s="257"/>
      <c r="T18" s="354"/>
      <c r="U18" s="304" t="s">
        <v>103</v>
      </c>
      <c r="V18" s="316"/>
      <c r="W18" s="317"/>
      <c r="X18" s="66" t="s">
        <v>578</v>
      </c>
      <c r="Y18" s="66" t="s">
        <v>578</v>
      </c>
      <c r="Z18" s="61" t="s">
        <v>578</v>
      </c>
      <c r="AA18" s="253" t="s">
        <v>578</v>
      </c>
      <c r="AB18" s="253"/>
      <c r="AD18" s="74"/>
      <c r="AF18" s="29"/>
      <c r="AG18" s="28"/>
      <c r="AH18" s="28"/>
      <c r="AI18" s="28"/>
      <c r="AJ18" s="27"/>
      <c r="AK18" s="26"/>
    </row>
    <row r="19" spans="2:37" ht="18.95" customHeight="1" x14ac:dyDescent="0.15">
      <c r="B19" s="257" t="s">
        <v>105</v>
      </c>
      <c r="C19" s="265" t="s">
        <v>104</v>
      </c>
      <c r="D19" s="266"/>
      <c r="E19" s="246">
        <v>4.5</v>
      </c>
      <c r="F19" s="248"/>
      <c r="G19" s="52" t="s">
        <v>97</v>
      </c>
      <c r="H19" s="258"/>
      <c r="I19" s="269" t="s">
        <v>93</v>
      </c>
      <c r="J19" s="270"/>
      <c r="K19" s="53"/>
      <c r="L19" s="56" t="s">
        <v>92</v>
      </c>
      <c r="M19" s="257"/>
      <c r="N19" s="243"/>
      <c r="O19" s="245"/>
      <c r="P19" s="80"/>
      <c r="Q19" s="61"/>
      <c r="R19" s="62"/>
      <c r="S19" s="257"/>
      <c r="T19" s="353" t="s">
        <v>99</v>
      </c>
      <c r="U19" s="243" t="s">
        <v>242</v>
      </c>
      <c r="V19" s="244"/>
      <c r="W19" s="245"/>
      <c r="X19" s="66" t="s">
        <v>578</v>
      </c>
      <c r="Y19" s="66" t="s">
        <v>578</v>
      </c>
      <c r="Z19" s="61" t="s">
        <v>578</v>
      </c>
      <c r="AA19" s="253" t="s">
        <v>578</v>
      </c>
      <c r="AB19" s="253"/>
      <c r="AD19" s="74"/>
    </row>
    <row r="20" spans="2:37" ht="18.95" customHeight="1" x14ac:dyDescent="0.15">
      <c r="B20" s="257"/>
      <c r="C20" s="269" t="s">
        <v>102</v>
      </c>
      <c r="D20" s="270"/>
      <c r="E20" s="246">
        <v>6</v>
      </c>
      <c r="F20" s="248"/>
      <c r="G20" s="54" t="s">
        <v>97</v>
      </c>
      <c r="H20" s="268" t="s">
        <v>101</v>
      </c>
      <c r="I20" s="269" t="s">
        <v>100</v>
      </c>
      <c r="J20" s="270"/>
      <c r="K20" s="67">
        <v>410</v>
      </c>
      <c r="L20" s="68" t="s">
        <v>92</v>
      </c>
      <c r="M20" s="257"/>
      <c r="N20" s="243"/>
      <c r="O20" s="245"/>
      <c r="P20" s="80"/>
      <c r="Q20" s="40"/>
      <c r="R20" s="62"/>
      <c r="S20" s="257"/>
      <c r="T20" s="354"/>
      <c r="U20" s="243" t="s">
        <v>95</v>
      </c>
      <c r="V20" s="244"/>
      <c r="W20" s="245"/>
      <c r="X20" s="66" t="s">
        <v>578</v>
      </c>
      <c r="Y20" s="66" t="s">
        <v>578</v>
      </c>
      <c r="Z20" s="61" t="s">
        <v>578</v>
      </c>
      <c r="AA20" s="253" t="s">
        <v>578</v>
      </c>
      <c r="AB20" s="253"/>
      <c r="AD20" s="74"/>
    </row>
    <row r="21" spans="2:37" ht="18.95" customHeight="1" x14ac:dyDescent="0.15">
      <c r="B21" s="258"/>
      <c r="C21" s="269" t="s">
        <v>98</v>
      </c>
      <c r="D21" s="270"/>
      <c r="E21" s="246">
        <v>4.5</v>
      </c>
      <c r="F21" s="248"/>
      <c r="G21" s="54" t="s">
        <v>97</v>
      </c>
      <c r="H21" s="257"/>
      <c r="I21" s="269" t="s">
        <v>96</v>
      </c>
      <c r="J21" s="270"/>
      <c r="K21" s="53"/>
      <c r="L21" s="55" t="s">
        <v>92</v>
      </c>
      <c r="M21" s="257"/>
      <c r="N21" s="243"/>
      <c r="O21" s="245"/>
      <c r="P21" s="80"/>
      <c r="Q21" s="40"/>
      <c r="R21" s="62"/>
      <c r="S21" s="257"/>
      <c r="T21" s="354"/>
      <c r="U21" s="243" t="s">
        <v>91</v>
      </c>
      <c r="V21" s="244"/>
      <c r="W21" s="245"/>
      <c r="X21" s="66" t="s">
        <v>578</v>
      </c>
      <c r="Y21" s="66" t="s">
        <v>578</v>
      </c>
      <c r="Z21" s="61" t="s">
        <v>578</v>
      </c>
      <c r="AA21" s="253" t="s">
        <v>578</v>
      </c>
      <c r="AB21" s="253"/>
      <c r="AD21" s="74"/>
    </row>
    <row r="22" spans="2:37" ht="18.95" customHeight="1" x14ac:dyDescent="0.2">
      <c r="B22" s="60"/>
      <c r="C22" s="69" t="s">
        <v>94</v>
      </c>
      <c r="D22" s="70"/>
      <c r="E22" s="271"/>
      <c r="F22" s="271"/>
      <c r="G22" s="271"/>
      <c r="H22" s="258"/>
      <c r="I22" s="269" t="s">
        <v>93</v>
      </c>
      <c r="J22" s="270"/>
      <c r="K22" s="64"/>
      <c r="L22" s="65" t="s">
        <v>92</v>
      </c>
      <c r="M22" s="272"/>
      <c r="N22" s="273"/>
      <c r="O22" s="273"/>
      <c r="P22" s="274"/>
      <c r="Q22" s="272"/>
      <c r="R22" s="274"/>
      <c r="S22" s="257"/>
      <c r="T22" s="354"/>
      <c r="U22" s="243" t="s">
        <v>243</v>
      </c>
      <c r="V22" s="244"/>
      <c r="W22" s="245"/>
      <c r="X22" s="66" t="s">
        <v>578</v>
      </c>
      <c r="Y22" s="66" t="s">
        <v>578</v>
      </c>
      <c r="Z22" s="61" t="s">
        <v>578</v>
      </c>
      <c r="AA22" s="253" t="s">
        <v>578</v>
      </c>
      <c r="AB22" s="253"/>
      <c r="AD22" s="74"/>
      <c r="AF22" s="234"/>
    </row>
    <row r="23" spans="2:37" ht="18.95" customHeight="1" x14ac:dyDescent="0.15">
      <c r="B23" s="257" t="s">
        <v>90</v>
      </c>
      <c r="C23" s="69" t="s">
        <v>89</v>
      </c>
      <c r="D23" s="70"/>
      <c r="E23" s="267"/>
      <c r="F23" s="267"/>
      <c r="G23" s="267"/>
      <c r="H23" s="268" t="s">
        <v>88</v>
      </c>
      <c r="I23" s="269" t="s">
        <v>87</v>
      </c>
      <c r="J23" s="270"/>
      <c r="K23" s="269" t="s">
        <v>86</v>
      </c>
      <c r="L23" s="270"/>
      <c r="M23" s="243" t="s">
        <v>85</v>
      </c>
      <c r="N23" s="244"/>
      <c r="O23" s="244"/>
      <c r="P23" s="245"/>
      <c r="Q23" s="243" t="s">
        <v>84</v>
      </c>
      <c r="R23" s="245"/>
      <c r="S23" s="356" t="s">
        <v>247</v>
      </c>
      <c r="T23" s="357"/>
      <c r="U23" s="243" t="s">
        <v>246</v>
      </c>
      <c r="V23" s="244"/>
      <c r="W23" s="245"/>
      <c r="X23" s="66" t="s">
        <v>578</v>
      </c>
      <c r="Y23" s="66" t="s">
        <v>578</v>
      </c>
      <c r="Z23" s="61" t="s">
        <v>578</v>
      </c>
      <c r="AA23" s="253" t="s">
        <v>578</v>
      </c>
      <c r="AB23" s="253"/>
      <c r="AD23" s="74"/>
    </row>
    <row r="24" spans="2:37" ht="18.95" customHeight="1" x14ac:dyDescent="0.15">
      <c r="B24" s="257"/>
      <c r="C24" s="268" t="s">
        <v>83</v>
      </c>
      <c r="D24" s="243" t="s">
        <v>82</v>
      </c>
      <c r="E24" s="244"/>
      <c r="F24" s="261"/>
      <c r="G24" s="262"/>
      <c r="H24" s="257"/>
      <c r="I24" s="246"/>
      <c r="J24" s="247"/>
      <c r="K24" s="246"/>
      <c r="L24" s="247"/>
      <c r="M24" s="246"/>
      <c r="N24" s="248"/>
      <c r="O24" s="248"/>
      <c r="P24" s="247"/>
      <c r="Q24" s="246"/>
      <c r="R24" s="247"/>
      <c r="S24" s="249"/>
      <c r="T24" s="250"/>
      <c r="U24" s="243"/>
      <c r="V24" s="244"/>
      <c r="W24" s="245"/>
      <c r="X24" s="61"/>
      <c r="Y24" s="61"/>
      <c r="Z24" s="61"/>
      <c r="AA24" s="253"/>
      <c r="AB24" s="253"/>
      <c r="AD24" s="74"/>
    </row>
    <row r="25" spans="2:37" ht="18.95" customHeight="1" x14ac:dyDescent="0.15">
      <c r="B25" s="257"/>
      <c r="C25" s="257"/>
      <c r="D25" s="259" t="s">
        <v>81</v>
      </c>
      <c r="E25" s="260"/>
      <c r="F25" s="261"/>
      <c r="G25" s="262"/>
      <c r="H25" s="257"/>
      <c r="I25" s="246"/>
      <c r="J25" s="247"/>
      <c r="K25" s="246"/>
      <c r="L25" s="247"/>
      <c r="M25" s="246"/>
      <c r="N25" s="248"/>
      <c r="O25" s="248"/>
      <c r="P25" s="247"/>
      <c r="Q25" s="246"/>
      <c r="R25" s="247"/>
      <c r="S25" s="249"/>
      <c r="T25" s="250"/>
      <c r="U25" s="243"/>
      <c r="V25" s="244"/>
      <c r="W25" s="245"/>
      <c r="X25" s="61"/>
      <c r="Y25" s="61"/>
      <c r="Z25" s="61"/>
      <c r="AA25" s="253"/>
      <c r="AB25" s="253"/>
      <c r="AD25" s="74"/>
    </row>
    <row r="26" spans="2:37" ht="18.95" customHeight="1" x14ac:dyDescent="0.15">
      <c r="B26" s="257"/>
      <c r="C26" s="257"/>
      <c r="D26" s="243" t="s">
        <v>80</v>
      </c>
      <c r="E26" s="244"/>
      <c r="F26" s="261" t="s">
        <v>578</v>
      </c>
      <c r="G26" s="262"/>
      <c r="H26" s="257"/>
      <c r="I26" s="246"/>
      <c r="J26" s="247"/>
      <c r="K26" s="246"/>
      <c r="L26" s="247"/>
      <c r="M26" s="246"/>
      <c r="N26" s="248"/>
      <c r="O26" s="248"/>
      <c r="P26" s="247"/>
      <c r="Q26" s="246"/>
      <c r="R26" s="247"/>
      <c r="S26" s="251"/>
      <c r="T26" s="252"/>
      <c r="U26" s="243"/>
      <c r="V26" s="244"/>
      <c r="W26" s="245"/>
      <c r="X26" s="61"/>
      <c r="Y26" s="61"/>
      <c r="Z26" s="61"/>
      <c r="AA26" s="253"/>
      <c r="AB26" s="253"/>
      <c r="AD26" s="74"/>
    </row>
    <row r="27" spans="2:37" ht="18.95" customHeight="1" x14ac:dyDescent="0.15">
      <c r="B27" s="71"/>
      <c r="C27" s="258"/>
      <c r="D27" s="259" t="s">
        <v>79</v>
      </c>
      <c r="E27" s="260"/>
      <c r="F27" s="261" t="s">
        <v>578</v>
      </c>
      <c r="G27" s="262"/>
      <c r="H27" s="258"/>
      <c r="I27" s="246"/>
      <c r="J27" s="247"/>
      <c r="K27" s="246"/>
      <c r="L27" s="247"/>
      <c r="M27" s="246"/>
      <c r="N27" s="248"/>
      <c r="O27" s="248"/>
      <c r="P27" s="247"/>
      <c r="Q27" s="246"/>
      <c r="R27" s="247"/>
      <c r="S27" s="249" t="s">
        <v>78</v>
      </c>
      <c r="T27" s="250"/>
      <c r="U27" s="243" t="s">
        <v>77</v>
      </c>
      <c r="V27" s="244"/>
      <c r="W27" s="245"/>
      <c r="X27" s="61" t="s">
        <v>578</v>
      </c>
      <c r="Y27" s="61" t="s">
        <v>578</v>
      </c>
      <c r="Z27" s="61" t="s">
        <v>578</v>
      </c>
      <c r="AA27" s="253" t="s">
        <v>578</v>
      </c>
      <c r="AB27" s="253"/>
      <c r="AD27" s="74"/>
    </row>
    <row r="28" spans="2:37" ht="18.95" customHeight="1" x14ac:dyDescent="0.15">
      <c r="B28" s="69" t="s">
        <v>76</v>
      </c>
      <c r="C28" s="72"/>
      <c r="D28" s="70"/>
      <c r="E28" s="246" t="s">
        <v>508</v>
      </c>
      <c r="F28" s="248"/>
      <c r="G28" s="248"/>
      <c r="H28" s="248"/>
      <c r="I28" s="248"/>
      <c r="J28" s="248"/>
      <c r="K28" s="254"/>
      <c r="L28" s="255"/>
      <c r="M28" s="255"/>
      <c r="N28" s="255"/>
      <c r="O28" s="255"/>
      <c r="P28" s="255"/>
      <c r="Q28" s="255"/>
      <c r="R28" s="256"/>
      <c r="S28" s="251"/>
      <c r="T28" s="252"/>
      <c r="U28" s="243" t="s">
        <v>75</v>
      </c>
      <c r="V28" s="244"/>
      <c r="W28" s="245"/>
      <c r="X28" s="61" t="s">
        <v>578</v>
      </c>
      <c r="Y28" s="61" t="s">
        <v>578</v>
      </c>
      <c r="Z28" s="61" t="s">
        <v>578</v>
      </c>
      <c r="AA28" s="253" t="s">
        <v>578</v>
      </c>
      <c r="AB28" s="253"/>
      <c r="AD28" s="74"/>
    </row>
    <row r="29" spans="2:37" ht="15" customHeight="1" x14ac:dyDescent="0.15">
      <c r="B29" s="3"/>
      <c r="C29" s="3" t="s">
        <v>551</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5"/>
      <c r="X31" s="25"/>
      <c r="Y31" s="25"/>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6">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K10:L11" xr:uid="{00000000-0002-0000-0200-000002000000}">
      <formula1>内装</formula1>
    </dataValidation>
    <dataValidation type="list" allowBlank="1" showInputMessage="1" showErrorMessage="1" sqref="Q7:R7" xr:uid="{00000000-0002-0000-0200-000003000000}">
      <formula1>舗装種別</formula1>
    </dataValidation>
    <dataValidation type="custom" allowBlank="1" showInputMessage="1" showErrorMessage="1" sqref="Q9:R9" xr:uid="{00000000-0002-0000-0200-000004000000}">
      <formula1>ROUND(Q9,5)-ROUNDDOWN(Q9,1)=0</formula1>
    </dataValidation>
    <dataValidation type="list" allowBlank="1" showInputMessage="1" showErrorMessage="1" sqref="Q11:R11" xr:uid="{00000000-0002-0000-0200-000005000000}">
      <formula1>排水種別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6000000}">
          <x14:formula1>
            <xm:f>'(参考)リスト'!$C$6:$C$10</xm:f>
          </x14:formula1>
          <xm:sqref>E28:J28</xm:sqref>
        </x14:dataValidation>
        <x14:dataValidation type="list" allowBlank="1" showInputMessage="1" showErrorMessage="1" xr:uid="{00000000-0002-0000-0200-000007000000}">
          <x14:formula1>
            <xm:f>'(参考)リスト'!$D$6:$D$7</xm:f>
          </x14:formula1>
          <xm:sqref>Z3:AB3</xm:sqref>
        </x14:dataValidation>
        <x14:dataValidation type="list" allowBlank="1" showInputMessage="1" showErrorMessage="1" xr:uid="{00000000-0002-0000-0200-000008000000}">
          <x14:formula1>
            <xm:f>'(参考)リスト'!$E$6:$E$7</xm:f>
          </x14:formula1>
          <xm:sqref>Z4:AB4</xm:sqref>
        </x14:dataValidation>
        <x14:dataValidation type="list" allowBlank="1" showInputMessage="1" showErrorMessage="1" xr:uid="{00000000-0002-0000-0200-000009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8"/>
  <sheetViews>
    <sheetView showGridLines="0" view="pageBreakPreview" zoomScaleNormal="100" zoomScaleSheetLayoutView="10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359" t="s">
        <v>324</v>
      </c>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c r="AJ3" s="359"/>
      <c r="AK3" s="359"/>
      <c r="AL3" s="359"/>
      <c r="AM3" s="359"/>
      <c r="AN3" s="359"/>
    </row>
    <row r="4" spans="2:40" ht="20.100000000000001" customHeight="1" x14ac:dyDescent="0.15">
      <c r="B4" s="360" t="s">
        <v>191</v>
      </c>
      <c r="C4" s="360"/>
      <c r="D4" s="360"/>
      <c r="E4" s="361" t="str">
        <f>'様式A-1'!D3</f>
        <v>ヒライワズイドウ</v>
      </c>
      <c r="F4" s="362"/>
      <c r="G4" s="362"/>
      <c r="H4" s="362"/>
      <c r="I4" s="363"/>
      <c r="J4" s="364" t="s">
        <v>190</v>
      </c>
      <c r="K4" s="364"/>
      <c r="L4" s="364"/>
      <c r="M4" s="365" t="str">
        <f>'様式A-1'!J3</f>
        <v>一般国道315号</v>
      </c>
      <c r="N4" s="366"/>
      <c r="O4" s="366"/>
      <c r="P4" s="366"/>
      <c r="Q4" s="366"/>
      <c r="R4" s="367"/>
      <c r="S4" s="373" t="s">
        <v>162</v>
      </c>
      <c r="T4" s="373"/>
      <c r="U4" s="373"/>
      <c r="V4" s="373"/>
      <c r="W4" s="373"/>
      <c r="X4" s="373"/>
      <c r="Y4" s="437" t="str">
        <f>'様式A-1'!K5</f>
        <v>基礎地盤コンサルタンツ株式会社
安田　啓吾</v>
      </c>
      <c r="Z4" s="438"/>
      <c r="AA4" s="438"/>
      <c r="AB4" s="438"/>
      <c r="AC4" s="438"/>
      <c r="AD4" s="439"/>
      <c r="AE4" s="358" t="s">
        <v>161</v>
      </c>
      <c r="AF4" s="358"/>
      <c r="AG4" s="358"/>
      <c r="AH4" s="358"/>
      <c r="AI4" s="436">
        <f>'様式A-1'!R5</f>
        <v>45323</v>
      </c>
      <c r="AJ4" s="436"/>
      <c r="AK4" s="436"/>
      <c r="AL4" s="436"/>
      <c r="AM4" s="436"/>
      <c r="AN4" s="436"/>
    </row>
    <row r="5" spans="2:40" ht="20.100000000000001" customHeight="1" x14ac:dyDescent="0.15">
      <c r="B5" s="368" t="s">
        <v>0</v>
      </c>
      <c r="C5" s="368"/>
      <c r="D5" s="368"/>
      <c r="E5" s="369" t="str">
        <f>'様式A-1'!D4</f>
        <v>平岩隧道</v>
      </c>
      <c r="F5" s="370"/>
      <c r="G5" s="370"/>
      <c r="H5" s="370"/>
      <c r="I5" s="371"/>
      <c r="J5" s="372" t="s">
        <v>1</v>
      </c>
      <c r="K5" s="372"/>
      <c r="L5" s="372"/>
      <c r="M5" s="365" t="str">
        <f>'様式A-1'!R3</f>
        <v>防府土木建築事務所
山口支所</v>
      </c>
      <c r="N5" s="366"/>
      <c r="O5" s="366"/>
      <c r="P5" s="366"/>
      <c r="Q5" s="366"/>
      <c r="R5" s="367"/>
      <c r="S5" s="373"/>
      <c r="T5" s="373"/>
      <c r="U5" s="373"/>
      <c r="V5" s="373"/>
      <c r="W5" s="373"/>
      <c r="X5" s="373"/>
      <c r="Y5" s="440"/>
      <c r="Z5" s="441"/>
      <c r="AA5" s="441"/>
      <c r="AB5" s="441"/>
      <c r="AC5" s="441"/>
      <c r="AD5" s="442"/>
      <c r="AE5" s="358"/>
      <c r="AF5" s="358"/>
      <c r="AG5" s="358"/>
      <c r="AH5" s="358"/>
      <c r="AI5" s="436"/>
      <c r="AJ5" s="436"/>
      <c r="AK5" s="436"/>
      <c r="AL5" s="436"/>
      <c r="AM5" s="436"/>
      <c r="AN5" s="436"/>
    </row>
    <row r="6" spans="2:40" ht="13.5" customHeight="1" x14ac:dyDescent="0.15">
      <c r="B6" s="374" t="s">
        <v>189</v>
      </c>
      <c r="C6" s="374" t="s">
        <v>188</v>
      </c>
      <c r="D6" s="391" t="s">
        <v>187</v>
      </c>
      <c r="E6" s="392"/>
      <c r="F6" s="395" t="s">
        <v>186</v>
      </c>
      <c r="G6" s="396"/>
      <c r="H6" s="396"/>
      <c r="I6" s="396"/>
      <c r="J6" s="397"/>
      <c r="K6" s="401" t="s">
        <v>185</v>
      </c>
      <c r="L6" s="402"/>
      <c r="M6" s="402"/>
      <c r="N6" s="403"/>
      <c r="O6" s="426" t="s">
        <v>184</v>
      </c>
      <c r="P6" s="427"/>
      <c r="Q6" s="427"/>
      <c r="R6" s="427"/>
      <c r="S6" s="423"/>
      <c r="T6" s="423"/>
      <c r="U6" s="423"/>
      <c r="V6" s="423"/>
      <c r="W6" s="423"/>
      <c r="X6" s="423"/>
      <c r="Y6" s="423"/>
      <c r="Z6" s="423"/>
      <c r="AA6" s="423"/>
      <c r="AB6" s="423"/>
      <c r="AC6" s="423"/>
      <c r="AD6" s="424"/>
      <c r="AE6" s="407" t="s">
        <v>183</v>
      </c>
      <c r="AF6" s="408"/>
      <c r="AG6" s="408"/>
      <c r="AH6" s="408"/>
      <c r="AI6" s="408"/>
      <c r="AJ6" s="409"/>
      <c r="AK6" s="423" t="s">
        <v>182</v>
      </c>
      <c r="AL6" s="423"/>
      <c r="AM6" s="423"/>
      <c r="AN6" s="424"/>
    </row>
    <row r="7" spans="2:40" ht="13.5" customHeight="1" x14ac:dyDescent="0.15">
      <c r="B7" s="374"/>
      <c r="C7" s="375"/>
      <c r="D7" s="393"/>
      <c r="E7" s="394"/>
      <c r="F7" s="398"/>
      <c r="G7" s="399"/>
      <c r="H7" s="399"/>
      <c r="I7" s="399"/>
      <c r="J7" s="400"/>
      <c r="K7" s="404"/>
      <c r="L7" s="405"/>
      <c r="M7" s="405"/>
      <c r="N7" s="406"/>
      <c r="O7" s="358" t="str">
        <f>'様式A-1'!T8</f>
        <v>通報設備</v>
      </c>
      <c r="P7" s="358"/>
      <c r="Q7" s="358"/>
      <c r="R7" s="169" t="str">
        <f>'様式A-1'!T11</f>
        <v>警報設備</v>
      </c>
      <c r="S7" s="358" t="str">
        <f>'様式A-1'!T12</f>
        <v>消火設備</v>
      </c>
      <c r="T7" s="358"/>
      <c r="U7" s="358" t="str">
        <f>'様式A-1'!T14</f>
        <v>避難誘導設備</v>
      </c>
      <c r="V7" s="358"/>
      <c r="W7" s="358"/>
      <c r="X7" s="358"/>
      <c r="Y7" s="433" t="str">
        <f>'様式A-1'!T19</f>
        <v>その他の設備</v>
      </c>
      <c r="Z7" s="434"/>
      <c r="AA7" s="434"/>
      <c r="AB7" s="435"/>
      <c r="AC7" s="377" t="s">
        <v>170</v>
      </c>
      <c r="AD7" s="428"/>
      <c r="AE7" s="410"/>
      <c r="AF7" s="411"/>
      <c r="AG7" s="411"/>
      <c r="AH7" s="411"/>
      <c r="AI7" s="411"/>
      <c r="AJ7" s="412"/>
      <c r="AK7" s="423"/>
      <c r="AL7" s="423"/>
      <c r="AM7" s="423"/>
      <c r="AN7" s="424"/>
    </row>
    <row r="8" spans="2:40" ht="13.5" customHeight="1" x14ac:dyDescent="0.15">
      <c r="B8" s="372"/>
      <c r="C8" s="376"/>
      <c r="D8" s="37" t="s">
        <v>181</v>
      </c>
      <c r="E8" s="36" t="s">
        <v>180</v>
      </c>
      <c r="F8" s="372" t="s">
        <v>179</v>
      </c>
      <c r="G8" s="372"/>
      <c r="H8" s="372"/>
      <c r="I8" s="417" t="s">
        <v>178</v>
      </c>
      <c r="J8" s="417" t="s">
        <v>177</v>
      </c>
      <c r="K8" s="417" t="s">
        <v>176</v>
      </c>
      <c r="L8" s="419" t="s">
        <v>175</v>
      </c>
      <c r="M8" s="377" t="s">
        <v>170</v>
      </c>
      <c r="N8" s="378"/>
      <c r="O8" s="389" t="str">
        <f>'様式A-1'!U8</f>
        <v>通話型通報設備</v>
      </c>
      <c r="P8" s="389" t="str">
        <f>'様式A-1'!U9</f>
        <v>操作型通報設備</v>
      </c>
      <c r="Q8" s="389" t="str">
        <f>'様式A-1'!U10</f>
        <v>自動通報設備</v>
      </c>
      <c r="R8" s="389" t="str">
        <f>'様式A-1'!U11</f>
        <v>非常警報設備</v>
      </c>
      <c r="S8" s="387" t="str">
        <f>'様式A-1'!U12</f>
        <v>消 火 器</v>
      </c>
      <c r="T8" s="387" t="str">
        <f>'様式A-1'!U13</f>
        <v>消火栓設備</v>
      </c>
      <c r="U8" s="387" t="str">
        <f>'様式A-1'!U14</f>
        <v>誘導表示設備</v>
      </c>
      <c r="V8" s="389" t="str">
        <f>'様式A-1'!U15</f>
        <v>避難情報提供設備</v>
      </c>
      <c r="W8" s="387" t="str">
        <f>'様式A-1'!U17</f>
        <v>避難通路</v>
      </c>
      <c r="X8" s="387" t="str">
        <f>'様式A-1'!U18</f>
        <v>排煙設備</v>
      </c>
      <c r="Y8" s="389" t="str">
        <f>'様式A-1'!U19</f>
        <v>給水栓設備</v>
      </c>
      <c r="Z8" s="389" t="str">
        <f>'様式A-1'!U20</f>
        <v>無線通信補助設備</v>
      </c>
      <c r="AA8" s="389" t="str">
        <f>'様式A-1'!U21</f>
        <v>水噴霧設備</v>
      </c>
      <c r="AB8" s="387" t="str">
        <f>'様式A-1'!U22</f>
        <v>監視設備</v>
      </c>
      <c r="AC8" s="429"/>
      <c r="AD8" s="430"/>
      <c r="AE8" s="381" t="s">
        <v>174</v>
      </c>
      <c r="AF8" s="383" t="s">
        <v>173</v>
      </c>
      <c r="AG8" s="383" t="s">
        <v>172</v>
      </c>
      <c r="AH8" s="385" t="s">
        <v>171</v>
      </c>
      <c r="AI8" s="377" t="s">
        <v>170</v>
      </c>
      <c r="AJ8" s="428"/>
      <c r="AK8" s="423"/>
      <c r="AL8" s="423"/>
      <c r="AM8" s="423"/>
      <c r="AN8" s="424"/>
    </row>
    <row r="9" spans="2:40" x14ac:dyDescent="0.15">
      <c r="B9" s="372"/>
      <c r="C9" s="57" t="s">
        <v>169</v>
      </c>
      <c r="D9" s="35" t="s">
        <v>168</v>
      </c>
      <c r="E9" s="35" t="s">
        <v>167</v>
      </c>
      <c r="F9" s="372"/>
      <c r="G9" s="372"/>
      <c r="H9" s="372"/>
      <c r="I9" s="418"/>
      <c r="J9" s="418"/>
      <c r="K9" s="418"/>
      <c r="L9" s="420"/>
      <c r="M9" s="379"/>
      <c r="N9" s="380"/>
      <c r="O9" s="390"/>
      <c r="P9" s="390"/>
      <c r="Q9" s="390"/>
      <c r="R9" s="390"/>
      <c r="S9" s="388"/>
      <c r="T9" s="388"/>
      <c r="U9" s="388"/>
      <c r="V9" s="390"/>
      <c r="W9" s="388"/>
      <c r="X9" s="388"/>
      <c r="Y9" s="390"/>
      <c r="Z9" s="390"/>
      <c r="AA9" s="390"/>
      <c r="AB9" s="388"/>
      <c r="AC9" s="431"/>
      <c r="AD9" s="432"/>
      <c r="AE9" s="382"/>
      <c r="AF9" s="384"/>
      <c r="AG9" s="384"/>
      <c r="AH9" s="386"/>
      <c r="AI9" s="431"/>
      <c r="AJ9" s="432"/>
      <c r="AK9" s="425"/>
      <c r="AL9" s="425"/>
      <c r="AM9" s="425"/>
      <c r="AN9" s="380"/>
    </row>
    <row r="10" spans="2:40" ht="13.5" customHeight="1" x14ac:dyDescent="0.15">
      <c r="B10" s="230" t="s">
        <v>603</v>
      </c>
      <c r="C10" s="232">
        <v>0</v>
      </c>
      <c r="D10" s="232">
        <v>0</v>
      </c>
      <c r="E10" s="229">
        <v>0</v>
      </c>
      <c r="F10" s="413" t="s">
        <v>614</v>
      </c>
      <c r="G10" s="414"/>
      <c r="H10" s="414"/>
      <c r="I10" s="32"/>
      <c r="J10" s="32"/>
      <c r="K10" s="32"/>
      <c r="L10" s="31"/>
      <c r="M10" s="415"/>
      <c r="N10" s="416"/>
      <c r="O10" s="32"/>
      <c r="P10" s="31"/>
      <c r="Q10" s="31"/>
      <c r="R10" s="31"/>
      <c r="S10" s="31"/>
      <c r="T10" s="34"/>
      <c r="U10" s="34"/>
      <c r="V10" s="34"/>
      <c r="W10" s="34"/>
      <c r="X10" s="34"/>
      <c r="Y10" s="34"/>
      <c r="Z10" s="34"/>
      <c r="AA10" s="172"/>
      <c r="AB10" s="173"/>
      <c r="AC10" s="415"/>
      <c r="AD10" s="422"/>
      <c r="AE10" s="34"/>
      <c r="AF10" s="34"/>
      <c r="AG10" s="172"/>
      <c r="AH10" s="173"/>
      <c r="AI10" s="168"/>
      <c r="AJ10" s="170"/>
      <c r="AK10" s="171"/>
      <c r="AL10" s="171"/>
      <c r="AM10" s="171"/>
      <c r="AN10" s="170"/>
    </row>
    <row r="11" spans="2:40" ht="13.5" customHeight="1" x14ac:dyDescent="0.15">
      <c r="B11" s="230" t="s">
        <v>604</v>
      </c>
      <c r="C11" s="232">
        <v>1</v>
      </c>
      <c r="D11" s="232">
        <v>0</v>
      </c>
      <c r="E11" s="229">
        <f>C11+D11</f>
        <v>1</v>
      </c>
      <c r="F11" s="413"/>
      <c r="G11" s="414"/>
      <c r="H11" s="414"/>
      <c r="I11" s="32"/>
      <c r="J11" s="32"/>
      <c r="K11" s="32"/>
      <c r="L11" s="31"/>
      <c r="M11" s="415"/>
      <c r="N11" s="416"/>
      <c r="O11" s="32"/>
      <c r="P11" s="31"/>
      <c r="Q11" s="31"/>
      <c r="R11" s="31"/>
      <c r="S11" s="31"/>
      <c r="T11" s="34"/>
      <c r="U11" s="34"/>
      <c r="V11" s="34"/>
      <c r="W11" s="34"/>
      <c r="X11" s="34"/>
      <c r="Y11" s="34"/>
      <c r="Z11" s="34"/>
      <c r="AA11" s="172"/>
      <c r="AB11" s="173"/>
      <c r="AC11" s="415"/>
      <c r="AD11" s="422"/>
      <c r="AE11" s="34"/>
      <c r="AF11" s="34"/>
      <c r="AG11" s="172"/>
      <c r="AH11" s="173"/>
      <c r="AI11" s="168"/>
      <c r="AJ11" s="170"/>
      <c r="AK11" s="171"/>
      <c r="AL11" s="171"/>
      <c r="AM11" s="171"/>
      <c r="AN11" s="170"/>
    </row>
    <row r="12" spans="2:40" ht="13.5" customHeight="1" x14ac:dyDescent="0.15">
      <c r="B12" s="230" t="s">
        <v>605</v>
      </c>
      <c r="C12" s="232">
        <v>6</v>
      </c>
      <c r="D12" s="232">
        <v>1</v>
      </c>
      <c r="E12" s="229">
        <f t="shared" ref="E12:E20" si="0">C12+D12</f>
        <v>7</v>
      </c>
      <c r="F12" s="413"/>
      <c r="G12" s="414"/>
      <c r="H12" s="414"/>
      <c r="I12" s="32"/>
      <c r="J12" s="32"/>
      <c r="K12" s="32"/>
      <c r="L12" s="31"/>
      <c r="M12" s="415"/>
      <c r="N12" s="416"/>
      <c r="O12" s="32"/>
      <c r="P12" s="31"/>
      <c r="Q12" s="31"/>
      <c r="R12" s="31"/>
      <c r="S12" s="31"/>
      <c r="T12" s="34"/>
      <c r="U12" s="34"/>
      <c r="V12" s="34"/>
      <c r="W12" s="34"/>
      <c r="X12" s="34"/>
      <c r="Y12" s="34"/>
      <c r="Z12" s="34"/>
      <c r="AA12" s="172"/>
      <c r="AB12" s="173"/>
      <c r="AC12" s="415"/>
      <c r="AD12" s="422"/>
      <c r="AE12" s="34"/>
      <c r="AF12" s="34"/>
      <c r="AG12" s="172"/>
      <c r="AH12" s="173"/>
      <c r="AI12" s="168"/>
      <c r="AJ12" s="170"/>
      <c r="AK12" s="171"/>
      <c r="AL12" s="171"/>
      <c r="AM12" s="171"/>
      <c r="AN12" s="170"/>
    </row>
    <row r="13" spans="2:40" ht="13.5" customHeight="1" x14ac:dyDescent="0.15">
      <c r="B13" s="230" t="s">
        <v>606</v>
      </c>
      <c r="C13" s="232">
        <v>6</v>
      </c>
      <c r="D13" s="232">
        <v>7</v>
      </c>
      <c r="E13" s="229">
        <f t="shared" si="0"/>
        <v>13</v>
      </c>
      <c r="F13" s="413"/>
      <c r="G13" s="414"/>
      <c r="H13" s="414"/>
      <c r="I13" s="32"/>
      <c r="J13" s="32"/>
      <c r="K13" s="32"/>
      <c r="L13" s="31"/>
      <c r="M13" s="415"/>
      <c r="N13" s="416"/>
      <c r="O13" s="32"/>
      <c r="P13" s="31"/>
      <c r="Q13" s="31"/>
      <c r="R13" s="31"/>
      <c r="S13" s="31"/>
      <c r="T13" s="34"/>
      <c r="U13" s="34"/>
      <c r="V13" s="34"/>
      <c r="W13" s="34"/>
      <c r="X13" s="34"/>
      <c r="Y13" s="34"/>
      <c r="Z13" s="34"/>
      <c r="AA13" s="172"/>
      <c r="AB13" s="173"/>
      <c r="AC13" s="415"/>
      <c r="AD13" s="422"/>
      <c r="AE13" s="34"/>
      <c r="AF13" s="34"/>
      <c r="AG13" s="172"/>
      <c r="AH13" s="173"/>
      <c r="AI13" s="168"/>
      <c r="AJ13" s="170"/>
      <c r="AK13" s="171"/>
      <c r="AL13" s="171"/>
      <c r="AM13" s="171"/>
      <c r="AN13" s="170"/>
    </row>
    <row r="14" spans="2:40" ht="13.5" customHeight="1" x14ac:dyDescent="0.15">
      <c r="B14" s="230" t="s">
        <v>607</v>
      </c>
      <c r="C14" s="232">
        <v>7.5</v>
      </c>
      <c r="D14" s="232">
        <v>13</v>
      </c>
      <c r="E14" s="229">
        <f t="shared" si="0"/>
        <v>20.5</v>
      </c>
      <c r="F14" s="413"/>
      <c r="G14" s="414"/>
      <c r="H14" s="414"/>
      <c r="I14" s="32"/>
      <c r="J14" s="32"/>
      <c r="K14" s="32"/>
      <c r="L14" s="31"/>
      <c r="M14" s="415"/>
      <c r="N14" s="416"/>
      <c r="O14" s="32"/>
      <c r="P14" s="31"/>
      <c r="Q14" s="31"/>
      <c r="R14" s="31"/>
      <c r="S14" s="31"/>
      <c r="T14" s="34"/>
      <c r="U14" s="34"/>
      <c r="V14" s="34"/>
      <c r="W14" s="34"/>
      <c r="X14" s="34"/>
      <c r="Y14" s="34"/>
      <c r="Z14" s="34"/>
      <c r="AA14" s="172"/>
      <c r="AB14" s="173"/>
      <c r="AC14" s="415"/>
      <c r="AD14" s="422"/>
      <c r="AE14" s="34"/>
      <c r="AF14" s="34"/>
      <c r="AG14" s="172"/>
      <c r="AH14" s="173"/>
      <c r="AI14" s="168"/>
      <c r="AJ14" s="170"/>
      <c r="AK14" s="171"/>
      <c r="AL14" s="171"/>
      <c r="AM14" s="171"/>
      <c r="AN14" s="170"/>
    </row>
    <row r="15" spans="2:40" ht="13.5" customHeight="1" x14ac:dyDescent="0.15">
      <c r="B15" s="230" t="s">
        <v>608</v>
      </c>
      <c r="C15" s="232">
        <v>3</v>
      </c>
      <c r="D15" s="232">
        <v>20.5</v>
      </c>
      <c r="E15" s="229">
        <f t="shared" si="0"/>
        <v>23.5</v>
      </c>
      <c r="F15" s="413"/>
      <c r="G15" s="414"/>
      <c r="H15" s="414"/>
      <c r="I15" s="32"/>
      <c r="J15" s="32"/>
      <c r="K15" s="32"/>
      <c r="L15" s="31"/>
      <c r="M15" s="415"/>
      <c r="N15" s="416"/>
      <c r="O15" s="32"/>
      <c r="P15" s="31"/>
      <c r="Q15" s="31"/>
      <c r="R15" s="31"/>
      <c r="S15" s="31"/>
      <c r="T15" s="34"/>
      <c r="U15" s="34"/>
      <c r="V15" s="34"/>
      <c r="W15" s="34"/>
      <c r="X15" s="34"/>
      <c r="Y15" s="34"/>
      <c r="Z15" s="34"/>
      <c r="AA15" s="172"/>
      <c r="AB15" s="173"/>
      <c r="AC15" s="415"/>
      <c r="AD15" s="422"/>
      <c r="AE15" s="34"/>
      <c r="AF15" s="34"/>
      <c r="AG15" s="172"/>
      <c r="AH15" s="173"/>
      <c r="AI15" s="168"/>
      <c r="AJ15" s="170"/>
      <c r="AK15" s="171"/>
      <c r="AL15" s="171"/>
      <c r="AM15" s="171"/>
      <c r="AN15" s="170"/>
    </row>
    <row r="16" spans="2:40" ht="13.5" customHeight="1" x14ac:dyDescent="0.15">
      <c r="B16" s="230" t="s">
        <v>609</v>
      </c>
      <c r="C16" s="232">
        <v>7.5</v>
      </c>
      <c r="D16" s="232">
        <v>23.5</v>
      </c>
      <c r="E16" s="229">
        <f t="shared" si="0"/>
        <v>31</v>
      </c>
      <c r="F16" s="413"/>
      <c r="G16" s="414"/>
      <c r="H16" s="414"/>
      <c r="I16" s="32"/>
      <c r="J16" s="32"/>
      <c r="K16" s="32"/>
      <c r="L16" s="31"/>
      <c r="M16" s="415"/>
      <c r="N16" s="416"/>
      <c r="O16" s="32"/>
      <c r="P16" s="31"/>
      <c r="Q16" s="31"/>
      <c r="R16" s="31"/>
      <c r="S16" s="31"/>
      <c r="T16" s="34"/>
      <c r="U16" s="34"/>
      <c r="V16" s="34"/>
      <c r="W16" s="34"/>
      <c r="X16" s="34"/>
      <c r="Y16" s="34"/>
      <c r="Z16" s="34"/>
      <c r="AA16" s="172"/>
      <c r="AB16" s="173"/>
      <c r="AC16" s="415"/>
      <c r="AD16" s="422"/>
      <c r="AE16" s="34"/>
      <c r="AF16" s="34"/>
      <c r="AG16" s="172"/>
      <c r="AH16" s="173"/>
      <c r="AI16" s="168"/>
      <c r="AJ16" s="170"/>
      <c r="AK16" s="171"/>
      <c r="AL16" s="171"/>
      <c r="AM16" s="171"/>
      <c r="AN16" s="170"/>
    </row>
    <row r="17" spans="2:40" ht="13.5" customHeight="1" x14ac:dyDescent="0.15">
      <c r="B17" s="230" t="s">
        <v>610</v>
      </c>
      <c r="C17" s="232">
        <v>4.5</v>
      </c>
      <c r="D17" s="232">
        <v>31</v>
      </c>
      <c r="E17" s="229">
        <f t="shared" si="0"/>
        <v>35.5</v>
      </c>
      <c r="F17" s="413"/>
      <c r="G17" s="414"/>
      <c r="H17" s="414"/>
      <c r="I17" s="32"/>
      <c r="J17" s="32"/>
      <c r="K17" s="32"/>
      <c r="L17" s="31"/>
      <c r="M17" s="415"/>
      <c r="N17" s="416"/>
      <c r="O17" s="32"/>
      <c r="P17" s="31"/>
      <c r="Q17" s="31"/>
      <c r="R17" s="31"/>
      <c r="S17" s="31"/>
      <c r="T17" s="34"/>
      <c r="U17" s="34"/>
      <c r="V17" s="34"/>
      <c r="W17" s="34"/>
      <c r="X17" s="34"/>
      <c r="Y17" s="34"/>
      <c r="Z17" s="34"/>
      <c r="AA17" s="172"/>
      <c r="AB17" s="173"/>
      <c r="AC17" s="415"/>
      <c r="AD17" s="422"/>
      <c r="AE17" s="34"/>
      <c r="AF17" s="34"/>
      <c r="AG17" s="172"/>
      <c r="AH17" s="173"/>
      <c r="AI17" s="168"/>
      <c r="AJ17" s="170"/>
      <c r="AK17" s="171"/>
      <c r="AL17" s="171"/>
      <c r="AM17" s="171"/>
      <c r="AN17" s="170"/>
    </row>
    <row r="18" spans="2:40" ht="13.5" customHeight="1" x14ac:dyDescent="0.15">
      <c r="B18" s="230" t="s">
        <v>611</v>
      </c>
      <c r="C18" s="232">
        <v>9</v>
      </c>
      <c r="D18" s="232">
        <v>35.5</v>
      </c>
      <c r="E18" s="229">
        <f t="shared" si="0"/>
        <v>44.5</v>
      </c>
      <c r="F18" s="413"/>
      <c r="G18" s="414"/>
      <c r="H18" s="414"/>
      <c r="I18" s="32"/>
      <c r="J18" s="32"/>
      <c r="K18" s="32"/>
      <c r="L18" s="31"/>
      <c r="M18" s="415"/>
      <c r="N18" s="416"/>
      <c r="O18" s="32"/>
      <c r="P18" s="31"/>
      <c r="Q18" s="31"/>
      <c r="R18" s="31"/>
      <c r="S18" s="31"/>
      <c r="T18" s="34"/>
      <c r="U18" s="34"/>
      <c r="V18" s="34"/>
      <c r="W18" s="34"/>
      <c r="X18" s="34"/>
      <c r="Y18" s="34"/>
      <c r="Z18" s="34"/>
      <c r="AA18" s="172"/>
      <c r="AB18" s="173"/>
      <c r="AC18" s="415"/>
      <c r="AD18" s="422"/>
      <c r="AE18" s="34"/>
      <c r="AF18" s="34"/>
      <c r="AG18" s="172"/>
      <c r="AH18" s="173"/>
      <c r="AI18" s="168"/>
      <c r="AJ18" s="170"/>
      <c r="AK18" s="171"/>
      <c r="AL18" s="171"/>
      <c r="AM18" s="171"/>
      <c r="AN18" s="170"/>
    </row>
    <row r="19" spans="2:40" ht="13.5" customHeight="1" x14ac:dyDescent="0.15">
      <c r="B19" s="230" t="s">
        <v>612</v>
      </c>
      <c r="C19" s="232">
        <v>1</v>
      </c>
      <c r="D19" s="232">
        <v>44.5</v>
      </c>
      <c r="E19" s="229">
        <f t="shared" si="0"/>
        <v>45.5</v>
      </c>
      <c r="F19" s="413"/>
      <c r="G19" s="414"/>
      <c r="H19" s="414"/>
      <c r="I19" s="32"/>
      <c r="J19" s="32"/>
      <c r="K19" s="32"/>
      <c r="L19" s="31"/>
      <c r="M19" s="415"/>
      <c r="N19" s="416"/>
      <c r="O19" s="32"/>
      <c r="P19" s="31"/>
      <c r="Q19" s="31"/>
      <c r="R19" s="31"/>
      <c r="S19" s="31"/>
      <c r="T19" s="34"/>
      <c r="U19" s="34"/>
      <c r="V19" s="34"/>
      <c r="W19" s="34"/>
      <c r="X19" s="34"/>
      <c r="Y19" s="34"/>
      <c r="Z19" s="34"/>
      <c r="AA19" s="172"/>
      <c r="AB19" s="173"/>
      <c r="AC19" s="415"/>
      <c r="AD19" s="422"/>
      <c r="AE19" s="34"/>
      <c r="AF19" s="34"/>
      <c r="AG19" s="172"/>
      <c r="AH19" s="173"/>
      <c r="AI19" s="168"/>
      <c r="AJ19" s="170"/>
      <c r="AK19" s="171"/>
      <c r="AL19" s="171"/>
      <c r="AM19" s="171"/>
      <c r="AN19" s="170"/>
    </row>
    <row r="20" spans="2:40" ht="13.5" customHeight="1" x14ac:dyDescent="0.15">
      <c r="B20" s="230" t="s">
        <v>613</v>
      </c>
      <c r="C20" s="232">
        <v>0</v>
      </c>
      <c r="D20" s="232">
        <v>0</v>
      </c>
      <c r="E20" s="229">
        <f t="shared" si="0"/>
        <v>0</v>
      </c>
      <c r="F20" s="413" t="s">
        <v>614</v>
      </c>
      <c r="G20" s="414"/>
      <c r="H20" s="414"/>
      <c r="I20" s="32"/>
      <c r="J20" s="32"/>
      <c r="K20" s="32"/>
      <c r="L20" s="31"/>
      <c r="M20" s="415"/>
      <c r="N20" s="416"/>
      <c r="O20" s="32"/>
      <c r="P20" s="31"/>
      <c r="Q20" s="31"/>
      <c r="R20" s="31"/>
      <c r="S20" s="31"/>
      <c r="T20" s="73"/>
      <c r="U20" s="231"/>
      <c r="V20" s="73"/>
      <c r="W20" s="34"/>
      <c r="X20" s="34"/>
      <c r="Y20" s="34"/>
      <c r="Z20" s="34"/>
      <c r="AA20" s="172"/>
      <c r="AB20" s="173"/>
      <c r="AC20" s="415"/>
      <c r="AD20" s="422"/>
      <c r="AE20" s="34"/>
      <c r="AF20" s="34"/>
      <c r="AG20" s="172"/>
      <c r="AH20" s="173"/>
      <c r="AI20" s="168"/>
      <c r="AJ20" s="170"/>
      <c r="AK20" s="171"/>
      <c r="AL20" s="171"/>
      <c r="AM20" s="171"/>
      <c r="AN20" s="170"/>
    </row>
    <row r="21" spans="2:40" ht="13.5" customHeight="1" x14ac:dyDescent="0.15">
      <c r="B21" s="230"/>
      <c r="C21" s="33"/>
      <c r="D21" s="33"/>
      <c r="E21" s="33"/>
      <c r="F21" s="413"/>
      <c r="G21" s="414"/>
      <c r="H21" s="414"/>
      <c r="I21" s="32"/>
      <c r="J21" s="32"/>
      <c r="K21" s="32"/>
      <c r="L21" s="31"/>
      <c r="M21" s="415"/>
      <c r="N21" s="416"/>
      <c r="O21" s="32"/>
      <c r="P21" s="31"/>
      <c r="Q21" s="31"/>
      <c r="R21" s="31"/>
      <c r="S21" s="31"/>
      <c r="T21" s="34"/>
      <c r="U21" s="34"/>
      <c r="V21" s="34"/>
      <c r="W21" s="34"/>
      <c r="X21" s="34"/>
      <c r="Y21" s="34"/>
      <c r="Z21" s="34"/>
      <c r="AA21" s="172"/>
      <c r="AB21" s="173"/>
      <c r="AC21" s="415"/>
      <c r="AD21" s="422"/>
      <c r="AE21" s="34"/>
      <c r="AF21" s="34"/>
      <c r="AG21" s="172"/>
      <c r="AH21" s="173"/>
      <c r="AI21" s="168"/>
      <c r="AJ21" s="170"/>
      <c r="AK21" s="171"/>
      <c r="AL21" s="171"/>
      <c r="AM21" s="171"/>
      <c r="AN21" s="170"/>
    </row>
    <row r="22" spans="2:40" ht="13.5" customHeight="1" x14ac:dyDescent="0.15">
      <c r="B22" s="230"/>
      <c r="C22" s="33"/>
      <c r="D22" s="33"/>
      <c r="E22" s="33"/>
      <c r="F22" s="413"/>
      <c r="G22" s="414"/>
      <c r="H22" s="414"/>
      <c r="I22" s="32"/>
      <c r="J22" s="32"/>
      <c r="K22" s="32"/>
      <c r="L22" s="31"/>
      <c r="M22" s="415"/>
      <c r="N22" s="416"/>
      <c r="O22" s="32"/>
      <c r="P22" s="31"/>
      <c r="Q22" s="31"/>
      <c r="R22" s="31"/>
      <c r="S22" s="31"/>
      <c r="T22" s="34"/>
      <c r="U22" s="34"/>
      <c r="V22" s="34"/>
      <c r="W22" s="34"/>
      <c r="X22" s="34"/>
      <c r="Y22" s="34"/>
      <c r="Z22" s="34"/>
      <c r="AA22" s="172"/>
      <c r="AB22" s="173"/>
      <c r="AC22" s="415"/>
      <c r="AD22" s="422"/>
      <c r="AE22" s="34"/>
      <c r="AF22" s="34"/>
      <c r="AG22" s="172"/>
      <c r="AH22" s="173"/>
      <c r="AI22" s="168"/>
      <c r="AJ22" s="170"/>
      <c r="AK22" s="171"/>
      <c r="AL22" s="171"/>
      <c r="AM22" s="171"/>
      <c r="AN22" s="170"/>
    </row>
    <row r="23" spans="2:40" ht="13.5" customHeight="1" x14ac:dyDescent="0.15">
      <c r="B23" s="230"/>
      <c r="C23" s="33"/>
      <c r="D23" s="33"/>
      <c r="E23" s="33"/>
      <c r="F23" s="413"/>
      <c r="G23" s="414"/>
      <c r="H23" s="414"/>
      <c r="I23" s="32"/>
      <c r="J23" s="32"/>
      <c r="K23" s="32"/>
      <c r="L23" s="31"/>
      <c r="M23" s="415"/>
      <c r="N23" s="416"/>
      <c r="O23" s="32"/>
      <c r="P23" s="31"/>
      <c r="Q23" s="31"/>
      <c r="R23" s="31"/>
      <c r="S23" s="31"/>
      <c r="T23" s="73"/>
      <c r="U23" s="231"/>
      <c r="V23" s="73"/>
      <c r="W23" s="73"/>
      <c r="X23" s="73"/>
      <c r="Y23" s="73"/>
      <c r="Z23" s="73"/>
      <c r="AA23" s="172"/>
      <c r="AB23" s="173"/>
      <c r="AC23" s="415"/>
      <c r="AD23" s="422"/>
      <c r="AE23" s="34"/>
      <c r="AF23" s="34"/>
      <c r="AG23" s="172"/>
      <c r="AH23" s="173"/>
      <c r="AI23" s="168"/>
      <c r="AJ23" s="170"/>
      <c r="AK23" s="171"/>
      <c r="AL23" s="171"/>
      <c r="AM23" s="171"/>
      <c r="AN23" s="170"/>
    </row>
    <row r="24" spans="2:40" ht="13.5" customHeight="1" x14ac:dyDescent="0.15">
      <c r="B24" s="230"/>
      <c r="C24" s="33"/>
      <c r="D24" s="33"/>
      <c r="E24" s="33"/>
      <c r="F24" s="421"/>
      <c r="G24" s="414"/>
      <c r="H24" s="414"/>
      <c r="I24" s="32"/>
      <c r="J24" s="32"/>
      <c r="K24" s="32"/>
      <c r="L24" s="31"/>
      <c r="M24" s="415"/>
      <c r="N24" s="416"/>
      <c r="O24" s="32"/>
      <c r="P24" s="31"/>
      <c r="Q24" s="31"/>
      <c r="R24" s="31"/>
      <c r="S24" s="31"/>
      <c r="T24" s="34"/>
      <c r="U24" s="34"/>
      <c r="V24" s="34"/>
      <c r="W24" s="34"/>
      <c r="X24" s="34"/>
      <c r="Y24" s="34"/>
      <c r="Z24" s="34"/>
      <c r="AA24" s="172"/>
      <c r="AB24" s="173"/>
      <c r="AC24" s="415"/>
      <c r="AD24" s="422"/>
      <c r="AE24" s="34"/>
      <c r="AF24" s="34"/>
      <c r="AG24" s="172"/>
      <c r="AH24" s="173"/>
      <c r="AI24" s="168"/>
      <c r="AJ24" s="170"/>
      <c r="AK24" s="171"/>
      <c r="AL24" s="171"/>
      <c r="AM24" s="171"/>
      <c r="AN24" s="170"/>
    </row>
    <row r="25" spans="2:40" ht="13.5" customHeight="1" x14ac:dyDescent="0.15">
      <c r="B25" s="230"/>
      <c r="C25" s="33"/>
      <c r="D25" s="33"/>
      <c r="E25" s="33"/>
      <c r="F25" s="421"/>
      <c r="G25" s="414"/>
      <c r="H25" s="414"/>
      <c r="I25" s="32"/>
      <c r="J25" s="32"/>
      <c r="K25" s="32"/>
      <c r="L25" s="31"/>
      <c r="M25" s="415"/>
      <c r="N25" s="416"/>
      <c r="O25" s="32"/>
      <c r="P25" s="31"/>
      <c r="Q25" s="31"/>
      <c r="R25" s="31"/>
      <c r="S25" s="31"/>
      <c r="T25" s="34"/>
      <c r="U25" s="231"/>
      <c r="V25" s="34"/>
      <c r="W25" s="34"/>
      <c r="X25" s="34"/>
      <c r="Y25" s="34"/>
      <c r="Z25" s="34"/>
      <c r="AA25" s="172"/>
      <c r="AB25" s="173"/>
      <c r="AC25" s="415"/>
      <c r="AD25" s="422"/>
      <c r="AE25" s="34"/>
      <c r="AF25" s="34"/>
      <c r="AG25" s="172"/>
      <c r="AH25" s="173"/>
      <c r="AI25" s="168"/>
      <c r="AJ25" s="170"/>
      <c r="AK25" s="171"/>
      <c r="AL25" s="171"/>
      <c r="AM25" s="171"/>
      <c r="AN25" s="170"/>
    </row>
    <row r="26" spans="2:40" ht="13.5" customHeight="1" x14ac:dyDescent="0.15">
      <c r="B26" s="230"/>
      <c r="C26" s="33"/>
      <c r="D26" s="33"/>
      <c r="E26" s="33"/>
      <c r="F26" s="421"/>
      <c r="G26" s="414"/>
      <c r="H26" s="414"/>
      <c r="I26" s="32"/>
      <c r="J26" s="32"/>
      <c r="K26" s="32"/>
      <c r="L26" s="31"/>
      <c r="M26" s="415"/>
      <c r="N26" s="416"/>
      <c r="O26" s="32"/>
      <c r="P26" s="31"/>
      <c r="Q26" s="31"/>
      <c r="R26" s="31"/>
      <c r="S26" s="31"/>
      <c r="T26" s="34"/>
      <c r="U26" s="34"/>
      <c r="V26" s="34"/>
      <c r="W26" s="34"/>
      <c r="X26" s="34"/>
      <c r="Y26" s="34"/>
      <c r="Z26" s="34"/>
      <c r="AA26" s="172"/>
      <c r="AB26" s="173"/>
      <c r="AC26" s="415"/>
      <c r="AD26" s="422"/>
      <c r="AE26" s="34"/>
      <c r="AF26" s="34"/>
      <c r="AG26" s="172"/>
      <c r="AH26" s="173"/>
      <c r="AI26" s="168"/>
      <c r="AJ26" s="170"/>
      <c r="AK26" s="171"/>
      <c r="AL26" s="171"/>
      <c r="AM26" s="171"/>
      <c r="AN26" s="170"/>
    </row>
    <row r="27" spans="2:40" ht="13.5" customHeight="1" x14ac:dyDescent="0.15">
      <c r="B27" s="230"/>
      <c r="C27" s="33"/>
      <c r="D27" s="33"/>
      <c r="E27" s="33"/>
      <c r="F27" s="421"/>
      <c r="G27" s="414"/>
      <c r="H27" s="414"/>
      <c r="I27" s="32"/>
      <c r="J27" s="32"/>
      <c r="K27" s="32"/>
      <c r="L27" s="31"/>
      <c r="M27" s="415"/>
      <c r="N27" s="416"/>
      <c r="O27" s="32"/>
      <c r="P27" s="31"/>
      <c r="Q27" s="31"/>
      <c r="R27" s="31"/>
      <c r="S27" s="31"/>
      <c r="T27" s="34"/>
      <c r="U27" s="34"/>
      <c r="V27" s="34"/>
      <c r="W27" s="34"/>
      <c r="X27" s="34"/>
      <c r="Y27" s="34"/>
      <c r="Z27" s="34"/>
      <c r="AA27" s="172"/>
      <c r="AB27" s="173"/>
      <c r="AC27" s="415"/>
      <c r="AD27" s="422"/>
      <c r="AE27" s="34"/>
      <c r="AF27" s="34"/>
      <c r="AG27" s="172"/>
      <c r="AH27" s="173"/>
      <c r="AI27" s="168"/>
      <c r="AJ27" s="170"/>
      <c r="AK27" s="171"/>
      <c r="AL27" s="171"/>
      <c r="AM27" s="171"/>
      <c r="AN27" s="170"/>
    </row>
    <row r="28" spans="2:40" ht="13.5" customHeight="1" x14ac:dyDescent="0.15">
      <c r="B28" s="230"/>
      <c r="C28" s="33"/>
      <c r="D28" s="33"/>
      <c r="E28" s="33"/>
      <c r="F28" s="421"/>
      <c r="G28" s="414"/>
      <c r="H28" s="414"/>
      <c r="I28" s="32"/>
      <c r="J28" s="32"/>
      <c r="K28" s="32"/>
      <c r="L28" s="31"/>
      <c r="M28" s="415"/>
      <c r="N28" s="416"/>
      <c r="O28" s="32"/>
      <c r="P28" s="31"/>
      <c r="Q28" s="31"/>
      <c r="R28" s="31"/>
      <c r="S28" s="31"/>
      <c r="T28" s="34"/>
      <c r="U28" s="34"/>
      <c r="V28" s="34"/>
      <c r="W28" s="34"/>
      <c r="X28" s="34"/>
      <c r="Y28" s="34"/>
      <c r="Z28" s="34"/>
      <c r="AA28" s="172"/>
      <c r="AB28" s="173"/>
      <c r="AC28" s="415"/>
      <c r="AD28" s="422"/>
      <c r="AE28" s="34"/>
      <c r="AF28" s="34"/>
      <c r="AG28" s="172"/>
      <c r="AH28" s="173"/>
      <c r="AI28" s="168"/>
      <c r="AJ28" s="170"/>
      <c r="AK28" s="171"/>
      <c r="AL28" s="171"/>
      <c r="AM28" s="171"/>
      <c r="AN28" s="170"/>
    </row>
    <row r="29" spans="2:40" ht="13.5" customHeight="1" x14ac:dyDescent="0.15">
      <c r="B29" s="230"/>
      <c r="C29" s="33"/>
      <c r="D29" s="33"/>
      <c r="E29" s="33"/>
      <c r="F29" s="413"/>
      <c r="G29" s="414"/>
      <c r="H29" s="414"/>
      <c r="I29" s="32"/>
      <c r="J29" s="32"/>
      <c r="K29" s="32"/>
      <c r="L29" s="31"/>
      <c r="M29" s="415"/>
      <c r="N29" s="416"/>
      <c r="O29" s="32"/>
      <c r="P29" s="31"/>
      <c r="Q29" s="31"/>
      <c r="R29" s="31"/>
      <c r="S29" s="31"/>
      <c r="T29" s="34"/>
      <c r="U29" s="34"/>
      <c r="V29" s="34"/>
      <c r="W29" s="34"/>
      <c r="X29" s="34"/>
      <c r="Y29" s="34"/>
      <c r="Z29" s="34"/>
      <c r="AA29" s="172"/>
      <c r="AB29" s="173"/>
      <c r="AC29" s="415"/>
      <c r="AD29" s="422"/>
      <c r="AE29" s="34"/>
      <c r="AF29" s="34"/>
      <c r="AG29" s="172"/>
      <c r="AH29" s="173"/>
      <c r="AI29" s="168"/>
      <c r="AJ29" s="170"/>
      <c r="AK29" s="171"/>
      <c r="AL29" s="171"/>
      <c r="AM29" s="171"/>
      <c r="AN29" s="170"/>
    </row>
    <row r="30" spans="2:40" ht="13.5" customHeight="1" x14ac:dyDescent="0.15">
      <c r="B30" s="230"/>
      <c r="C30" s="33"/>
      <c r="D30" s="33"/>
      <c r="E30" s="33"/>
      <c r="F30" s="413"/>
      <c r="G30" s="414"/>
      <c r="H30" s="414"/>
      <c r="I30" s="32"/>
      <c r="J30" s="32"/>
      <c r="K30" s="32"/>
      <c r="L30" s="31"/>
      <c r="M30" s="415"/>
      <c r="N30" s="416"/>
      <c r="O30" s="32"/>
      <c r="P30" s="31"/>
      <c r="Q30" s="31"/>
      <c r="R30" s="31"/>
      <c r="S30" s="31"/>
      <c r="T30" s="34"/>
      <c r="U30" s="34"/>
      <c r="V30" s="34"/>
      <c r="W30" s="34"/>
      <c r="X30" s="34"/>
      <c r="Y30" s="34"/>
      <c r="Z30" s="34"/>
      <c r="AA30" s="172"/>
      <c r="AB30" s="173"/>
      <c r="AC30" s="415"/>
      <c r="AD30" s="422"/>
      <c r="AE30" s="34"/>
      <c r="AF30" s="34"/>
      <c r="AG30" s="172"/>
      <c r="AH30" s="173"/>
      <c r="AI30" s="168"/>
      <c r="AJ30" s="170"/>
      <c r="AK30" s="171"/>
      <c r="AL30" s="171"/>
      <c r="AM30" s="171"/>
      <c r="AN30" s="170"/>
    </row>
    <row r="31" spans="2:40" ht="13.5" customHeight="1" x14ac:dyDescent="0.15">
      <c r="B31" s="230"/>
      <c r="C31" s="33"/>
      <c r="D31" s="33"/>
      <c r="E31" s="33"/>
      <c r="F31" s="413"/>
      <c r="G31" s="414"/>
      <c r="H31" s="414"/>
      <c r="I31" s="32"/>
      <c r="J31" s="32"/>
      <c r="K31" s="32"/>
      <c r="L31" s="31"/>
      <c r="M31" s="415"/>
      <c r="N31" s="416"/>
      <c r="O31" s="32"/>
      <c r="P31" s="31"/>
      <c r="Q31" s="31"/>
      <c r="R31" s="31"/>
      <c r="S31" s="31"/>
      <c r="T31" s="34"/>
      <c r="U31" s="34"/>
      <c r="V31" s="34"/>
      <c r="W31" s="34"/>
      <c r="X31" s="34"/>
      <c r="Y31" s="34"/>
      <c r="Z31" s="34"/>
      <c r="AA31" s="172"/>
      <c r="AB31" s="173"/>
      <c r="AC31" s="415"/>
      <c r="AD31" s="422"/>
      <c r="AE31" s="34"/>
      <c r="AF31" s="34"/>
      <c r="AG31" s="172"/>
      <c r="AH31" s="173"/>
      <c r="AI31" s="168"/>
      <c r="AJ31" s="170"/>
      <c r="AK31" s="171"/>
      <c r="AL31" s="171"/>
      <c r="AM31" s="171"/>
      <c r="AN31" s="170"/>
    </row>
    <row r="32" spans="2:40" ht="13.5" customHeight="1" x14ac:dyDescent="0.15">
      <c r="B32" s="230"/>
      <c r="C32" s="33"/>
      <c r="D32" s="33"/>
      <c r="E32" s="33"/>
      <c r="F32" s="413"/>
      <c r="G32" s="414"/>
      <c r="H32" s="414"/>
      <c r="I32" s="32"/>
      <c r="J32" s="32"/>
      <c r="K32" s="32"/>
      <c r="L32" s="31"/>
      <c r="M32" s="415"/>
      <c r="N32" s="416"/>
      <c r="O32" s="32"/>
      <c r="P32" s="31"/>
      <c r="Q32" s="31"/>
      <c r="R32" s="31"/>
      <c r="S32" s="31"/>
      <c r="T32" s="34"/>
      <c r="U32" s="34"/>
      <c r="V32" s="34"/>
      <c r="W32" s="34"/>
      <c r="X32" s="34"/>
      <c r="Y32" s="34"/>
      <c r="Z32" s="34"/>
      <c r="AA32" s="172"/>
      <c r="AB32" s="173"/>
      <c r="AC32" s="415"/>
      <c r="AD32" s="422"/>
      <c r="AE32" s="34"/>
      <c r="AF32" s="34"/>
      <c r="AG32" s="172"/>
      <c r="AH32" s="173"/>
      <c r="AI32" s="168"/>
      <c r="AJ32" s="170"/>
      <c r="AK32" s="171"/>
      <c r="AL32" s="171"/>
      <c r="AM32" s="171"/>
      <c r="AN32" s="170"/>
    </row>
    <row r="33" spans="2:40" ht="13.5" customHeight="1" x14ac:dyDescent="0.15">
      <c r="B33" s="230"/>
      <c r="C33" s="33"/>
      <c r="D33" s="33"/>
      <c r="E33" s="33"/>
      <c r="F33" s="413"/>
      <c r="G33" s="414"/>
      <c r="H33" s="414"/>
      <c r="I33" s="32"/>
      <c r="J33" s="32"/>
      <c r="K33" s="32"/>
      <c r="L33" s="31"/>
      <c r="M33" s="415"/>
      <c r="N33" s="416"/>
      <c r="O33" s="32"/>
      <c r="P33" s="31"/>
      <c r="Q33" s="31"/>
      <c r="R33" s="31"/>
      <c r="S33" s="31"/>
      <c r="T33" s="34"/>
      <c r="U33" s="34"/>
      <c r="V33" s="34"/>
      <c r="W33" s="34"/>
      <c r="X33" s="34"/>
      <c r="Y33" s="34"/>
      <c r="Z33" s="34"/>
      <c r="AA33" s="172"/>
      <c r="AB33" s="173"/>
      <c r="AC33" s="415"/>
      <c r="AD33" s="422"/>
      <c r="AE33" s="34"/>
      <c r="AF33" s="34"/>
      <c r="AG33" s="172"/>
      <c r="AH33" s="173"/>
      <c r="AI33" s="168"/>
      <c r="AJ33" s="170"/>
      <c r="AK33" s="171"/>
      <c r="AL33" s="171"/>
      <c r="AM33" s="171"/>
      <c r="AN33" s="170"/>
    </row>
    <row r="34" spans="2:40" ht="13.5" customHeight="1" x14ac:dyDescent="0.15">
      <c r="B34" s="230"/>
      <c r="C34" s="33"/>
      <c r="D34" s="33"/>
      <c r="E34" s="33"/>
      <c r="F34" s="413"/>
      <c r="G34" s="414"/>
      <c r="H34" s="414"/>
      <c r="I34" s="32"/>
      <c r="J34" s="32"/>
      <c r="K34" s="32"/>
      <c r="L34" s="31"/>
      <c r="M34" s="415"/>
      <c r="N34" s="416"/>
      <c r="O34" s="32"/>
      <c r="P34" s="31"/>
      <c r="Q34" s="31"/>
      <c r="R34" s="31"/>
      <c r="S34" s="31"/>
      <c r="T34" s="34"/>
      <c r="U34" s="231"/>
      <c r="V34" s="34"/>
      <c r="W34" s="34"/>
      <c r="X34" s="34"/>
      <c r="Y34" s="34"/>
      <c r="Z34" s="34"/>
      <c r="AA34" s="172"/>
      <c r="AB34" s="173"/>
      <c r="AC34" s="415"/>
      <c r="AD34" s="422"/>
      <c r="AE34" s="34"/>
      <c r="AF34" s="34"/>
      <c r="AG34" s="172"/>
      <c r="AH34" s="173"/>
      <c r="AI34" s="168"/>
      <c r="AJ34" s="170"/>
      <c r="AK34" s="171"/>
      <c r="AL34" s="171"/>
      <c r="AM34" s="171"/>
      <c r="AN34" s="170"/>
    </row>
    <row r="35" spans="2:40" ht="13.5" customHeight="1" x14ac:dyDescent="0.15">
      <c r="B35" s="230"/>
      <c r="C35" s="33"/>
      <c r="D35" s="33"/>
      <c r="E35" s="33"/>
      <c r="F35" s="421"/>
      <c r="G35" s="414"/>
      <c r="H35" s="414"/>
      <c r="I35" s="32"/>
      <c r="J35" s="32"/>
      <c r="K35" s="32"/>
      <c r="L35" s="31"/>
      <c r="M35" s="415"/>
      <c r="N35" s="416"/>
      <c r="O35" s="32"/>
      <c r="P35" s="31"/>
      <c r="Q35" s="31"/>
      <c r="R35" s="31"/>
      <c r="S35" s="31"/>
      <c r="T35" s="34"/>
      <c r="U35" s="34"/>
      <c r="V35" s="34"/>
      <c r="W35" s="34"/>
      <c r="X35" s="34"/>
      <c r="Y35" s="34"/>
      <c r="Z35" s="34"/>
      <c r="AA35" s="172"/>
      <c r="AB35" s="173"/>
      <c r="AC35" s="415"/>
      <c r="AD35" s="422"/>
      <c r="AE35" s="34"/>
      <c r="AF35" s="34"/>
      <c r="AG35" s="172"/>
      <c r="AH35" s="173"/>
      <c r="AI35" s="168"/>
      <c r="AJ35" s="170"/>
      <c r="AK35" s="171"/>
      <c r="AL35" s="171"/>
      <c r="AM35" s="171"/>
      <c r="AN35" s="170"/>
    </row>
    <row r="36" spans="2:40" ht="13.5" customHeight="1" x14ac:dyDescent="0.15">
      <c r="B36" s="230"/>
      <c r="C36" s="33"/>
      <c r="D36" s="33"/>
      <c r="E36" s="33"/>
      <c r="F36" s="421"/>
      <c r="G36" s="414"/>
      <c r="H36" s="414"/>
      <c r="I36" s="32"/>
      <c r="J36" s="32"/>
      <c r="K36" s="32"/>
      <c r="L36" s="31"/>
      <c r="M36" s="415"/>
      <c r="N36" s="416"/>
      <c r="O36" s="32"/>
      <c r="P36" s="31"/>
      <c r="Q36" s="31"/>
      <c r="R36" s="31"/>
      <c r="S36" s="31"/>
      <c r="T36" s="34"/>
      <c r="U36" s="34"/>
      <c r="V36" s="34"/>
      <c r="W36" s="34"/>
      <c r="X36" s="34"/>
      <c r="Y36" s="34"/>
      <c r="Z36" s="34"/>
      <c r="AA36" s="172"/>
      <c r="AB36" s="173"/>
      <c r="AC36" s="415"/>
      <c r="AD36" s="422"/>
      <c r="AE36" s="34"/>
      <c r="AF36" s="34"/>
      <c r="AG36" s="172"/>
      <c r="AH36" s="173"/>
      <c r="AI36" s="168"/>
      <c r="AJ36" s="170"/>
      <c r="AK36" s="171"/>
      <c r="AL36" s="171"/>
      <c r="AM36" s="171"/>
      <c r="AN36" s="170"/>
    </row>
    <row r="37" spans="2:40" ht="13.5" customHeight="1" x14ac:dyDescent="0.15">
      <c r="B37" s="230"/>
      <c r="C37" s="33"/>
      <c r="D37" s="33"/>
      <c r="E37" s="33"/>
      <c r="F37" s="421"/>
      <c r="G37" s="414"/>
      <c r="H37" s="414"/>
      <c r="I37" s="32"/>
      <c r="J37" s="32"/>
      <c r="K37" s="32"/>
      <c r="L37" s="31"/>
      <c r="M37" s="415"/>
      <c r="N37" s="416"/>
      <c r="O37" s="32"/>
      <c r="P37" s="31"/>
      <c r="Q37" s="31"/>
      <c r="R37" s="31"/>
      <c r="S37" s="31"/>
      <c r="T37" s="73"/>
      <c r="U37" s="231"/>
      <c r="V37" s="73"/>
      <c r="W37" s="34"/>
      <c r="X37" s="34"/>
      <c r="Y37" s="34"/>
      <c r="Z37" s="34"/>
      <c r="AA37" s="172"/>
      <c r="AB37" s="173"/>
      <c r="AC37" s="415"/>
      <c r="AD37" s="422"/>
      <c r="AE37" s="34"/>
      <c r="AF37" s="34"/>
      <c r="AG37" s="172"/>
      <c r="AH37" s="173"/>
      <c r="AI37" s="168"/>
      <c r="AJ37" s="170"/>
      <c r="AK37" s="171"/>
      <c r="AL37" s="171"/>
      <c r="AM37" s="171"/>
      <c r="AN37" s="170"/>
    </row>
    <row r="38" spans="2:40" ht="13.5" customHeight="1" x14ac:dyDescent="0.15">
      <c r="B38" s="230"/>
      <c r="C38" s="33"/>
      <c r="D38" s="33"/>
      <c r="E38" s="33"/>
      <c r="F38" s="413"/>
      <c r="G38" s="414"/>
      <c r="H38" s="414"/>
      <c r="I38" s="32"/>
      <c r="J38" s="32"/>
      <c r="K38" s="32"/>
      <c r="L38" s="31"/>
      <c r="M38" s="415"/>
      <c r="N38" s="416"/>
      <c r="O38" s="32"/>
      <c r="P38" s="31"/>
      <c r="Q38" s="31"/>
      <c r="R38" s="31"/>
      <c r="S38" s="31"/>
      <c r="T38" s="34"/>
      <c r="U38" s="34"/>
      <c r="V38" s="34"/>
      <c r="W38" s="34"/>
      <c r="X38" s="34"/>
      <c r="Y38" s="34"/>
      <c r="Z38" s="34"/>
      <c r="AA38" s="172"/>
      <c r="AB38" s="173"/>
      <c r="AC38" s="415"/>
      <c r="AD38" s="422"/>
      <c r="AE38" s="34"/>
      <c r="AF38" s="34"/>
      <c r="AG38" s="172"/>
      <c r="AH38" s="173"/>
      <c r="AI38" s="168"/>
      <c r="AJ38" s="170"/>
      <c r="AK38" s="171"/>
      <c r="AL38" s="171"/>
      <c r="AM38" s="171"/>
      <c r="AN38" s="170"/>
    </row>
    <row r="39" spans="2:40" ht="13.5" customHeight="1" x14ac:dyDescent="0.15">
      <c r="B39" s="230"/>
      <c r="C39" s="33"/>
      <c r="D39" s="33"/>
      <c r="E39" s="33"/>
      <c r="F39" s="413"/>
      <c r="G39" s="414"/>
      <c r="H39" s="414"/>
      <c r="I39" s="32"/>
      <c r="J39" s="32"/>
      <c r="K39" s="32"/>
      <c r="L39" s="31"/>
      <c r="M39" s="415"/>
      <c r="N39" s="416"/>
      <c r="O39" s="32"/>
      <c r="P39" s="31"/>
      <c r="Q39" s="31"/>
      <c r="R39" s="31"/>
      <c r="S39" s="31"/>
      <c r="T39" s="34"/>
      <c r="U39" s="34"/>
      <c r="V39" s="34"/>
      <c r="W39" s="34"/>
      <c r="X39" s="34"/>
      <c r="Y39" s="34"/>
      <c r="Z39" s="34"/>
      <c r="AA39" s="172"/>
      <c r="AB39" s="173"/>
      <c r="AC39" s="415"/>
      <c r="AD39" s="422"/>
      <c r="AE39" s="34"/>
      <c r="AF39" s="34"/>
      <c r="AG39" s="172"/>
      <c r="AH39" s="173"/>
      <c r="AI39" s="168"/>
      <c r="AJ39" s="170"/>
      <c r="AK39" s="171"/>
      <c r="AL39" s="171"/>
      <c r="AM39" s="171"/>
      <c r="AN39" s="170"/>
    </row>
    <row r="40" spans="2:40" ht="13.5" customHeight="1" x14ac:dyDescent="0.15">
      <c r="B40" s="230"/>
      <c r="C40" s="33"/>
      <c r="D40" s="33"/>
      <c r="E40" s="33"/>
      <c r="F40" s="413"/>
      <c r="G40" s="414"/>
      <c r="H40" s="414"/>
      <c r="I40" s="32"/>
      <c r="J40" s="32"/>
      <c r="K40" s="32"/>
      <c r="L40" s="31"/>
      <c r="M40" s="415"/>
      <c r="N40" s="416"/>
      <c r="O40" s="32"/>
      <c r="P40" s="31"/>
      <c r="Q40" s="31"/>
      <c r="R40" s="31"/>
      <c r="S40" s="31"/>
      <c r="T40" s="34"/>
      <c r="U40" s="34"/>
      <c r="V40" s="34"/>
      <c r="W40" s="34"/>
      <c r="X40" s="34"/>
      <c r="Y40" s="34"/>
      <c r="Z40" s="34"/>
      <c r="AA40" s="172"/>
      <c r="AB40" s="173"/>
      <c r="AC40" s="415"/>
      <c r="AD40" s="422"/>
      <c r="AE40" s="34"/>
      <c r="AF40" s="34"/>
      <c r="AG40" s="172"/>
      <c r="AH40" s="173"/>
      <c r="AI40" s="168"/>
      <c r="AJ40" s="170"/>
      <c r="AK40" s="171"/>
      <c r="AL40" s="171"/>
      <c r="AM40" s="171"/>
      <c r="AN40" s="170"/>
    </row>
    <row r="41" spans="2:40" ht="13.5" customHeight="1" x14ac:dyDescent="0.15">
      <c r="B41" s="230"/>
      <c r="C41" s="33"/>
      <c r="D41" s="33"/>
      <c r="E41" s="33"/>
      <c r="F41" s="413"/>
      <c r="G41" s="414"/>
      <c r="H41" s="414"/>
      <c r="I41" s="32"/>
      <c r="J41" s="32"/>
      <c r="K41" s="32"/>
      <c r="L41" s="31"/>
      <c r="M41" s="415"/>
      <c r="N41" s="416"/>
      <c r="O41" s="32"/>
      <c r="P41" s="31"/>
      <c r="Q41" s="31"/>
      <c r="R41" s="31"/>
      <c r="S41" s="31"/>
      <c r="T41" s="34"/>
      <c r="U41" s="34"/>
      <c r="V41" s="34"/>
      <c r="W41" s="34"/>
      <c r="X41" s="34"/>
      <c r="Y41" s="34"/>
      <c r="Z41" s="34"/>
      <c r="AA41" s="172"/>
      <c r="AB41" s="173"/>
      <c r="AC41" s="415"/>
      <c r="AD41" s="422"/>
      <c r="AE41" s="34"/>
      <c r="AF41" s="34"/>
      <c r="AG41" s="172"/>
      <c r="AH41" s="173"/>
      <c r="AI41" s="168"/>
      <c r="AJ41" s="170"/>
      <c r="AK41" s="171"/>
      <c r="AL41" s="171"/>
      <c r="AM41" s="171"/>
      <c r="AN41" s="170"/>
    </row>
    <row r="42" spans="2:40" ht="13.5" customHeight="1" x14ac:dyDescent="0.15">
      <c r="B42" s="230"/>
      <c r="C42" s="33"/>
      <c r="D42" s="33"/>
      <c r="E42" s="33"/>
      <c r="F42" s="413"/>
      <c r="G42" s="414"/>
      <c r="H42" s="414"/>
      <c r="I42" s="32"/>
      <c r="J42" s="32"/>
      <c r="K42" s="32"/>
      <c r="L42" s="31"/>
      <c r="M42" s="415"/>
      <c r="N42" s="416"/>
      <c r="O42" s="32"/>
      <c r="P42" s="31"/>
      <c r="Q42" s="31"/>
      <c r="R42" s="31"/>
      <c r="S42" s="31"/>
      <c r="T42" s="34"/>
      <c r="U42" s="34"/>
      <c r="V42" s="34"/>
      <c r="W42" s="34"/>
      <c r="X42" s="34"/>
      <c r="Y42" s="34"/>
      <c r="Z42" s="34"/>
      <c r="AA42" s="172"/>
      <c r="AB42" s="173"/>
      <c r="AC42" s="415"/>
      <c r="AD42" s="422"/>
      <c r="AE42" s="34"/>
      <c r="AF42" s="34"/>
      <c r="AG42" s="172"/>
      <c r="AH42" s="173"/>
      <c r="AI42" s="168"/>
      <c r="AJ42" s="170"/>
      <c r="AK42" s="171"/>
      <c r="AL42" s="171"/>
      <c r="AM42" s="171"/>
      <c r="AN42" s="170"/>
    </row>
    <row r="43" spans="2:40" ht="13.5" customHeight="1" x14ac:dyDescent="0.15">
      <c r="B43" s="34"/>
      <c r="C43" s="33"/>
      <c r="D43" s="33"/>
      <c r="E43" s="33"/>
      <c r="F43" s="413"/>
      <c r="G43" s="414"/>
      <c r="H43" s="414"/>
      <c r="I43" s="32"/>
      <c r="J43" s="32"/>
      <c r="K43" s="32"/>
      <c r="L43" s="31"/>
      <c r="M43" s="415"/>
      <c r="N43" s="416"/>
      <c r="O43" s="32"/>
      <c r="P43" s="31"/>
      <c r="Q43" s="31"/>
      <c r="R43" s="31"/>
      <c r="S43" s="31"/>
      <c r="T43" s="34"/>
      <c r="U43" s="34"/>
      <c r="V43" s="34"/>
      <c r="W43" s="34"/>
      <c r="X43" s="34"/>
      <c r="Y43" s="34"/>
      <c r="Z43" s="34"/>
      <c r="AA43" s="172"/>
      <c r="AB43" s="173"/>
      <c r="AC43" s="415"/>
      <c r="AD43" s="422"/>
      <c r="AE43" s="34"/>
      <c r="AF43" s="34"/>
      <c r="AG43" s="172"/>
      <c r="AH43" s="173"/>
      <c r="AI43" s="168"/>
      <c r="AJ43" s="170"/>
      <c r="AK43" s="171"/>
      <c r="AL43" s="171"/>
      <c r="AM43" s="171"/>
      <c r="AN43" s="170"/>
    </row>
    <row r="44" spans="2:40" ht="13.5" customHeight="1" x14ac:dyDescent="0.15">
      <c r="B44" s="34"/>
      <c r="C44" s="33"/>
      <c r="D44" s="33"/>
      <c r="E44" s="33"/>
      <c r="F44" s="413"/>
      <c r="G44" s="414"/>
      <c r="H44" s="414"/>
      <c r="I44" s="32"/>
      <c r="J44" s="32"/>
      <c r="K44" s="32"/>
      <c r="L44" s="31"/>
      <c r="M44" s="415"/>
      <c r="N44" s="416"/>
      <c r="O44" s="32"/>
      <c r="P44" s="31"/>
      <c r="Q44" s="31"/>
      <c r="R44" s="31"/>
      <c r="S44" s="31"/>
      <c r="T44" s="34"/>
      <c r="U44" s="231"/>
      <c r="V44" s="34"/>
      <c r="W44" s="34"/>
      <c r="X44" s="34"/>
      <c r="Y44" s="34"/>
      <c r="Z44" s="34"/>
      <c r="AA44" s="172"/>
      <c r="AB44" s="173"/>
      <c r="AC44" s="415"/>
      <c r="AD44" s="422"/>
      <c r="AE44" s="34"/>
      <c r="AF44" s="34"/>
      <c r="AG44" s="172"/>
      <c r="AH44" s="173"/>
      <c r="AI44" s="168"/>
      <c r="AJ44" s="170"/>
      <c r="AK44" s="171"/>
      <c r="AL44" s="171"/>
      <c r="AM44" s="171"/>
      <c r="AN44" s="170"/>
    </row>
    <row r="45" spans="2:40" ht="13.5" customHeight="1" x14ac:dyDescent="0.15">
      <c r="B45" s="185" t="s">
        <v>543</v>
      </c>
      <c r="C45" s="204"/>
      <c r="D45" s="204"/>
      <c r="E45" s="204"/>
      <c r="F45" s="204"/>
      <c r="G45" s="204"/>
      <c r="H45" s="204"/>
      <c r="I45" s="204"/>
      <c r="J45" s="204"/>
      <c r="K45" s="204"/>
      <c r="L45" s="204"/>
      <c r="M45" s="204"/>
      <c r="N45" s="204"/>
      <c r="O45" s="204"/>
      <c r="P45" s="204"/>
      <c r="Q45" s="204"/>
    </row>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156">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s>
  <phoneticPr fontId="8"/>
  <dataValidations disablePrompts="1" count="1">
    <dataValidation type="list" allowBlank="1" showInputMessage="1" showErrorMessage="1" sqref="I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37"/>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39" customFormat="1" ht="24.95" customHeight="1" x14ac:dyDescent="0.15">
      <c r="B3" s="447" t="s">
        <v>320</v>
      </c>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5" ht="20.100000000000001" customHeight="1" x14ac:dyDescent="0.15">
      <c r="B4" s="263" t="s">
        <v>27</v>
      </c>
      <c r="C4" s="275"/>
      <c r="D4" s="264"/>
      <c r="E4" s="448" t="str">
        <f>'様式A-1'!D3</f>
        <v>ヒライワズイドウ</v>
      </c>
      <c r="F4" s="449"/>
      <c r="G4" s="449"/>
      <c r="H4" s="449"/>
      <c r="I4" s="450"/>
      <c r="J4" s="451" t="s">
        <v>28</v>
      </c>
      <c r="K4" s="451"/>
      <c r="L4" s="451"/>
      <c r="M4" s="452" t="str">
        <f>'様式A-1'!J3</f>
        <v>一般国道315号</v>
      </c>
      <c r="N4" s="452"/>
      <c r="O4" s="452"/>
      <c r="P4" s="452"/>
      <c r="Q4" s="452"/>
      <c r="R4" s="452"/>
      <c r="S4" s="313" t="s">
        <v>162</v>
      </c>
      <c r="T4" s="314"/>
      <c r="U4" s="314"/>
      <c r="V4" s="315"/>
      <c r="W4" s="318" t="str">
        <f>'様式A-1'!K5</f>
        <v>基礎地盤コンサルタンツ株式会社
安田　啓吾</v>
      </c>
      <c r="X4" s="453"/>
      <c r="Y4" s="453"/>
      <c r="Z4" s="453"/>
      <c r="AA4" s="453"/>
      <c r="AB4" s="454"/>
      <c r="AC4" s="458" t="s">
        <v>193</v>
      </c>
      <c r="AD4" s="459"/>
      <c r="AE4" s="460"/>
      <c r="AF4" s="464">
        <f>'様式A-1'!R5</f>
        <v>45323</v>
      </c>
      <c r="AG4" s="465"/>
      <c r="AH4" s="465"/>
      <c r="AI4" s="466"/>
    </row>
    <row r="5" spans="2:35" ht="20.100000000000001" customHeight="1" x14ac:dyDescent="0.15">
      <c r="B5" s="265" t="s">
        <v>0</v>
      </c>
      <c r="C5" s="305"/>
      <c r="D5" s="266"/>
      <c r="E5" s="470" t="str">
        <f>'様式A-1'!D4</f>
        <v>平岩隧道</v>
      </c>
      <c r="F5" s="471"/>
      <c r="G5" s="471"/>
      <c r="H5" s="471"/>
      <c r="I5" s="472"/>
      <c r="J5" s="473" t="s">
        <v>1</v>
      </c>
      <c r="K5" s="473"/>
      <c r="L5" s="473"/>
      <c r="M5" s="452" t="str">
        <f>'様式A-1'!R3</f>
        <v>防府土木建築事務所
山口支所</v>
      </c>
      <c r="N5" s="452"/>
      <c r="O5" s="452"/>
      <c r="P5" s="452"/>
      <c r="Q5" s="452"/>
      <c r="R5" s="452"/>
      <c r="S5" s="304"/>
      <c r="T5" s="316"/>
      <c r="U5" s="316"/>
      <c r="V5" s="317"/>
      <c r="W5" s="455"/>
      <c r="X5" s="456"/>
      <c r="Y5" s="456"/>
      <c r="Z5" s="456"/>
      <c r="AA5" s="456"/>
      <c r="AB5" s="457"/>
      <c r="AC5" s="461"/>
      <c r="AD5" s="462"/>
      <c r="AE5" s="463"/>
      <c r="AF5" s="467"/>
      <c r="AG5" s="468"/>
      <c r="AH5" s="468"/>
      <c r="AI5" s="469"/>
    </row>
    <row r="6" spans="2:35" ht="26.25" customHeight="1" x14ac:dyDescent="0.15">
      <c r="B6" s="443" t="s">
        <v>192</v>
      </c>
      <c r="C6" s="445"/>
      <c r="D6" s="445"/>
      <c r="E6" s="445"/>
      <c r="F6" s="445"/>
      <c r="G6" s="445"/>
      <c r="H6" s="445"/>
      <c r="I6" s="445"/>
      <c r="J6" s="445"/>
      <c r="K6" s="445"/>
      <c r="L6" s="445"/>
      <c r="M6" s="445"/>
      <c r="N6" s="445"/>
      <c r="O6" s="445"/>
      <c r="P6" s="445"/>
      <c r="Q6" s="445"/>
      <c r="R6" s="445"/>
      <c r="S6" s="445"/>
      <c r="T6" s="445"/>
      <c r="U6" s="445"/>
      <c r="V6" s="445"/>
      <c r="W6" s="445"/>
      <c r="X6" s="445"/>
      <c r="Y6" s="445"/>
      <c r="Z6" s="445"/>
      <c r="AA6" s="445"/>
      <c r="AB6" s="445"/>
      <c r="AC6" s="445"/>
      <c r="AD6" s="445"/>
      <c r="AE6" s="445"/>
      <c r="AF6" s="445"/>
      <c r="AG6" s="445"/>
      <c r="AH6" s="445"/>
      <c r="AI6" s="445"/>
    </row>
    <row r="7" spans="2:35" ht="35.450000000000003" customHeight="1" x14ac:dyDescent="0.15">
      <c r="B7" s="444"/>
      <c r="C7" s="446"/>
      <c r="D7" s="446"/>
      <c r="E7" s="446"/>
      <c r="F7" s="446"/>
      <c r="G7" s="446"/>
      <c r="H7" s="446"/>
      <c r="I7" s="446"/>
      <c r="J7" s="446"/>
      <c r="K7" s="446"/>
      <c r="L7" s="446"/>
      <c r="M7" s="446"/>
      <c r="N7" s="446"/>
      <c r="O7" s="446"/>
      <c r="P7" s="446"/>
      <c r="Q7" s="446"/>
      <c r="R7" s="446"/>
      <c r="S7" s="446"/>
      <c r="T7" s="446"/>
      <c r="U7" s="446"/>
      <c r="V7" s="446"/>
      <c r="W7" s="446"/>
      <c r="X7" s="446"/>
      <c r="Y7" s="446"/>
      <c r="Z7" s="446"/>
      <c r="AA7" s="446"/>
      <c r="AB7" s="446"/>
      <c r="AC7" s="446"/>
      <c r="AD7" s="446"/>
      <c r="AE7" s="446"/>
      <c r="AF7" s="446"/>
      <c r="AG7" s="446"/>
      <c r="AH7" s="446"/>
      <c r="AI7" s="446"/>
    </row>
    <row r="8" spans="2:35" ht="35.450000000000003" customHeight="1" x14ac:dyDescent="0.15">
      <c r="B8" s="444"/>
      <c r="C8" s="446"/>
      <c r="D8" s="446"/>
      <c r="E8" s="446"/>
      <c r="F8" s="446"/>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row>
    <row r="9" spans="2:35" ht="35.450000000000003" customHeight="1" x14ac:dyDescent="0.15">
      <c r="B9" s="444"/>
      <c r="C9" s="446"/>
      <c r="D9" s="446"/>
      <c r="E9" s="446"/>
      <c r="F9" s="446"/>
      <c r="G9" s="446"/>
      <c r="H9" s="446"/>
      <c r="I9" s="446"/>
      <c r="J9" s="446"/>
      <c r="K9" s="446"/>
      <c r="L9" s="446"/>
      <c r="M9" s="446"/>
      <c r="N9" s="446"/>
      <c r="O9" s="446"/>
      <c r="P9" s="446"/>
      <c r="Q9" s="446"/>
      <c r="R9" s="446"/>
      <c r="S9" s="446"/>
      <c r="T9" s="446"/>
      <c r="U9" s="446"/>
      <c r="V9" s="446"/>
      <c r="W9" s="446"/>
      <c r="X9" s="446"/>
      <c r="Y9" s="446"/>
      <c r="Z9" s="446"/>
      <c r="AA9" s="446"/>
      <c r="AB9" s="446"/>
      <c r="AC9" s="446"/>
      <c r="AD9" s="446"/>
      <c r="AE9" s="446"/>
      <c r="AF9" s="446"/>
      <c r="AG9" s="446"/>
      <c r="AH9" s="446"/>
      <c r="AI9" s="446"/>
    </row>
    <row r="10" spans="2:35" ht="35.450000000000003" customHeight="1" x14ac:dyDescent="0.15">
      <c r="B10" s="444"/>
      <c r="C10" s="446"/>
      <c r="D10" s="446"/>
      <c r="E10" s="446"/>
      <c r="F10" s="446"/>
      <c r="G10" s="446"/>
      <c r="H10" s="446"/>
      <c r="I10" s="446"/>
      <c r="J10" s="446"/>
      <c r="K10" s="446"/>
      <c r="L10" s="446"/>
      <c r="M10" s="446"/>
      <c r="N10" s="446"/>
      <c r="O10" s="446"/>
      <c r="P10" s="446"/>
      <c r="Q10" s="446"/>
      <c r="R10" s="446"/>
      <c r="S10" s="446"/>
      <c r="T10" s="446"/>
      <c r="U10" s="446"/>
      <c r="V10" s="446"/>
      <c r="W10" s="446"/>
      <c r="X10" s="446"/>
      <c r="Y10" s="446"/>
      <c r="Z10" s="446"/>
      <c r="AA10" s="446"/>
      <c r="AB10" s="446"/>
      <c r="AC10" s="446"/>
      <c r="AD10" s="446"/>
      <c r="AE10" s="446"/>
      <c r="AF10" s="446"/>
      <c r="AG10" s="446"/>
      <c r="AH10" s="446"/>
      <c r="AI10" s="446"/>
    </row>
    <row r="11" spans="2:35" ht="35.450000000000003" customHeight="1" x14ac:dyDescent="0.15">
      <c r="B11" s="444"/>
      <c r="C11" s="446"/>
      <c r="D11" s="446"/>
      <c r="E11" s="446"/>
      <c r="F11" s="446"/>
      <c r="G11" s="446"/>
      <c r="H11" s="446"/>
      <c r="I11" s="446"/>
      <c r="J11" s="446"/>
      <c r="K11" s="446"/>
      <c r="L11" s="446"/>
      <c r="M11" s="446"/>
      <c r="N11" s="446"/>
      <c r="O11" s="446"/>
      <c r="P11" s="446"/>
      <c r="Q11" s="446"/>
      <c r="R11" s="446"/>
      <c r="S11" s="446"/>
      <c r="T11" s="446"/>
      <c r="U11" s="446"/>
      <c r="V11" s="446"/>
      <c r="W11" s="446"/>
      <c r="X11" s="446"/>
      <c r="Y11" s="446"/>
      <c r="Z11" s="446"/>
      <c r="AA11" s="446"/>
      <c r="AB11" s="446"/>
      <c r="AC11" s="446"/>
      <c r="AD11" s="446"/>
      <c r="AE11" s="446"/>
      <c r="AF11" s="446"/>
      <c r="AG11" s="446"/>
      <c r="AH11" s="446"/>
      <c r="AI11" s="446"/>
    </row>
    <row r="12" spans="2:35" ht="35.450000000000003" customHeight="1" x14ac:dyDescent="0.15">
      <c r="B12" s="444"/>
      <c r="C12" s="446"/>
      <c r="D12" s="446"/>
      <c r="E12" s="446"/>
      <c r="F12" s="446"/>
      <c r="G12" s="446"/>
      <c r="H12" s="446"/>
      <c r="I12" s="446"/>
      <c r="J12" s="446"/>
      <c r="K12" s="446"/>
      <c r="L12" s="446"/>
      <c r="M12" s="446"/>
      <c r="N12" s="446"/>
      <c r="O12" s="446"/>
      <c r="P12" s="446"/>
      <c r="Q12" s="446"/>
      <c r="R12" s="446"/>
      <c r="S12" s="446"/>
      <c r="T12" s="446"/>
      <c r="U12" s="446"/>
      <c r="V12" s="446"/>
      <c r="W12" s="446"/>
      <c r="X12" s="446"/>
      <c r="Y12" s="446"/>
      <c r="Z12" s="446"/>
      <c r="AA12" s="446"/>
      <c r="AB12" s="446"/>
      <c r="AC12" s="446"/>
      <c r="AD12" s="446"/>
      <c r="AE12" s="446"/>
      <c r="AF12" s="446"/>
      <c r="AG12" s="446"/>
      <c r="AH12" s="446"/>
      <c r="AI12" s="446"/>
    </row>
    <row r="13" spans="2:35" ht="35.450000000000003" customHeight="1" x14ac:dyDescent="0.15">
      <c r="B13" s="444"/>
      <c r="C13" s="446"/>
      <c r="D13" s="446"/>
      <c r="E13" s="446"/>
      <c r="F13" s="446"/>
      <c r="G13" s="446"/>
      <c r="H13" s="446"/>
      <c r="I13" s="446"/>
      <c r="J13" s="446"/>
      <c r="K13" s="446"/>
      <c r="L13" s="446"/>
      <c r="M13" s="446"/>
      <c r="N13" s="446"/>
      <c r="O13" s="446"/>
      <c r="P13" s="446"/>
      <c r="Q13" s="446"/>
      <c r="R13" s="446"/>
      <c r="S13" s="446"/>
      <c r="T13" s="446"/>
      <c r="U13" s="446"/>
      <c r="V13" s="446"/>
      <c r="W13" s="446"/>
      <c r="X13" s="446"/>
      <c r="Y13" s="446"/>
      <c r="Z13" s="446"/>
      <c r="AA13" s="446"/>
      <c r="AB13" s="446"/>
      <c r="AC13" s="446"/>
      <c r="AD13" s="446"/>
      <c r="AE13" s="446"/>
      <c r="AF13" s="446"/>
      <c r="AG13" s="446"/>
      <c r="AH13" s="446"/>
      <c r="AI13" s="446"/>
    </row>
    <row r="14" spans="2:35" ht="35.450000000000003" customHeight="1" x14ac:dyDescent="0.15">
      <c r="B14" s="444"/>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6"/>
      <c r="AA14" s="446"/>
      <c r="AB14" s="446"/>
      <c r="AC14" s="446"/>
      <c r="AD14" s="446"/>
      <c r="AE14" s="446"/>
      <c r="AF14" s="446"/>
      <c r="AG14" s="446"/>
      <c r="AH14" s="446"/>
      <c r="AI14" s="446"/>
    </row>
    <row r="15" spans="2:35" ht="35.450000000000003" customHeight="1" x14ac:dyDescent="0.15">
      <c r="B15" s="444"/>
      <c r="C15" s="446"/>
      <c r="D15" s="446"/>
      <c r="E15" s="446"/>
      <c r="F15" s="446"/>
      <c r="G15" s="446"/>
      <c r="H15" s="446"/>
      <c r="I15" s="446"/>
      <c r="J15" s="446"/>
      <c r="K15" s="446"/>
      <c r="L15" s="446"/>
      <c r="M15" s="446"/>
      <c r="N15" s="446"/>
      <c r="O15" s="446"/>
      <c r="P15" s="446"/>
      <c r="Q15" s="446"/>
      <c r="R15" s="446"/>
      <c r="S15" s="446"/>
      <c r="T15" s="446"/>
      <c r="U15" s="446"/>
      <c r="V15" s="446"/>
      <c r="W15" s="446"/>
      <c r="X15" s="446"/>
      <c r="Y15" s="446"/>
      <c r="Z15" s="446"/>
      <c r="AA15" s="446"/>
      <c r="AB15" s="446"/>
      <c r="AC15" s="446"/>
      <c r="AD15" s="446"/>
      <c r="AE15" s="446"/>
      <c r="AF15" s="446"/>
      <c r="AG15" s="446"/>
      <c r="AH15" s="446"/>
      <c r="AI15" s="446"/>
    </row>
    <row r="16" spans="2:35" ht="35.450000000000003" customHeight="1" x14ac:dyDescent="0.15">
      <c r="B16" s="444"/>
      <c r="C16" s="446"/>
      <c r="D16" s="446"/>
      <c r="E16" s="446"/>
      <c r="F16" s="446"/>
      <c r="G16" s="446"/>
      <c r="H16" s="446"/>
      <c r="I16" s="446"/>
      <c r="J16" s="446"/>
      <c r="K16" s="446"/>
      <c r="L16" s="446"/>
      <c r="M16" s="446"/>
      <c r="N16" s="446"/>
      <c r="O16" s="446"/>
      <c r="P16" s="446"/>
      <c r="Q16" s="446"/>
      <c r="R16" s="446"/>
      <c r="S16" s="446"/>
      <c r="T16" s="446"/>
      <c r="U16" s="446"/>
      <c r="V16" s="446"/>
      <c r="W16" s="446"/>
      <c r="X16" s="446"/>
      <c r="Y16" s="446"/>
      <c r="Z16" s="446"/>
      <c r="AA16" s="446"/>
      <c r="AB16" s="446"/>
      <c r="AC16" s="446"/>
      <c r="AD16" s="446"/>
      <c r="AE16" s="446"/>
      <c r="AF16" s="446"/>
      <c r="AG16" s="446"/>
      <c r="AH16" s="446"/>
      <c r="AI16" s="446"/>
    </row>
    <row r="17" spans="2:35" ht="35.450000000000003" customHeight="1" x14ac:dyDescent="0.15">
      <c r="B17" s="444"/>
      <c r="C17" s="446"/>
      <c r="D17" s="446"/>
      <c r="E17" s="446"/>
      <c r="F17" s="446"/>
      <c r="G17" s="446"/>
      <c r="H17" s="446"/>
      <c r="I17" s="446"/>
      <c r="J17" s="446"/>
      <c r="K17" s="446"/>
      <c r="L17" s="446"/>
      <c r="M17" s="446"/>
      <c r="N17" s="446"/>
      <c r="O17" s="446"/>
      <c r="P17" s="446"/>
      <c r="Q17" s="446"/>
      <c r="R17" s="446"/>
      <c r="S17" s="446"/>
      <c r="T17" s="446"/>
      <c r="U17" s="446"/>
      <c r="V17" s="446"/>
      <c r="W17" s="446"/>
      <c r="X17" s="446"/>
      <c r="Y17" s="446"/>
      <c r="Z17" s="446"/>
      <c r="AA17" s="446"/>
      <c r="AB17" s="446"/>
      <c r="AC17" s="446"/>
      <c r="AD17" s="446"/>
      <c r="AE17" s="446"/>
      <c r="AF17" s="446"/>
      <c r="AG17" s="446"/>
      <c r="AH17" s="446"/>
      <c r="AI17" s="446"/>
    </row>
    <row r="18" spans="2:35" ht="53.25" customHeight="1" x14ac:dyDescent="0.15">
      <c r="B18" s="444"/>
      <c r="C18" s="446"/>
      <c r="D18" s="446"/>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446"/>
    </row>
    <row r="19" spans="2:35" ht="15" customHeight="1" x14ac:dyDescent="0.15">
      <c r="B19" s="38"/>
      <c r="C19" s="38"/>
      <c r="D19" s="3"/>
    </row>
    <row r="20" spans="2:35" s="39" customFormat="1" ht="24.95" customHeight="1" x14ac:dyDescent="0.15">
      <c r="B20" s="447" t="s">
        <v>320</v>
      </c>
      <c r="C20" s="447"/>
      <c r="D20" s="447"/>
      <c r="E20" s="447"/>
      <c r="F20" s="447"/>
      <c r="G20" s="447"/>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47"/>
    </row>
    <row r="21" spans="2:35" ht="20.100000000000001" customHeight="1" x14ac:dyDescent="0.15">
      <c r="B21" s="263" t="s">
        <v>27</v>
      </c>
      <c r="C21" s="275"/>
      <c r="D21" s="264"/>
      <c r="E21" s="448" t="str">
        <f>'様式A-1'!D3</f>
        <v>ヒライワズイドウ</v>
      </c>
      <c r="F21" s="449"/>
      <c r="G21" s="449"/>
      <c r="H21" s="449"/>
      <c r="I21" s="450"/>
      <c r="J21" s="451" t="s">
        <v>28</v>
      </c>
      <c r="K21" s="451"/>
      <c r="L21" s="451"/>
      <c r="M21" s="452" t="str">
        <f>'様式A-1'!J3</f>
        <v>一般国道315号</v>
      </c>
      <c r="N21" s="452"/>
      <c r="O21" s="452"/>
      <c r="P21" s="452"/>
      <c r="Q21" s="452"/>
      <c r="R21" s="452"/>
      <c r="S21" s="313" t="s">
        <v>162</v>
      </c>
      <c r="T21" s="314"/>
      <c r="U21" s="314"/>
      <c r="V21" s="315"/>
      <c r="W21" s="318" t="str">
        <f>'様式A-1'!K5</f>
        <v>基礎地盤コンサルタンツ株式会社
安田　啓吾</v>
      </c>
      <c r="X21" s="453"/>
      <c r="Y21" s="453"/>
      <c r="Z21" s="453"/>
      <c r="AA21" s="453"/>
      <c r="AB21" s="454"/>
      <c r="AC21" s="458" t="s">
        <v>193</v>
      </c>
      <c r="AD21" s="459"/>
      <c r="AE21" s="460"/>
      <c r="AF21" s="464">
        <f>'様式A-1'!R5</f>
        <v>45323</v>
      </c>
      <c r="AG21" s="465"/>
      <c r="AH21" s="465"/>
      <c r="AI21" s="466"/>
    </row>
    <row r="22" spans="2:35" ht="20.100000000000001" customHeight="1" x14ac:dyDescent="0.15">
      <c r="B22" s="265" t="s">
        <v>0</v>
      </c>
      <c r="C22" s="305"/>
      <c r="D22" s="266"/>
      <c r="E22" s="470" t="str">
        <f>'様式A-1'!D4</f>
        <v>平岩隧道</v>
      </c>
      <c r="F22" s="471"/>
      <c r="G22" s="471"/>
      <c r="H22" s="471"/>
      <c r="I22" s="472"/>
      <c r="J22" s="473" t="s">
        <v>1</v>
      </c>
      <c r="K22" s="473"/>
      <c r="L22" s="473"/>
      <c r="M22" s="452" t="str">
        <f>'様式A-1'!R3</f>
        <v>防府土木建築事務所
山口支所</v>
      </c>
      <c r="N22" s="452"/>
      <c r="O22" s="452"/>
      <c r="P22" s="452"/>
      <c r="Q22" s="452"/>
      <c r="R22" s="452"/>
      <c r="S22" s="304"/>
      <c r="T22" s="316"/>
      <c r="U22" s="316"/>
      <c r="V22" s="317"/>
      <c r="W22" s="455"/>
      <c r="X22" s="456"/>
      <c r="Y22" s="456"/>
      <c r="Z22" s="456"/>
      <c r="AA22" s="456"/>
      <c r="AB22" s="457"/>
      <c r="AC22" s="461"/>
      <c r="AD22" s="462"/>
      <c r="AE22" s="463"/>
      <c r="AF22" s="467"/>
      <c r="AG22" s="468"/>
      <c r="AH22" s="468"/>
      <c r="AI22" s="469"/>
    </row>
    <row r="23" spans="2:35" ht="26.25" customHeight="1" x14ac:dyDescent="0.15">
      <c r="B23" s="443" t="s">
        <v>192</v>
      </c>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c r="AE23" s="445"/>
      <c r="AF23" s="445"/>
      <c r="AG23" s="445"/>
      <c r="AH23" s="445"/>
      <c r="AI23" s="445"/>
    </row>
    <row r="24" spans="2:35" ht="35.450000000000003" customHeight="1" x14ac:dyDescent="0.15">
      <c r="B24" s="444"/>
      <c r="C24" s="446"/>
      <c r="D24" s="446"/>
      <c r="E24" s="446"/>
      <c r="F24" s="446"/>
      <c r="G24" s="446"/>
      <c r="H24" s="446"/>
      <c r="I24" s="446"/>
      <c r="J24" s="446"/>
      <c r="K24" s="446"/>
      <c r="L24" s="446"/>
      <c r="M24" s="446"/>
      <c r="N24" s="446"/>
      <c r="O24" s="446"/>
      <c r="P24" s="446"/>
      <c r="Q24" s="446"/>
      <c r="R24" s="446"/>
      <c r="S24" s="446"/>
      <c r="T24" s="446"/>
      <c r="U24" s="446"/>
      <c r="V24" s="446"/>
      <c r="W24" s="446"/>
      <c r="X24" s="446"/>
      <c r="Y24" s="446"/>
      <c r="Z24" s="446"/>
      <c r="AA24" s="446"/>
      <c r="AB24" s="446"/>
      <c r="AC24" s="446"/>
      <c r="AD24" s="446"/>
      <c r="AE24" s="446"/>
      <c r="AF24" s="446"/>
      <c r="AG24" s="446"/>
      <c r="AH24" s="446"/>
      <c r="AI24" s="446"/>
    </row>
    <row r="25" spans="2:35" ht="35.450000000000003" customHeight="1" x14ac:dyDescent="0.15">
      <c r="B25" s="444"/>
      <c r="C25" s="446"/>
      <c r="D25" s="446"/>
      <c r="E25" s="446"/>
      <c r="F25" s="446"/>
      <c r="G25" s="446"/>
      <c r="H25" s="446"/>
      <c r="I25" s="446"/>
      <c r="J25" s="446"/>
      <c r="K25" s="446"/>
      <c r="L25" s="446"/>
      <c r="M25" s="446"/>
      <c r="N25" s="446"/>
      <c r="O25" s="446"/>
      <c r="P25" s="446"/>
      <c r="Q25" s="446"/>
      <c r="R25" s="446"/>
      <c r="S25" s="446"/>
      <c r="T25" s="446"/>
      <c r="U25" s="446"/>
      <c r="V25" s="446"/>
      <c r="W25" s="446"/>
      <c r="X25" s="446"/>
      <c r="Y25" s="446"/>
      <c r="Z25" s="446"/>
      <c r="AA25" s="446"/>
      <c r="AB25" s="446"/>
      <c r="AC25" s="446"/>
      <c r="AD25" s="446"/>
      <c r="AE25" s="446"/>
      <c r="AF25" s="446"/>
      <c r="AG25" s="446"/>
      <c r="AH25" s="446"/>
      <c r="AI25" s="446"/>
    </row>
    <row r="26" spans="2:35" ht="35.450000000000003" customHeight="1" x14ac:dyDescent="0.15">
      <c r="B26" s="444"/>
      <c r="C26" s="446"/>
      <c r="D26" s="446"/>
      <c r="E26" s="446"/>
      <c r="F26" s="446"/>
      <c r="G26" s="446"/>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G26" s="446"/>
      <c r="AH26" s="446"/>
      <c r="AI26" s="446"/>
    </row>
    <row r="27" spans="2:35" ht="35.450000000000003" customHeight="1" x14ac:dyDescent="0.15">
      <c r="B27" s="444"/>
      <c r="C27" s="446"/>
      <c r="D27" s="446"/>
      <c r="E27" s="446"/>
      <c r="F27" s="446"/>
      <c r="G27" s="446"/>
      <c r="H27" s="446"/>
      <c r="I27" s="446"/>
      <c r="J27" s="446"/>
      <c r="K27" s="446"/>
      <c r="L27" s="446"/>
      <c r="M27" s="446"/>
      <c r="N27" s="446"/>
      <c r="O27" s="446"/>
      <c r="P27" s="446"/>
      <c r="Q27" s="446"/>
      <c r="R27" s="446"/>
      <c r="S27" s="446"/>
      <c r="T27" s="446"/>
      <c r="U27" s="446"/>
      <c r="V27" s="446"/>
      <c r="W27" s="446"/>
      <c r="X27" s="446"/>
      <c r="Y27" s="446"/>
      <c r="Z27" s="446"/>
      <c r="AA27" s="446"/>
      <c r="AB27" s="446"/>
      <c r="AC27" s="446"/>
      <c r="AD27" s="446"/>
      <c r="AE27" s="446"/>
      <c r="AF27" s="446"/>
      <c r="AG27" s="446"/>
      <c r="AH27" s="446"/>
      <c r="AI27" s="446"/>
    </row>
    <row r="28" spans="2:35" ht="35.450000000000003" customHeight="1" x14ac:dyDescent="0.15">
      <c r="B28" s="444"/>
      <c r="C28" s="446"/>
      <c r="D28" s="446"/>
      <c r="E28" s="446"/>
      <c r="F28" s="446"/>
      <c r="G28" s="446"/>
      <c r="H28" s="446"/>
      <c r="I28" s="446"/>
      <c r="J28" s="446"/>
      <c r="K28" s="446"/>
      <c r="L28" s="446"/>
      <c r="M28" s="446"/>
      <c r="N28" s="446"/>
      <c r="O28" s="446"/>
      <c r="P28" s="446"/>
      <c r="Q28" s="446"/>
      <c r="R28" s="446"/>
      <c r="S28" s="446"/>
      <c r="T28" s="446"/>
      <c r="U28" s="446"/>
      <c r="V28" s="446"/>
      <c r="W28" s="446"/>
      <c r="X28" s="446"/>
      <c r="Y28" s="446"/>
      <c r="Z28" s="446"/>
      <c r="AA28" s="446"/>
      <c r="AB28" s="446"/>
      <c r="AC28" s="446"/>
      <c r="AD28" s="446"/>
      <c r="AE28" s="446"/>
      <c r="AF28" s="446"/>
      <c r="AG28" s="446"/>
      <c r="AH28" s="446"/>
      <c r="AI28" s="446"/>
    </row>
    <row r="29" spans="2:35" ht="35.450000000000003" customHeight="1" x14ac:dyDescent="0.15">
      <c r="B29" s="444"/>
      <c r="C29" s="446"/>
      <c r="D29" s="446"/>
      <c r="E29" s="446"/>
      <c r="F29" s="446"/>
      <c r="G29" s="446"/>
      <c r="H29" s="446"/>
      <c r="I29" s="446"/>
      <c r="J29" s="446"/>
      <c r="K29" s="446"/>
      <c r="L29" s="446"/>
      <c r="M29" s="446"/>
      <c r="N29" s="446"/>
      <c r="O29" s="446"/>
      <c r="P29" s="446"/>
      <c r="Q29" s="446"/>
      <c r="R29" s="446"/>
      <c r="S29" s="446"/>
      <c r="T29" s="446"/>
      <c r="U29" s="446"/>
      <c r="V29" s="446"/>
      <c r="W29" s="446"/>
      <c r="X29" s="446"/>
      <c r="Y29" s="446"/>
      <c r="Z29" s="446"/>
      <c r="AA29" s="446"/>
      <c r="AB29" s="446"/>
      <c r="AC29" s="446"/>
      <c r="AD29" s="446"/>
      <c r="AE29" s="446"/>
      <c r="AF29" s="446"/>
      <c r="AG29" s="446"/>
      <c r="AH29" s="446"/>
      <c r="AI29" s="446"/>
    </row>
    <row r="30" spans="2:35" ht="35.450000000000003" customHeight="1" x14ac:dyDescent="0.15">
      <c r="B30" s="444"/>
      <c r="C30" s="446"/>
      <c r="D30" s="446"/>
      <c r="E30" s="446"/>
      <c r="F30" s="446"/>
      <c r="G30" s="446"/>
      <c r="H30" s="446"/>
      <c r="I30" s="446"/>
      <c r="J30" s="446"/>
      <c r="K30" s="446"/>
      <c r="L30" s="446"/>
      <c r="M30" s="446"/>
      <c r="N30" s="446"/>
      <c r="O30" s="446"/>
      <c r="P30" s="446"/>
      <c r="Q30" s="446"/>
      <c r="R30" s="446"/>
      <c r="S30" s="446"/>
      <c r="T30" s="446"/>
      <c r="U30" s="446"/>
      <c r="V30" s="446"/>
      <c r="W30" s="446"/>
      <c r="X30" s="446"/>
      <c r="Y30" s="446"/>
      <c r="Z30" s="446"/>
      <c r="AA30" s="446"/>
      <c r="AB30" s="446"/>
      <c r="AC30" s="446"/>
      <c r="AD30" s="446"/>
      <c r="AE30" s="446"/>
      <c r="AF30" s="446"/>
      <c r="AG30" s="446"/>
      <c r="AH30" s="446"/>
      <c r="AI30" s="446"/>
    </row>
    <row r="31" spans="2:35" ht="35.450000000000003" customHeight="1" x14ac:dyDescent="0.15">
      <c r="B31" s="444"/>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6"/>
      <c r="AA31" s="446"/>
      <c r="AB31" s="446"/>
      <c r="AC31" s="446"/>
      <c r="AD31" s="446"/>
      <c r="AE31" s="446"/>
      <c r="AF31" s="446"/>
      <c r="AG31" s="446"/>
      <c r="AH31" s="446"/>
      <c r="AI31" s="446"/>
    </row>
    <row r="32" spans="2:35" ht="35.450000000000003" customHeight="1" x14ac:dyDescent="0.15">
      <c r="B32" s="444"/>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6"/>
      <c r="AA32" s="446"/>
      <c r="AB32" s="446"/>
      <c r="AC32" s="446"/>
      <c r="AD32" s="446"/>
      <c r="AE32" s="446"/>
      <c r="AF32" s="446"/>
      <c r="AG32" s="446"/>
      <c r="AH32" s="446"/>
      <c r="AI32" s="446"/>
    </row>
    <row r="33" spans="2:35" ht="35.450000000000003" customHeight="1" x14ac:dyDescent="0.15">
      <c r="B33" s="444"/>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6"/>
      <c r="AA33" s="446"/>
      <c r="AB33" s="446"/>
      <c r="AC33" s="446"/>
      <c r="AD33" s="446"/>
      <c r="AE33" s="446"/>
      <c r="AF33" s="446"/>
      <c r="AG33" s="446"/>
      <c r="AH33" s="446"/>
      <c r="AI33" s="446"/>
    </row>
    <row r="34" spans="2:35" ht="35.450000000000003" customHeight="1" x14ac:dyDescent="0.15">
      <c r="B34" s="444"/>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6"/>
      <c r="AA34" s="446"/>
      <c r="AB34" s="446"/>
      <c r="AC34" s="446"/>
      <c r="AD34" s="446"/>
      <c r="AE34" s="446"/>
      <c r="AF34" s="446"/>
      <c r="AG34" s="446"/>
      <c r="AH34" s="446"/>
      <c r="AI34" s="446"/>
    </row>
    <row r="35" spans="2:35" ht="53.25" customHeight="1" x14ac:dyDescent="0.15">
      <c r="B35" s="444"/>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6"/>
      <c r="AA35" s="446"/>
      <c r="AB35" s="446"/>
      <c r="AC35" s="446"/>
      <c r="AD35" s="446"/>
      <c r="AE35" s="446"/>
      <c r="AF35" s="446"/>
      <c r="AG35" s="446"/>
      <c r="AH35" s="446"/>
      <c r="AI35" s="446"/>
    </row>
    <row r="36" spans="2:35" ht="15" customHeight="1" x14ac:dyDescent="0.15">
      <c r="B36" s="38"/>
      <c r="C36" s="38"/>
      <c r="D36" s="3"/>
    </row>
    <row r="37" spans="2:35" ht="15" customHeight="1" x14ac:dyDescent="0.15">
      <c r="B37" s="38"/>
      <c r="C37" s="38"/>
      <c r="D37" s="3"/>
    </row>
  </sheetData>
  <mergeCells count="30">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19685039370078741" header="0.51181102362204722" footer="0.51181102362204722"/>
  <pageSetup paperSize="9" fitToWidth="0"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view="pageBreakPreview" zoomScaleNormal="100" zoomScaleSheetLayoutView="100" workbookViewId="0">
      <selection activeCell="V6" sqref="V6:Y6"/>
    </sheetView>
  </sheetViews>
  <sheetFormatPr defaultColWidth="9" defaultRowHeight="12" x14ac:dyDescent="0.15"/>
  <cols>
    <col min="1" max="1" width="1.625" style="188" customWidth="1"/>
    <col min="2" max="2" width="4.125" style="188" customWidth="1"/>
    <col min="3" max="21" width="5.875" style="188" customWidth="1"/>
    <col min="22" max="22" width="8.25" style="188" customWidth="1"/>
    <col min="23" max="24" width="6.75" style="188" customWidth="1"/>
    <col min="25" max="25" width="8.625" style="188" customWidth="1"/>
    <col min="26" max="26" width="1.375" style="188" customWidth="1"/>
    <col min="27" max="29" width="0" style="188" hidden="1" customWidth="1"/>
    <col min="30" max="16384" width="9" style="188"/>
  </cols>
  <sheetData>
    <row r="2" spans="2:29" ht="24.95" customHeight="1" x14ac:dyDescent="0.15">
      <c r="B2" s="18" t="s">
        <v>552</v>
      </c>
      <c r="C2" s="3"/>
      <c r="D2" s="3"/>
      <c r="E2" s="3"/>
      <c r="F2" s="3"/>
      <c r="G2" s="3"/>
      <c r="H2" s="3"/>
      <c r="I2" s="3"/>
      <c r="J2" s="3"/>
      <c r="K2" s="3"/>
      <c r="L2" s="3"/>
      <c r="M2" s="3"/>
      <c r="N2" s="543"/>
      <c r="O2" s="544"/>
      <c r="P2" s="545"/>
      <c r="Q2" s="546"/>
      <c r="R2" s="546"/>
      <c r="S2" s="547"/>
      <c r="T2" s="338" t="s">
        <v>47</v>
      </c>
      <c r="U2" s="338"/>
      <c r="V2" s="548" t="s">
        <v>688</v>
      </c>
      <c r="W2" s="548"/>
      <c r="X2" s="548"/>
      <c r="Y2" s="548"/>
      <c r="AA2" s="94" t="s">
        <v>553</v>
      </c>
      <c r="AB2" s="3" t="s">
        <v>554</v>
      </c>
      <c r="AC2" s="3" t="s">
        <v>555</v>
      </c>
    </row>
    <row r="3" spans="2:29" ht="20.100000000000001" customHeight="1" x14ac:dyDescent="0.15">
      <c r="B3" s="334" t="s">
        <v>27</v>
      </c>
      <c r="C3" s="334"/>
      <c r="D3" s="537" t="str">
        <f>'様式A-1'!D3</f>
        <v>ヒライワズイドウ</v>
      </c>
      <c r="E3" s="537"/>
      <c r="F3" s="537"/>
      <c r="G3" s="537"/>
      <c r="H3" s="338" t="s">
        <v>28</v>
      </c>
      <c r="I3" s="338"/>
      <c r="J3" s="537" t="str">
        <f>'様式A-1'!J3</f>
        <v>一般国道315号</v>
      </c>
      <c r="K3" s="537"/>
      <c r="L3" s="537"/>
      <c r="M3" s="537"/>
      <c r="N3" s="338" t="s">
        <v>10</v>
      </c>
      <c r="O3" s="338"/>
      <c r="P3" s="537" t="str">
        <f>'様式A-1'!R3</f>
        <v>防府土木建築事務所
山口支所</v>
      </c>
      <c r="Q3" s="537"/>
      <c r="R3" s="537"/>
      <c r="S3" s="537"/>
      <c r="T3" s="338" t="s">
        <v>16</v>
      </c>
      <c r="U3" s="338"/>
      <c r="V3" s="549" t="s">
        <v>690</v>
      </c>
      <c r="W3" s="549"/>
      <c r="X3" s="549"/>
      <c r="Y3" s="549"/>
      <c r="AA3" s="94" t="s">
        <v>556</v>
      </c>
      <c r="AB3" s="3" t="s">
        <v>557</v>
      </c>
      <c r="AC3" s="3" t="s">
        <v>558</v>
      </c>
    </row>
    <row r="4" spans="2:29" ht="20.100000000000001" customHeight="1" x14ac:dyDescent="0.15">
      <c r="B4" s="350" t="s">
        <v>11</v>
      </c>
      <c r="C4" s="350"/>
      <c r="D4" s="550" t="str">
        <f>'様式A-1'!D4</f>
        <v>平岩隧道</v>
      </c>
      <c r="E4" s="550"/>
      <c r="F4" s="550"/>
      <c r="G4" s="550"/>
      <c r="H4" s="338"/>
      <c r="I4" s="338"/>
      <c r="J4" s="537"/>
      <c r="K4" s="537"/>
      <c r="L4" s="537"/>
      <c r="M4" s="537"/>
      <c r="N4" s="338"/>
      <c r="O4" s="338"/>
      <c r="P4" s="537"/>
      <c r="Q4" s="537"/>
      <c r="R4" s="537"/>
      <c r="S4" s="537"/>
      <c r="T4" s="338" t="s">
        <v>17</v>
      </c>
      <c r="U4" s="338"/>
      <c r="V4" s="549" t="s">
        <v>690</v>
      </c>
      <c r="W4" s="549"/>
      <c r="X4" s="549"/>
      <c r="Y4" s="549"/>
      <c r="AA4" s="94" t="s">
        <v>54</v>
      </c>
      <c r="AC4" s="3" t="s">
        <v>559</v>
      </c>
    </row>
    <row r="5" spans="2:29" ht="20.100000000000001" customHeight="1" x14ac:dyDescent="0.15">
      <c r="B5" s="451" t="s">
        <v>12</v>
      </c>
      <c r="C5" s="451"/>
      <c r="D5" s="189" t="s">
        <v>13</v>
      </c>
      <c r="E5" s="537" t="str">
        <f>'様式A-1'!E5</f>
        <v>山口県山口市徳地柚木</v>
      </c>
      <c r="F5" s="537"/>
      <c r="G5" s="537"/>
      <c r="H5" s="338" t="s">
        <v>256</v>
      </c>
      <c r="I5" s="338"/>
      <c r="J5" s="338"/>
      <c r="K5" s="538" t="s">
        <v>580</v>
      </c>
      <c r="L5" s="539"/>
      <c r="M5" s="539"/>
      <c r="N5" s="539"/>
      <c r="O5" s="324" t="s">
        <v>238</v>
      </c>
      <c r="P5" s="325"/>
      <c r="Q5" s="515">
        <v>45268</v>
      </c>
      <c r="R5" s="516"/>
      <c r="S5" s="517"/>
      <c r="T5" s="338" t="s">
        <v>39</v>
      </c>
      <c r="U5" s="338"/>
      <c r="V5" s="190" t="s">
        <v>38</v>
      </c>
      <c r="W5" s="524" t="s">
        <v>693</v>
      </c>
      <c r="X5" s="525"/>
      <c r="Y5" s="54" t="s">
        <v>37</v>
      </c>
      <c r="AA5" s="94" t="s">
        <v>55</v>
      </c>
      <c r="AC5" s="3" t="s">
        <v>560</v>
      </c>
    </row>
    <row r="6" spans="2:29" ht="20.100000000000001" customHeight="1" x14ac:dyDescent="0.15">
      <c r="B6" s="451"/>
      <c r="C6" s="451"/>
      <c r="D6" s="189" t="s">
        <v>14</v>
      </c>
      <c r="E6" s="542" t="str">
        <f>'様式A-1'!E6</f>
        <v>山口県山口市徳地柚木</v>
      </c>
      <c r="F6" s="542"/>
      <c r="G6" s="542"/>
      <c r="H6" s="338" t="s">
        <v>257</v>
      </c>
      <c r="I6" s="338"/>
      <c r="J6" s="338"/>
      <c r="K6" s="538" t="s">
        <v>582</v>
      </c>
      <c r="L6" s="539"/>
      <c r="M6" s="539"/>
      <c r="N6" s="539"/>
      <c r="O6" s="540"/>
      <c r="P6" s="541"/>
      <c r="Q6" s="518"/>
      <c r="R6" s="519"/>
      <c r="S6" s="520"/>
      <c r="T6" s="334" t="s">
        <v>15</v>
      </c>
      <c r="U6" s="334"/>
      <c r="V6" s="512" t="s">
        <v>689</v>
      </c>
      <c r="W6" s="513"/>
      <c r="X6" s="513"/>
      <c r="Y6" s="514"/>
      <c r="AC6" s="3" t="s">
        <v>561</v>
      </c>
    </row>
    <row r="7" spans="2:29" ht="6.95" customHeight="1" x14ac:dyDescent="0.15">
      <c r="B7" s="479" t="s">
        <v>18</v>
      </c>
      <c r="C7" s="500" t="s">
        <v>19</v>
      </c>
      <c r="D7" s="506">
        <f>'様式A-1'!E7</f>
        <v>342029.43</v>
      </c>
      <c r="E7" s="507"/>
      <c r="F7" s="458" t="s">
        <v>20</v>
      </c>
      <c r="G7" s="459"/>
      <c r="H7" s="458" t="s">
        <v>21</v>
      </c>
      <c r="I7" s="460"/>
      <c r="J7" s="313" t="s">
        <v>22</v>
      </c>
      <c r="K7" s="315"/>
      <c r="L7" s="334" t="s">
        <v>34</v>
      </c>
      <c r="M7" s="521">
        <v>2</v>
      </c>
      <c r="N7" s="334" t="s">
        <v>33</v>
      </c>
      <c r="O7" s="521">
        <v>0</v>
      </c>
      <c r="P7" s="477" t="s">
        <v>32</v>
      </c>
      <c r="Q7" s="474">
        <v>0</v>
      </c>
      <c r="R7" s="458" t="s">
        <v>36</v>
      </c>
      <c r="S7" s="460"/>
      <c r="T7" s="526" t="s">
        <v>556</v>
      </c>
      <c r="U7" s="527"/>
      <c r="V7" s="532" t="s">
        <v>35</v>
      </c>
      <c r="W7" s="535" t="s">
        <v>290</v>
      </c>
      <c r="X7" s="536"/>
      <c r="Y7" s="490">
        <v>0</v>
      </c>
      <c r="AC7" s="3" t="s">
        <v>562</v>
      </c>
    </row>
    <row r="8" spans="2:29" ht="6.95" customHeight="1" x14ac:dyDescent="0.15">
      <c r="B8" s="479"/>
      <c r="C8" s="501"/>
      <c r="D8" s="508"/>
      <c r="E8" s="509"/>
      <c r="F8" s="503"/>
      <c r="G8" s="504"/>
      <c r="H8" s="503"/>
      <c r="I8" s="505"/>
      <c r="J8" s="303"/>
      <c r="K8" s="491"/>
      <c r="L8" s="492"/>
      <c r="M8" s="522"/>
      <c r="N8" s="492"/>
      <c r="O8" s="522"/>
      <c r="P8" s="478"/>
      <c r="Q8" s="475"/>
      <c r="R8" s="503"/>
      <c r="S8" s="505"/>
      <c r="T8" s="528"/>
      <c r="U8" s="529"/>
      <c r="V8" s="533"/>
      <c r="W8" s="536"/>
      <c r="X8" s="536"/>
      <c r="Y8" s="490"/>
      <c r="AC8" s="3" t="s">
        <v>563</v>
      </c>
    </row>
    <row r="9" spans="2:29" ht="6.95" customHeight="1" x14ac:dyDescent="0.15">
      <c r="B9" s="479"/>
      <c r="C9" s="502"/>
      <c r="D9" s="510"/>
      <c r="E9" s="511"/>
      <c r="F9" s="503"/>
      <c r="G9" s="504"/>
      <c r="H9" s="503"/>
      <c r="I9" s="505"/>
      <c r="J9" s="303"/>
      <c r="K9" s="491"/>
      <c r="L9" s="492"/>
      <c r="M9" s="522"/>
      <c r="N9" s="492"/>
      <c r="O9" s="522"/>
      <c r="P9" s="478"/>
      <c r="Q9" s="475"/>
      <c r="R9" s="503"/>
      <c r="S9" s="505"/>
      <c r="T9" s="528"/>
      <c r="U9" s="529"/>
      <c r="V9" s="533"/>
      <c r="W9" s="536"/>
      <c r="X9" s="536"/>
      <c r="Y9" s="490"/>
    </row>
    <row r="10" spans="2:29" ht="6.95" customHeight="1" x14ac:dyDescent="0.15">
      <c r="B10" s="479"/>
      <c r="C10" s="500" t="s">
        <v>23</v>
      </c>
      <c r="D10" s="506">
        <f>'様式A-1'!E8</f>
        <v>1314441.08</v>
      </c>
      <c r="E10" s="507"/>
      <c r="F10" s="503"/>
      <c r="G10" s="504"/>
      <c r="H10" s="503"/>
      <c r="I10" s="505"/>
      <c r="J10" s="303"/>
      <c r="K10" s="491"/>
      <c r="L10" s="492"/>
      <c r="M10" s="523"/>
      <c r="N10" s="492"/>
      <c r="O10" s="523"/>
      <c r="P10" s="478"/>
      <c r="Q10" s="476"/>
      <c r="R10" s="503"/>
      <c r="S10" s="505"/>
      <c r="T10" s="528"/>
      <c r="U10" s="529"/>
      <c r="V10" s="533"/>
      <c r="W10" s="536"/>
      <c r="X10" s="536"/>
      <c r="Y10" s="490"/>
    </row>
    <row r="11" spans="2:29" ht="6.95" customHeight="1" x14ac:dyDescent="0.15">
      <c r="B11" s="479"/>
      <c r="C11" s="501"/>
      <c r="D11" s="508"/>
      <c r="E11" s="509"/>
      <c r="F11" s="503"/>
      <c r="G11" s="504"/>
      <c r="H11" s="503"/>
      <c r="I11" s="505"/>
      <c r="J11" s="313" t="s">
        <v>24</v>
      </c>
      <c r="K11" s="315"/>
      <c r="L11" s="334" t="s">
        <v>34</v>
      </c>
      <c r="M11" s="521">
        <v>1</v>
      </c>
      <c r="N11" s="334" t="s">
        <v>33</v>
      </c>
      <c r="O11" s="474">
        <v>0</v>
      </c>
      <c r="P11" s="477" t="s">
        <v>32</v>
      </c>
      <c r="Q11" s="474">
        <v>0</v>
      </c>
      <c r="R11" s="503"/>
      <c r="S11" s="505"/>
      <c r="T11" s="528"/>
      <c r="U11" s="529"/>
      <c r="V11" s="533"/>
      <c r="W11" s="536"/>
      <c r="X11" s="536"/>
      <c r="Y11" s="490"/>
    </row>
    <row r="12" spans="2:29" ht="6.95" customHeight="1" x14ac:dyDescent="0.15">
      <c r="B12" s="479"/>
      <c r="C12" s="502"/>
      <c r="D12" s="510"/>
      <c r="E12" s="511"/>
      <c r="F12" s="503"/>
      <c r="G12" s="504"/>
      <c r="H12" s="503"/>
      <c r="I12" s="505"/>
      <c r="J12" s="303"/>
      <c r="K12" s="491"/>
      <c r="L12" s="492"/>
      <c r="M12" s="522"/>
      <c r="N12" s="492"/>
      <c r="O12" s="475"/>
      <c r="P12" s="478"/>
      <c r="Q12" s="475"/>
      <c r="R12" s="503"/>
      <c r="S12" s="505"/>
      <c r="T12" s="528"/>
      <c r="U12" s="529"/>
      <c r="V12" s="533"/>
      <c r="W12" s="536"/>
      <c r="X12" s="536"/>
      <c r="Y12" s="490"/>
    </row>
    <row r="13" spans="2:29" ht="6.95" customHeight="1" x14ac:dyDescent="0.15">
      <c r="B13" s="479" t="s">
        <v>25</v>
      </c>
      <c r="C13" s="500" t="s">
        <v>19</v>
      </c>
      <c r="D13" s="506">
        <f>'様式A-1'!E9</f>
        <v>342030.81</v>
      </c>
      <c r="E13" s="507"/>
      <c r="F13" s="503"/>
      <c r="G13" s="504"/>
      <c r="H13" s="503"/>
      <c r="I13" s="505"/>
      <c r="J13" s="303"/>
      <c r="K13" s="491"/>
      <c r="L13" s="492"/>
      <c r="M13" s="522"/>
      <c r="N13" s="492"/>
      <c r="O13" s="475"/>
      <c r="P13" s="478"/>
      <c r="Q13" s="475"/>
      <c r="R13" s="503"/>
      <c r="S13" s="505"/>
      <c r="T13" s="528"/>
      <c r="U13" s="529"/>
      <c r="V13" s="533"/>
      <c r="W13" s="488" t="s">
        <v>272</v>
      </c>
      <c r="X13" s="489"/>
      <c r="Y13" s="490">
        <v>0</v>
      </c>
    </row>
    <row r="14" spans="2:29" ht="6.95" customHeight="1" x14ac:dyDescent="0.15">
      <c r="B14" s="500"/>
      <c r="C14" s="501"/>
      <c r="D14" s="508"/>
      <c r="E14" s="509"/>
      <c r="F14" s="503"/>
      <c r="G14" s="504"/>
      <c r="H14" s="503"/>
      <c r="I14" s="505"/>
      <c r="J14" s="304"/>
      <c r="K14" s="317"/>
      <c r="L14" s="492"/>
      <c r="M14" s="523"/>
      <c r="N14" s="492"/>
      <c r="O14" s="476"/>
      <c r="P14" s="478"/>
      <c r="Q14" s="476"/>
      <c r="R14" s="503"/>
      <c r="S14" s="505"/>
      <c r="T14" s="528"/>
      <c r="U14" s="529"/>
      <c r="V14" s="533"/>
      <c r="W14" s="489"/>
      <c r="X14" s="489"/>
      <c r="Y14" s="490"/>
    </row>
    <row r="15" spans="2:29" ht="6.95" customHeight="1" x14ac:dyDescent="0.15">
      <c r="B15" s="500"/>
      <c r="C15" s="502"/>
      <c r="D15" s="510"/>
      <c r="E15" s="511"/>
      <c r="F15" s="503"/>
      <c r="G15" s="504"/>
      <c r="H15" s="503"/>
      <c r="I15" s="505"/>
      <c r="J15" s="303" t="s">
        <v>26</v>
      </c>
      <c r="K15" s="491"/>
      <c r="L15" s="334" t="s">
        <v>34</v>
      </c>
      <c r="M15" s="493">
        <v>0</v>
      </c>
      <c r="N15" s="334" t="s">
        <v>33</v>
      </c>
      <c r="O15" s="493">
        <v>0</v>
      </c>
      <c r="P15" s="477" t="s">
        <v>32</v>
      </c>
      <c r="Q15" s="497">
        <v>0</v>
      </c>
      <c r="R15" s="503"/>
      <c r="S15" s="505"/>
      <c r="T15" s="528"/>
      <c r="U15" s="529"/>
      <c r="V15" s="533"/>
      <c r="W15" s="489"/>
      <c r="X15" s="489"/>
      <c r="Y15" s="490"/>
      <c r="AC15" s="188">
        <v>0</v>
      </c>
    </row>
    <row r="16" spans="2:29" ht="6.95" customHeight="1" x14ac:dyDescent="0.15">
      <c r="B16" s="500"/>
      <c r="C16" s="500" t="s">
        <v>23</v>
      </c>
      <c r="D16" s="506">
        <f>'様式A-1'!E10</f>
        <v>1314439.46</v>
      </c>
      <c r="E16" s="507"/>
      <c r="F16" s="503"/>
      <c r="G16" s="504"/>
      <c r="H16" s="503"/>
      <c r="I16" s="505"/>
      <c r="J16" s="303"/>
      <c r="K16" s="491"/>
      <c r="L16" s="492"/>
      <c r="M16" s="494"/>
      <c r="N16" s="492"/>
      <c r="O16" s="494"/>
      <c r="P16" s="478"/>
      <c r="Q16" s="498"/>
      <c r="R16" s="503"/>
      <c r="S16" s="505"/>
      <c r="T16" s="528"/>
      <c r="U16" s="529"/>
      <c r="V16" s="533"/>
      <c r="W16" s="489"/>
      <c r="X16" s="489"/>
      <c r="Y16" s="490"/>
    </row>
    <row r="17" spans="2:25" ht="6.95" customHeight="1" x14ac:dyDescent="0.15">
      <c r="B17" s="500"/>
      <c r="C17" s="501"/>
      <c r="D17" s="508"/>
      <c r="E17" s="509"/>
      <c r="F17" s="503"/>
      <c r="G17" s="504"/>
      <c r="H17" s="503"/>
      <c r="I17" s="505"/>
      <c r="J17" s="303"/>
      <c r="K17" s="491"/>
      <c r="L17" s="492"/>
      <c r="M17" s="494"/>
      <c r="N17" s="492"/>
      <c r="O17" s="494"/>
      <c r="P17" s="478"/>
      <c r="Q17" s="498"/>
      <c r="R17" s="503"/>
      <c r="S17" s="505"/>
      <c r="T17" s="528"/>
      <c r="U17" s="529"/>
      <c r="V17" s="533"/>
      <c r="W17" s="489"/>
      <c r="X17" s="489"/>
      <c r="Y17" s="490"/>
    </row>
    <row r="18" spans="2:25" ht="6.95" customHeight="1" x14ac:dyDescent="0.15">
      <c r="B18" s="479"/>
      <c r="C18" s="502"/>
      <c r="D18" s="510"/>
      <c r="E18" s="511"/>
      <c r="F18" s="461"/>
      <c r="G18" s="462"/>
      <c r="H18" s="461"/>
      <c r="I18" s="463"/>
      <c r="J18" s="304"/>
      <c r="K18" s="317"/>
      <c r="L18" s="350"/>
      <c r="M18" s="495"/>
      <c r="N18" s="350"/>
      <c r="O18" s="495"/>
      <c r="P18" s="496"/>
      <c r="Q18" s="499"/>
      <c r="R18" s="461"/>
      <c r="S18" s="463"/>
      <c r="T18" s="530"/>
      <c r="U18" s="531"/>
      <c r="V18" s="534"/>
      <c r="W18" s="489"/>
      <c r="X18" s="489"/>
      <c r="Y18" s="490"/>
    </row>
    <row r="19" spans="2:25" ht="39.950000000000003" customHeight="1" x14ac:dyDescent="0.15">
      <c r="B19" s="480" t="s">
        <v>9</v>
      </c>
      <c r="C19" s="481"/>
      <c r="D19" s="482"/>
      <c r="E19" s="482"/>
      <c r="F19" s="482"/>
      <c r="G19" s="482"/>
      <c r="H19" s="482"/>
      <c r="I19" s="482"/>
      <c r="J19" s="482"/>
      <c r="K19" s="482"/>
      <c r="L19" s="482"/>
      <c r="M19" s="482"/>
      <c r="N19" s="482"/>
      <c r="O19" s="482"/>
      <c r="P19" s="482"/>
      <c r="Q19" s="482"/>
      <c r="R19" s="482"/>
      <c r="S19" s="482"/>
      <c r="T19" s="482"/>
      <c r="U19" s="482"/>
      <c r="V19" s="482"/>
      <c r="W19" s="482"/>
      <c r="X19" s="482"/>
      <c r="Y19" s="483"/>
    </row>
    <row r="20" spans="2:25" ht="39.950000000000003" customHeight="1" x14ac:dyDescent="0.15">
      <c r="B20" s="480"/>
      <c r="C20" s="1"/>
      <c r="D20" s="1"/>
      <c r="E20" s="1"/>
      <c r="F20" s="1"/>
      <c r="G20" s="1"/>
      <c r="H20" s="191"/>
      <c r="I20" s="1"/>
      <c r="J20" s="1"/>
      <c r="K20" s="1"/>
      <c r="L20" s="1"/>
      <c r="M20" s="191"/>
      <c r="N20" s="191"/>
      <c r="O20" s="1"/>
      <c r="P20" s="1"/>
      <c r="Q20" s="191"/>
      <c r="R20" s="1"/>
      <c r="S20" s="1"/>
      <c r="T20" s="1"/>
      <c r="U20" s="1"/>
      <c r="V20" s="1"/>
      <c r="W20" s="1"/>
      <c r="X20" s="1"/>
      <c r="Y20" s="192"/>
    </row>
    <row r="21" spans="2:25" ht="39.950000000000003" customHeight="1" x14ac:dyDescent="0.15">
      <c r="B21" s="480"/>
      <c r="C21" s="1"/>
      <c r="D21" s="1"/>
      <c r="E21" s="1"/>
      <c r="F21" s="1"/>
      <c r="G21" s="1"/>
      <c r="H21" s="191"/>
      <c r="I21" s="1"/>
      <c r="J21" s="1"/>
      <c r="K21" s="1"/>
      <c r="L21" s="1"/>
      <c r="M21" s="191"/>
      <c r="N21" s="191"/>
      <c r="O21" s="1"/>
      <c r="P21" s="1"/>
      <c r="Q21" s="191"/>
      <c r="R21" s="1"/>
      <c r="S21" s="1"/>
      <c r="T21" s="1"/>
      <c r="U21" s="1"/>
      <c r="V21" s="1"/>
      <c r="W21" s="1"/>
      <c r="X21" s="1"/>
      <c r="Y21" s="192"/>
    </row>
    <row r="22" spans="2:25" ht="39.950000000000003" customHeight="1" x14ac:dyDescent="0.15">
      <c r="B22" s="480"/>
      <c r="C22" s="1"/>
      <c r="D22" s="1"/>
      <c r="E22" s="1"/>
      <c r="F22" s="191"/>
      <c r="G22" s="1"/>
      <c r="H22" s="1"/>
      <c r="I22" s="1"/>
      <c r="J22" s="1"/>
      <c r="K22" s="1"/>
      <c r="L22" s="1"/>
      <c r="M22" s="191"/>
      <c r="N22" s="1"/>
      <c r="O22" s="1"/>
      <c r="P22" s="1"/>
      <c r="Q22" s="191"/>
      <c r="R22" s="1"/>
      <c r="S22" s="1"/>
      <c r="T22" s="1"/>
      <c r="U22" s="1"/>
      <c r="V22" s="1"/>
      <c r="W22" s="1"/>
      <c r="X22" s="1"/>
      <c r="Y22" s="192"/>
    </row>
    <row r="23" spans="2:25" ht="39.950000000000003" customHeight="1" x14ac:dyDescent="0.15">
      <c r="B23" s="480"/>
      <c r="C23" s="1"/>
      <c r="D23" s="1"/>
      <c r="E23" s="1"/>
      <c r="F23" s="191"/>
      <c r="G23" s="191"/>
      <c r="H23" s="1"/>
      <c r="I23" s="1"/>
      <c r="J23" s="1"/>
      <c r="K23" s="1"/>
      <c r="L23" s="1"/>
      <c r="M23" s="191"/>
      <c r="N23" s="1"/>
      <c r="O23" s="1"/>
      <c r="P23" s="1"/>
      <c r="Q23" s="191"/>
      <c r="R23" s="1"/>
      <c r="S23" s="1"/>
      <c r="T23" s="1"/>
      <c r="U23" s="1"/>
      <c r="V23" s="1"/>
      <c r="W23" s="1"/>
      <c r="X23" s="1"/>
      <c r="Y23" s="192"/>
    </row>
    <row r="24" spans="2:25" ht="39.950000000000003" customHeight="1" x14ac:dyDescent="0.15">
      <c r="B24" s="480"/>
      <c r="C24" s="191"/>
      <c r="D24" s="1"/>
      <c r="E24" s="1"/>
      <c r="F24" s="191"/>
      <c r="G24" s="191"/>
      <c r="H24" s="1"/>
      <c r="I24" s="1"/>
      <c r="J24" s="1"/>
      <c r="K24" s="1"/>
      <c r="L24" s="1"/>
      <c r="M24" s="191"/>
      <c r="N24" s="191"/>
      <c r="O24" s="1"/>
      <c r="P24" s="1"/>
      <c r="Q24" s="191"/>
      <c r="R24" s="1"/>
      <c r="S24" s="1"/>
      <c r="T24" s="1"/>
      <c r="U24" s="1"/>
      <c r="V24" s="1"/>
      <c r="W24" s="1"/>
      <c r="X24" s="1"/>
      <c r="Y24" s="192"/>
    </row>
    <row r="25" spans="2:25" ht="39.950000000000003" customHeight="1" x14ac:dyDescent="0.15">
      <c r="B25" s="480"/>
      <c r="C25" s="191"/>
      <c r="D25" s="1"/>
      <c r="E25" s="1"/>
      <c r="F25" s="191"/>
      <c r="G25" s="191"/>
      <c r="H25" s="1"/>
      <c r="I25" s="1"/>
      <c r="J25" s="1"/>
      <c r="K25" s="1"/>
      <c r="L25" s="1"/>
      <c r="M25" s="191"/>
      <c r="N25" s="191"/>
      <c r="O25" s="1"/>
      <c r="P25" s="1"/>
      <c r="Q25" s="191"/>
      <c r="R25" s="1"/>
      <c r="S25" s="1"/>
      <c r="T25" s="1"/>
      <c r="U25" s="1"/>
      <c r="V25" s="1"/>
      <c r="W25" s="1"/>
      <c r="X25" s="1"/>
      <c r="Y25" s="192"/>
    </row>
    <row r="26" spans="2:25" ht="39.950000000000003" customHeight="1" x14ac:dyDescent="0.15">
      <c r="B26" s="480"/>
      <c r="C26" s="191"/>
      <c r="D26" s="1"/>
      <c r="E26" s="1"/>
      <c r="F26" s="2"/>
      <c r="G26" s="193"/>
      <c r="H26" s="193"/>
      <c r="I26" s="193"/>
      <c r="J26" s="193"/>
      <c r="K26" s="193"/>
      <c r="L26" s="1"/>
      <c r="M26" s="191"/>
      <c r="N26" s="191"/>
      <c r="O26" s="1"/>
      <c r="P26" s="484" t="s">
        <v>289</v>
      </c>
      <c r="Q26" s="484"/>
      <c r="R26" s="484"/>
      <c r="S26" s="484"/>
      <c r="T26" s="484"/>
      <c r="U26" s="484"/>
      <c r="V26" s="484"/>
      <c r="W26" s="484"/>
      <c r="X26" s="484"/>
      <c r="Y26" s="485"/>
    </row>
    <row r="27" spans="2:25" ht="45" customHeight="1" x14ac:dyDescent="0.15">
      <c r="B27" s="443"/>
      <c r="C27" s="194"/>
      <c r="D27" s="195"/>
      <c r="E27" s="196"/>
      <c r="F27" s="197"/>
      <c r="G27" s="195"/>
      <c r="H27" s="195"/>
      <c r="I27" s="195"/>
      <c r="J27" s="195"/>
      <c r="K27" s="195"/>
      <c r="L27" s="195"/>
      <c r="M27" s="195"/>
      <c r="N27" s="195"/>
      <c r="O27" s="198"/>
      <c r="P27" s="486"/>
      <c r="Q27" s="486"/>
      <c r="R27" s="486"/>
      <c r="S27" s="486"/>
      <c r="T27" s="486"/>
      <c r="U27" s="486"/>
      <c r="V27" s="486"/>
      <c r="W27" s="486"/>
      <c r="X27" s="486"/>
      <c r="Y27" s="487"/>
    </row>
    <row r="28" spans="2:25" ht="15" customHeight="1" x14ac:dyDescent="0.15">
      <c r="C28" s="3" t="s">
        <v>248</v>
      </c>
    </row>
    <row r="29" spans="2:25" ht="15" customHeight="1" x14ac:dyDescent="0.15">
      <c r="C29" s="3" t="s">
        <v>564</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xr:uid="{00000000-0002-0000-0500-000000000000}">
      <formula1>$AB$2:$AB$3</formula1>
    </dataValidation>
    <dataValidation type="list" allowBlank="1" showInputMessage="1" showErrorMessage="1" sqref="T7:U18" xr:uid="{00000000-0002-0000-0500-000001000000}">
      <formula1>$AA$2:$AA$5</formula1>
    </dataValidation>
    <dataValidation type="list" allowBlank="1" showInputMessage="1" showErrorMessage="1" sqref="V6:Y6" xr:uid="{00000000-0002-0000-05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Z45"/>
  <sheetViews>
    <sheetView showGridLines="0" view="pageBreakPreview" topLeftCell="A5" zoomScaleNormal="100" zoomScaleSheetLayoutView="100" workbookViewId="0">
      <selection activeCell="Q26" sqref="Q26"/>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71" t="s">
        <v>325</v>
      </c>
      <c r="C2" s="571"/>
      <c r="D2" s="571"/>
      <c r="E2" s="571"/>
      <c r="F2" s="447"/>
      <c r="G2" s="447"/>
      <c r="H2" s="447"/>
      <c r="I2" s="571"/>
      <c r="J2" s="571"/>
      <c r="K2" s="571"/>
      <c r="L2" s="571"/>
      <c r="M2" s="571"/>
      <c r="N2" s="571"/>
      <c r="O2" s="571"/>
      <c r="P2" s="571"/>
      <c r="Q2" s="571"/>
      <c r="R2" s="571"/>
      <c r="S2" s="571"/>
      <c r="T2" s="571"/>
      <c r="U2" s="571"/>
      <c r="V2" s="571"/>
      <c r="W2" s="571"/>
      <c r="X2" s="571"/>
      <c r="Y2" s="571"/>
    </row>
    <row r="3" spans="2:26" ht="20.100000000000001" customHeight="1" x14ac:dyDescent="0.15">
      <c r="B3" s="263" t="s">
        <v>27</v>
      </c>
      <c r="C3" s="275"/>
      <c r="D3" s="275"/>
      <c r="E3" s="275"/>
      <c r="F3" s="448" t="str">
        <f>'様式A-1'!D3</f>
        <v>ヒライワズイドウ</v>
      </c>
      <c r="G3" s="449"/>
      <c r="H3" s="450"/>
      <c r="I3" s="280" t="s">
        <v>28</v>
      </c>
      <c r="J3" s="270"/>
      <c r="K3" s="272" t="str">
        <f>'様式A-1'!J3</f>
        <v>一般国道315号</v>
      </c>
      <c r="L3" s="273"/>
      <c r="M3" s="273"/>
      <c r="N3" s="274"/>
      <c r="O3" s="243" t="s">
        <v>260</v>
      </c>
      <c r="P3" s="245"/>
      <c r="Q3" s="563" t="str">
        <f>'様式B(トンネル様式1P001)'!K5</f>
        <v>基礎地盤コンサルタンツ株式会社</v>
      </c>
      <c r="R3" s="564"/>
      <c r="S3" s="564"/>
      <c r="T3" s="565"/>
      <c r="U3" s="458" t="s">
        <v>222</v>
      </c>
      <c r="V3" s="459"/>
      <c r="W3" s="459"/>
      <c r="X3" s="460"/>
      <c r="Y3" s="464">
        <f>'様式B(トンネル様式1P001)'!Q5</f>
        <v>45268</v>
      </c>
      <c r="Z3" s="466"/>
    </row>
    <row r="4" spans="2:26" ht="20.100000000000001" customHeight="1" x14ac:dyDescent="0.15">
      <c r="B4" s="265" t="s">
        <v>0</v>
      </c>
      <c r="C4" s="305"/>
      <c r="D4" s="305"/>
      <c r="E4" s="305"/>
      <c r="F4" s="470" t="str">
        <f>'様式A-1'!D4</f>
        <v>平岩隧道</v>
      </c>
      <c r="G4" s="471"/>
      <c r="H4" s="472"/>
      <c r="I4" s="575" t="s">
        <v>1</v>
      </c>
      <c r="J4" s="576"/>
      <c r="K4" s="272" t="str">
        <f>'様式A-1'!R3</f>
        <v>防府土木建築事務所
山口支所</v>
      </c>
      <c r="L4" s="273"/>
      <c r="M4" s="273"/>
      <c r="N4" s="274"/>
      <c r="O4" s="243" t="s">
        <v>261</v>
      </c>
      <c r="P4" s="245"/>
      <c r="Q4" s="563" t="str">
        <f>'様式B(トンネル様式1P001)'!K6</f>
        <v>安田　啓吾</v>
      </c>
      <c r="R4" s="564"/>
      <c r="S4" s="564"/>
      <c r="T4" s="565"/>
      <c r="U4" s="560"/>
      <c r="V4" s="561"/>
      <c r="W4" s="561"/>
      <c r="X4" s="562"/>
      <c r="Y4" s="540"/>
      <c r="Z4" s="541"/>
    </row>
    <row r="5" spans="2:26" ht="15" customHeight="1" x14ac:dyDescent="0.15">
      <c r="B5" s="257" t="s">
        <v>244</v>
      </c>
      <c r="C5" s="573" t="s">
        <v>42</v>
      </c>
      <c r="D5" s="574"/>
      <c r="E5" s="558" t="s">
        <v>206</v>
      </c>
      <c r="F5" s="558" t="s">
        <v>205</v>
      </c>
      <c r="G5" s="577" t="s">
        <v>204</v>
      </c>
      <c r="H5" s="578"/>
      <c r="I5" s="263" t="s">
        <v>203</v>
      </c>
      <c r="J5" s="275"/>
      <c r="K5" s="275"/>
      <c r="L5" s="275"/>
      <c r="M5" s="275"/>
      <c r="N5" s="264"/>
      <c r="O5" s="567" t="s">
        <v>539</v>
      </c>
      <c r="P5" s="568"/>
      <c r="Q5" s="583" t="s">
        <v>268</v>
      </c>
      <c r="R5" s="584"/>
      <c r="S5" s="584"/>
      <c r="T5" s="585"/>
      <c r="U5" s="577" t="s">
        <v>202</v>
      </c>
      <c r="V5" s="581"/>
      <c r="W5" s="581"/>
      <c r="X5" s="581"/>
      <c r="Y5" s="578"/>
      <c r="Z5" s="557" t="s">
        <v>201</v>
      </c>
    </row>
    <row r="6" spans="2:26" ht="15" customHeight="1" x14ac:dyDescent="0.15">
      <c r="B6" s="257"/>
      <c r="C6" s="573"/>
      <c r="D6" s="574"/>
      <c r="E6" s="558"/>
      <c r="F6" s="558"/>
      <c r="G6" s="579"/>
      <c r="H6" s="580"/>
      <c r="I6" s="265"/>
      <c r="J6" s="305"/>
      <c r="K6" s="305"/>
      <c r="L6" s="305"/>
      <c r="M6" s="305"/>
      <c r="N6" s="266"/>
      <c r="O6" s="569"/>
      <c r="P6" s="570"/>
      <c r="Q6" s="586"/>
      <c r="R6" s="587"/>
      <c r="S6" s="587"/>
      <c r="T6" s="588"/>
      <c r="U6" s="579"/>
      <c r="V6" s="582"/>
      <c r="W6" s="582"/>
      <c r="X6" s="582"/>
      <c r="Y6" s="580"/>
      <c r="Z6" s="558"/>
    </row>
    <row r="7" spans="2:26" ht="16.5" customHeight="1" x14ac:dyDescent="0.15">
      <c r="B7" s="257"/>
      <c r="C7" s="573"/>
      <c r="D7" s="574"/>
      <c r="E7" s="558"/>
      <c r="F7" s="558"/>
      <c r="G7" s="473" t="s">
        <v>200</v>
      </c>
      <c r="H7" s="473" t="s">
        <v>199</v>
      </c>
      <c r="I7" s="451" t="s">
        <v>198</v>
      </c>
      <c r="J7" s="451" t="s">
        <v>43</v>
      </c>
      <c r="K7" s="554"/>
      <c r="L7" s="554"/>
      <c r="M7" s="555" t="s">
        <v>7</v>
      </c>
      <c r="N7" s="556" t="s">
        <v>197</v>
      </c>
      <c r="O7" s="451" t="s">
        <v>196</v>
      </c>
      <c r="P7" s="451" t="s">
        <v>195</v>
      </c>
      <c r="Q7" s="312" t="s">
        <v>277</v>
      </c>
      <c r="R7" s="554"/>
      <c r="S7" s="473" t="s">
        <v>275</v>
      </c>
      <c r="T7" s="473" t="s">
        <v>276</v>
      </c>
      <c r="U7" s="566" t="s">
        <v>194</v>
      </c>
      <c r="V7" s="473" t="s">
        <v>269</v>
      </c>
      <c r="W7" s="554"/>
      <c r="X7" s="554"/>
      <c r="Y7" s="554"/>
      <c r="Z7" s="558"/>
    </row>
    <row r="8" spans="2:26" ht="16.5" customHeight="1" x14ac:dyDescent="0.15">
      <c r="B8" s="257"/>
      <c r="C8" s="265"/>
      <c r="D8" s="266"/>
      <c r="E8" s="572"/>
      <c r="F8" s="572"/>
      <c r="G8" s="553"/>
      <c r="H8" s="553"/>
      <c r="I8" s="554"/>
      <c r="J8" s="554"/>
      <c r="K8" s="554"/>
      <c r="L8" s="554"/>
      <c r="M8" s="554"/>
      <c r="N8" s="554"/>
      <c r="O8" s="554"/>
      <c r="P8" s="554"/>
      <c r="Q8" s="96" t="s">
        <v>270</v>
      </c>
      <c r="R8" s="96" t="s">
        <v>271</v>
      </c>
      <c r="S8" s="554"/>
      <c r="T8" s="554"/>
      <c r="U8" s="554"/>
      <c r="V8" s="554"/>
      <c r="W8" s="554"/>
      <c r="X8" s="554"/>
      <c r="Y8" s="554"/>
      <c r="Z8" s="559"/>
    </row>
    <row r="9" spans="2:26" ht="15.75" customHeight="1" x14ac:dyDescent="0.15">
      <c r="B9" s="257"/>
      <c r="C9" s="551" t="s">
        <v>581</v>
      </c>
      <c r="D9" s="552"/>
      <c r="E9" s="40">
        <v>1</v>
      </c>
      <c r="F9" s="207">
        <v>0</v>
      </c>
      <c r="G9" s="84" t="s">
        <v>633</v>
      </c>
      <c r="H9" s="84" t="s">
        <v>634</v>
      </c>
      <c r="I9" s="84" t="s">
        <v>635</v>
      </c>
      <c r="J9" s="253" t="s">
        <v>636</v>
      </c>
      <c r="K9" s="253"/>
      <c r="L9" s="253"/>
      <c r="M9" s="84"/>
      <c r="N9" s="84" t="s">
        <v>665</v>
      </c>
      <c r="O9" s="174" t="s">
        <v>666</v>
      </c>
      <c r="P9" s="84" t="s">
        <v>556</v>
      </c>
      <c r="Q9" s="84"/>
      <c r="R9" s="84" t="s">
        <v>553</v>
      </c>
      <c r="S9" s="80" t="s">
        <v>671</v>
      </c>
      <c r="T9" s="80" t="s">
        <v>671</v>
      </c>
      <c r="U9" s="80" t="s">
        <v>672</v>
      </c>
      <c r="V9" s="253"/>
      <c r="W9" s="554"/>
      <c r="X9" s="554"/>
      <c r="Y9" s="554"/>
      <c r="Z9" s="80"/>
    </row>
    <row r="10" spans="2:26" ht="15.95" customHeight="1" x14ac:dyDescent="0.15">
      <c r="B10" s="257"/>
      <c r="C10" s="551" t="s">
        <v>654</v>
      </c>
      <c r="D10" s="552"/>
      <c r="E10" s="40">
        <v>1</v>
      </c>
      <c r="F10" s="207">
        <v>0.7</v>
      </c>
      <c r="G10" s="84" t="s">
        <v>633</v>
      </c>
      <c r="H10" s="84" t="s">
        <v>646</v>
      </c>
      <c r="I10" s="84" t="s">
        <v>640</v>
      </c>
      <c r="J10" s="253" t="s">
        <v>636</v>
      </c>
      <c r="K10" s="253"/>
      <c r="L10" s="253"/>
      <c r="M10" s="84"/>
      <c r="N10" s="84" t="s">
        <v>667</v>
      </c>
      <c r="O10" s="174" t="s">
        <v>668</v>
      </c>
      <c r="P10" s="84" t="s">
        <v>556</v>
      </c>
      <c r="Q10" s="84"/>
      <c r="R10" s="84" t="s">
        <v>553</v>
      </c>
      <c r="S10" s="80" t="s">
        <v>671</v>
      </c>
      <c r="T10" s="80" t="s">
        <v>673</v>
      </c>
      <c r="U10" s="80" t="s">
        <v>674</v>
      </c>
      <c r="V10" s="253" t="s">
        <v>676</v>
      </c>
      <c r="W10" s="554"/>
      <c r="X10" s="554"/>
      <c r="Y10" s="554"/>
      <c r="Z10" s="80"/>
    </row>
    <row r="11" spans="2:26" ht="15.95" customHeight="1" x14ac:dyDescent="0.15">
      <c r="B11" s="257"/>
      <c r="C11" s="551" t="s">
        <v>655</v>
      </c>
      <c r="D11" s="552"/>
      <c r="E11" s="40">
        <v>1</v>
      </c>
      <c r="F11" s="207">
        <v>1.7</v>
      </c>
      <c r="G11" s="84" t="s">
        <v>633</v>
      </c>
      <c r="H11" s="84" t="s">
        <v>639</v>
      </c>
      <c r="I11" s="84" t="s">
        <v>640</v>
      </c>
      <c r="J11" s="253" t="s">
        <v>636</v>
      </c>
      <c r="K11" s="253"/>
      <c r="L11" s="253"/>
      <c r="M11" s="84"/>
      <c r="N11" s="84" t="s">
        <v>667</v>
      </c>
      <c r="O11" s="174" t="s">
        <v>668</v>
      </c>
      <c r="P11" s="84" t="s">
        <v>556</v>
      </c>
      <c r="Q11" s="84"/>
      <c r="R11" s="84" t="s">
        <v>553</v>
      </c>
      <c r="S11" s="80" t="s">
        <v>671</v>
      </c>
      <c r="T11" s="80" t="s">
        <v>673</v>
      </c>
      <c r="U11" s="80" t="s">
        <v>674</v>
      </c>
      <c r="V11" s="253" t="s">
        <v>676</v>
      </c>
      <c r="W11" s="554"/>
      <c r="X11" s="554"/>
      <c r="Y11" s="554"/>
      <c r="Z11" s="80"/>
    </row>
    <row r="12" spans="2:26" ht="15.95" customHeight="1" x14ac:dyDescent="0.15">
      <c r="B12" s="257"/>
      <c r="C12" s="551" t="s">
        <v>656</v>
      </c>
      <c r="D12" s="552"/>
      <c r="E12" s="40">
        <v>1</v>
      </c>
      <c r="F12" s="207">
        <v>14.2</v>
      </c>
      <c r="G12" s="84" t="s">
        <v>633</v>
      </c>
      <c r="H12" s="84" t="s">
        <v>646</v>
      </c>
      <c r="I12" s="84" t="s">
        <v>635</v>
      </c>
      <c r="J12" s="253" t="s">
        <v>636</v>
      </c>
      <c r="K12" s="253"/>
      <c r="L12" s="253"/>
      <c r="M12" s="84"/>
      <c r="N12" s="84" t="s">
        <v>665</v>
      </c>
      <c r="O12" s="174" t="s">
        <v>669</v>
      </c>
      <c r="P12" s="84" t="s">
        <v>556</v>
      </c>
      <c r="Q12" s="84"/>
      <c r="R12" s="84" t="s">
        <v>553</v>
      </c>
      <c r="S12" s="80" t="s">
        <v>671</v>
      </c>
      <c r="T12" s="80" t="s">
        <v>671</v>
      </c>
      <c r="U12" s="80" t="s">
        <v>672</v>
      </c>
      <c r="V12" s="253"/>
      <c r="W12" s="554"/>
      <c r="X12" s="554"/>
      <c r="Y12" s="554"/>
      <c r="Z12" s="80"/>
    </row>
    <row r="13" spans="2:26" ht="15.95" customHeight="1" x14ac:dyDescent="0.15">
      <c r="B13" s="257"/>
      <c r="C13" s="551" t="s">
        <v>645</v>
      </c>
      <c r="D13" s="552"/>
      <c r="E13" s="40">
        <v>1</v>
      </c>
      <c r="F13" s="207">
        <v>29.1</v>
      </c>
      <c r="G13" s="84" t="s">
        <v>633</v>
      </c>
      <c r="H13" s="84" t="s">
        <v>646</v>
      </c>
      <c r="I13" s="84" t="s">
        <v>640</v>
      </c>
      <c r="J13" s="253" t="s">
        <v>640</v>
      </c>
      <c r="K13" s="253"/>
      <c r="L13" s="253"/>
      <c r="M13" s="84" t="s">
        <v>648</v>
      </c>
      <c r="N13" s="84" t="s">
        <v>670</v>
      </c>
      <c r="O13" s="174" t="s">
        <v>617</v>
      </c>
      <c r="P13" s="84" t="s">
        <v>617</v>
      </c>
      <c r="Q13" s="84"/>
      <c r="R13" s="84" t="s">
        <v>675</v>
      </c>
      <c r="S13" s="80" t="s">
        <v>671</v>
      </c>
      <c r="T13" s="80" t="s">
        <v>673</v>
      </c>
      <c r="U13" s="80" t="s">
        <v>674</v>
      </c>
      <c r="V13" s="253" t="s">
        <v>676</v>
      </c>
      <c r="W13" s="554"/>
      <c r="X13" s="554"/>
      <c r="Y13" s="554"/>
      <c r="Z13" s="80"/>
    </row>
    <row r="14" spans="2:26" ht="15.95" customHeight="1" x14ac:dyDescent="0.15">
      <c r="B14" s="257"/>
      <c r="C14" s="551" t="s">
        <v>647</v>
      </c>
      <c r="D14" s="552"/>
      <c r="E14" s="40">
        <v>1</v>
      </c>
      <c r="F14" s="207">
        <v>39.700000000000003</v>
      </c>
      <c r="G14" s="84" t="s">
        <v>633</v>
      </c>
      <c r="H14" s="84" t="s">
        <v>646</v>
      </c>
      <c r="I14" s="84" t="s">
        <v>635</v>
      </c>
      <c r="J14" s="253" t="s">
        <v>636</v>
      </c>
      <c r="K14" s="253"/>
      <c r="L14" s="253"/>
      <c r="M14" s="84" t="s">
        <v>649</v>
      </c>
      <c r="N14" s="84" t="s">
        <v>667</v>
      </c>
      <c r="O14" s="174" t="s">
        <v>668</v>
      </c>
      <c r="P14" s="84" t="s">
        <v>556</v>
      </c>
      <c r="Q14" s="84"/>
      <c r="R14" s="84" t="s">
        <v>675</v>
      </c>
      <c r="S14" s="80" t="s">
        <v>671</v>
      </c>
      <c r="T14" s="80" t="s">
        <v>673</v>
      </c>
      <c r="U14" s="80" t="s">
        <v>674</v>
      </c>
      <c r="V14" s="253" t="s">
        <v>676</v>
      </c>
      <c r="W14" s="554"/>
      <c r="X14" s="554"/>
      <c r="Y14" s="554"/>
      <c r="Z14" s="80"/>
    </row>
    <row r="15" spans="2:26" ht="15.95" customHeight="1" x14ac:dyDescent="0.15">
      <c r="B15" s="257"/>
      <c r="C15" s="551" t="s">
        <v>647</v>
      </c>
      <c r="D15" s="552"/>
      <c r="E15" s="40">
        <v>2</v>
      </c>
      <c r="F15" s="207">
        <v>42.2</v>
      </c>
      <c r="G15" s="84" t="s">
        <v>633</v>
      </c>
      <c r="H15" s="84" t="s">
        <v>646</v>
      </c>
      <c r="I15" s="84" t="s">
        <v>635</v>
      </c>
      <c r="J15" s="253" t="s">
        <v>636</v>
      </c>
      <c r="K15" s="253"/>
      <c r="L15" s="253"/>
      <c r="M15" s="84" t="s">
        <v>652</v>
      </c>
      <c r="N15" s="84" t="s">
        <v>667</v>
      </c>
      <c r="O15" s="174" t="s">
        <v>668</v>
      </c>
      <c r="P15" s="84" t="s">
        <v>556</v>
      </c>
      <c r="Q15" s="84"/>
      <c r="R15" s="84" t="s">
        <v>675</v>
      </c>
      <c r="S15" s="80" t="s">
        <v>671</v>
      </c>
      <c r="T15" s="80" t="s">
        <v>673</v>
      </c>
      <c r="U15" s="80" t="s">
        <v>674</v>
      </c>
      <c r="V15" s="253" t="s">
        <v>676</v>
      </c>
      <c r="W15" s="554"/>
      <c r="X15" s="554"/>
      <c r="Y15" s="554"/>
      <c r="Z15" s="80"/>
    </row>
    <row r="16" spans="2:26" ht="15.95" customHeight="1" x14ac:dyDescent="0.15">
      <c r="B16" s="257"/>
      <c r="C16" s="551" t="s">
        <v>647</v>
      </c>
      <c r="D16" s="552"/>
      <c r="E16" s="40">
        <v>3</v>
      </c>
      <c r="F16" s="207">
        <v>38.4</v>
      </c>
      <c r="G16" s="84" t="s">
        <v>633</v>
      </c>
      <c r="H16" s="84" t="s">
        <v>639</v>
      </c>
      <c r="I16" s="84" t="s">
        <v>640</v>
      </c>
      <c r="J16" s="253" t="s">
        <v>636</v>
      </c>
      <c r="K16" s="253"/>
      <c r="L16" s="253"/>
      <c r="M16" s="84"/>
      <c r="N16" s="84" t="s">
        <v>667</v>
      </c>
      <c r="O16" s="174" t="s">
        <v>668</v>
      </c>
      <c r="P16" s="84" t="s">
        <v>556</v>
      </c>
      <c r="Q16" s="84"/>
      <c r="R16" s="84" t="s">
        <v>553</v>
      </c>
      <c r="S16" s="80" t="s">
        <v>671</v>
      </c>
      <c r="T16" s="80" t="s">
        <v>673</v>
      </c>
      <c r="U16" s="80" t="s">
        <v>674</v>
      </c>
      <c r="V16" s="253" t="s">
        <v>676</v>
      </c>
      <c r="W16" s="554"/>
      <c r="X16" s="554"/>
      <c r="Y16" s="554"/>
      <c r="Z16" s="80"/>
    </row>
    <row r="17" spans="2:26" ht="15.95" customHeight="1" x14ac:dyDescent="0.15">
      <c r="B17" s="257"/>
      <c r="C17" s="551" t="s">
        <v>638</v>
      </c>
      <c r="D17" s="552"/>
      <c r="E17" s="40">
        <v>1</v>
      </c>
      <c r="F17" s="207">
        <v>45.3</v>
      </c>
      <c r="G17" s="84" t="s">
        <v>633</v>
      </c>
      <c r="H17" s="84" t="s">
        <v>639</v>
      </c>
      <c r="I17" s="84" t="s">
        <v>640</v>
      </c>
      <c r="J17" s="253" t="s">
        <v>636</v>
      </c>
      <c r="K17" s="253"/>
      <c r="L17" s="253"/>
      <c r="M17" s="84"/>
      <c r="N17" s="84" t="s">
        <v>665</v>
      </c>
      <c r="O17" s="174" t="s">
        <v>668</v>
      </c>
      <c r="P17" s="84" t="s">
        <v>556</v>
      </c>
      <c r="Q17" s="84"/>
      <c r="R17" s="84" t="s">
        <v>553</v>
      </c>
      <c r="S17" s="80" t="s">
        <v>671</v>
      </c>
      <c r="T17" s="80" t="s">
        <v>671</v>
      </c>
      <c r="U17" s="80" t="s">
        <v>672</v>
      </c>
      <c r="V17" s="253"/>
      <c r="W17" s="554"/>
      <c r="X17" s="554"/>
      <c r="Y17" s="554"/>
      <c r="Z17" s="80"/>
    </row>
    <row r="18" spans="2:26" ht="15.95" customHeight="1" x14ac:dyDescent="0.15">
      <c r="B18" s="257"/>
      <c r="C18" s="551" t="s">
        <v>632</v>
      </c>
      <c r="D18" s="552"/>
      <c r="E18" s="40">
        <v>1</v>
      </c>
      <c r="F18" s="207">
        <v>45.5</v>
      </c>
      <c r="G18" s="84" t="s">
        <v>633</v>
      </c>
      <c r="H18" s="84" t="s">
        <v>634</v>
      </c>
      <c r="I18" s="84" t="s">
        <v>635</v>
      </c>
      <c r="J18" s="253" t="s">
        <v>636</v>
      </c>
      <c r="K18" s="253"/>
      <c r="L18" s="253"/>
      <c r="M18" s="84"/>
      <c r="N18" s="84" t="s">
        <v>665</v>
      </c>
      <c r="O18" s="174" t="s">
        <v>669</v>
      </c>
      <c r="P18" s="84" t="s">
        <v>556</v>
      </c>
      <c r="Q18" s="84"/>
      <c r="R18" s="84" t="s">
        <v>553</v>
      </c>
      <c r="S18" s="80" t="s">
        <v>671</v>
      </c>
      <c r="T18" s="80" t="s">
        <v>671</v>
      </c>
      <c r="U18" s="80" t="s">
        <v>672</v>
      </c>
      <c r="V18" s="253"/>
      <c r="W18" s="554"/>
      <c r="X18" s="554"/>
      <c r="Y18" s="554"/>
      <c r="Z18" s="80"/>
    </row>
    <row r="19" spans="2:26" ht="15.95" customHeight="1" x14ac:dyDescent="0.15">
      <c r="B19" s="257"/>
      <c r="C19" s="551" t="s">
        <v>632</v>
      </c>
      <c r="D19" s="552"/>
      <c r="E19" s="40">
        <v>2</v>
      </c>
      <c r="F19" s="207">
        <v>45.5</v>
      </c>
      <c r="G19" s="84" t="s">
        <v>633</v>
      </c>
      <c r="H19" s="84" t="s">
        <v>634</v>
      </c>
      <c r="I19" s="84" t="s">
        <v>635</v>
      </c>
      <c r="J19" s="253" t="s">
        <v>636</v>
      </c>
      <c r="K19" s="253"/>
      <c r="L19" s="253"/>
      <c r="M19" s="84"/>
      <c r="N19" s="84" t="s">
        <v>665</v>
      </c>
      <c r="O19" s="174" t="s">
        <v>694</v>
      </c>
      <c r="P19" s="84" t="s">
        <v>54</v>
      </c>
      <c r="Q19" s="84"/>
      <c r="R19" s="84" t="s">
        <v>553</v>
      </c>
      <c r="S19" s="80" t="s">
        <v>671</v>
      </c>
      <c r="T19" s="80" t="s">
        <v>671</v>
      </c>
      <c r="U19" s="80" t="s">
        <v>672</v>
      </c>
      <c r="V19" s="253"/>
      <c r="W19" s="554"/>
      <c r="X19" s="554"/>
      <c r="Y19" s="554"/>
      <c r="Z19" s="80"/>
    </row>
    <row r="20" spans="2:26" ht="15.95" customHeight="1" x14ac:dyDescent="0.15">
      <c r="B20" s="257"/>
      <c r="C20" s="551" t="s">
        <v>632</v>
      </c>
      <c r="D20" s="552"/>
      <c r="E20" s="40">
        <v>3</v>
      </c>
      <c r="F20" s="207">
        <v>45.5</v>
      </c>
      <c r="G20" s="84" t="s">
        <v>633</v>
      </c>
      <c r="H20" s="84" t="s">
        <v>634</v>
      </c>
      <c r="I20" s="84" t="s">
        <v>635</v>
      </c>
      <c r="J20" s="253" t="s">
        <v>636</v>
      </c>
      <c r="K20" s="253"/>
      <c r="L20" s="253"/>
      <c r="M20" s="84"/>
      <c r="N20" s="84" t="s">
        <v>665</v>
      </c>
      <c r="O20" s="174" t="s">
        <v>669</v>
      </c>
      <c r="P20" s="84" t="s">
        <v>556</v>
      </c>
      <c r="Q20" s="84"/>
      <c r="R20" s="84" t="s">
        <v>553</v>
      </c>
      <c r="S20" s="80" t="s">
        <v>671</v>
      </c>
      <c r="T20" s="80" t="s">
        <v>671</v>
      </c>
      <c r="U20" s="80" t="s">
        <v>672</v>
      </c>
      <c r="V20" s="253"/>
      <c r="W20" s="554"/>
      <c r="X20" s="554"/>
      <c r="Y20" s="554"/>
      <c r="Z20" s="80"/>
    </row>
    <row r="21" spans="2:26" ht="15.95" customHeight="1" x14ac:dyDescent="0.15">
      <c r="B21" s="257"/>
      <c r="C21" s="551" t="s">
        <v>632</v>
      </c>
      <c r="D21" s="552"/>
      <c r="E21" s="40">
        <v>4</v>
      </c>
      <c r="F21" s="207">
        <v>45.5</v>
      </c>
      <c r="G21" s="84" t="s">
        <v>633</v>
      </c>
      <c r="H21" s="84" t="s">
        <v>634</v>
      </c>
      <c r="I21" s="84" t="s">
        <v>635</v>
      </c>
      <c r="J21" s="253" t="s">
        <v>636</v>
      </c>
      <c r="K21" s="253"/>
      <c r="L21" s="253"/>
      <c r="M21" s="84"/>
      <c r="N21" s="84" t="s">
        <v>665</v>
      </c>
      <c r="O21" s="174" t="s">
        <v>669</v>
      </c>
      <c r="P21" s="84" t="s">
        <v>556</v>
      </c>
      <c r="Q21" s="84"/>
      <c r="R21" s="84" t="s">
        <v>553</v>
      </c>
      <c r="S21" s="80" t="s">
        <v>671</v>
      </c>
      <c r="T21" s="80" t="s">
        <v>671</v>
      </c>
      <c r="U21" s="80" t="s">
        <v>672</v>
      </c>
      <c r="V21" s="253"/>
      <c r="W21" s="554"/>
      <c r="X21" s="554"/>
      <c r="Y21" s="554"/>
      <c r="Z21" s="80"/>
    </row>
    <row r="22" spans="2:26" ht="15.95" customHeight="1" x14ac:dyDescent="0.15">
      <c r="B22" s="257"/>
      <c r="C22" s="551"/>
      <c r="D22" s="552"/>
      <c r="E22" s="40"/>
      <c r="F22" s="207"/>
      <c r="G22" s="84"/>
      <c r="H22" s="84"/>
      <c r="I22" s="84"/>
      <c r="J22" s="253"/>
      <c r="K22" s="253"/>
      <c r="L22" s="253"/>
      <c r="M22" s="84"/>
      <c r="N22" s="84"/>
      <c r="O22" s="174"/>
      <c r="P22" s="84"/>
      <c r="Q22" s="84"/>
      <c r="R22" s="84"/>
      <c r="S22" s="80"/>
      <c r="T22" s="80"/>
      <c r="U22" s="80"/>
      <c r="V22" s="253"/>
      <c r="W22" s="554"/>
      <c r="X22" s="554"/>
      <c r="Y22" s="554"/>
      <c r="Z22" s="80"/>
    </row>
    <row r="23" spans="2:26" ht="15.95" customHeight="1" x14ac:dyDescent="0.15">
      <c r="B23" s="257"/>
      <c r="C23" s="551"/>
      <c r="D23" s="552"/>
      <c r="E23" s="40"/>
      <c r="F23" s="207"/>
      <c r="G23" s="84"/>
      <c r="H23" s="84"/>
      <c r="I23" s="84"/>
      <c r="J23" s="253"/>
      <c r="K23" s="253"/>
      <c r="L23" s="253"/>
      <c r="M23" s="84"/>
      <c r="N23" s="84"/>
      <c r="O23" s="174"/>
      <c r="P23" s="84"/>
      <c r="Q23" s="84"/>
      <c r="R23" s="84"/>
      <c r="S23" s="80"/>
      <c r="T23" s="80"/>
      <c r="U23" s="80"/>
      <c r="V23" s="253"/>
      <c r="W23" s="554"/>
      <c r="X23" s="554"/>
      <c r="Y23" s="554"/>
      <c r="Z23" s="80"/>
    </row>
    <row r="24" spans="2:26" ht="15.95" customHeight="1" x14ac:dyDescent="0.15">
      <c r="B24" s="257"/>
      <c r="C24" s="551"/>
      <c r="D24" s="552"/>
      <c r="E24" s="40"/>
      <c r="F24" s="207"/>
      <c r="G24" s="84"/>
      <c r="H24" s="84"/>
      <c r="I24" s="84"/>
      <c r="J24" s="253"/>
      <c r="K24" s="253"/>
      <c r="L24" s="253"/>
      <c r="M24" s="84"/>
      <c r="N24" s="84"/>
      <c r="O24" s="174"/>
      <c r="P24" s="84"/>
      <c r="Q24" s="84"/>
      <c r="R24" s="84"/>
      <c r="S24" s="80"/>
      <c r="T24" s="80"/>
      <c r="U24" s="80"/>
      <c r="V24" s="253"/>
      <c r="W24" s="554"/>
      <c r="X24" s="554"/>
      <c r="Y24" s="554"/>
      <c r="Z24" s="80"/>
    </row>
    <row r="25" spans="2:26" ht="15.95" customHeight="1" x14ac:dyDescent="0.15">
      <c r="B25" s="257"/>
      <c r="C25" s="551"/>
      <c r="D25" s="552"/>
      <c r="E25" s="40"/>
      <c r="F25" s="207"/>
      <c r="G25" s="84"/>
      <c r="H25" s="84"/>
      <c r="I25" s="84"/>
      <c r="J25" s="253"/>
      <c r="K25" s="253"/>
      <c r="L25" s="253"/>
      <c r="M25" s="84"/>
      <c r="N25" s="84"/>
      <c r="O25" s="174"/>
      <c r="P25" s="84"/>
      <c r="Q25" s="84"/>
      <c r="R25" s="84"/>
      <c r="S25" s="80"/>
      <c r="T25" s="80"/>
      <c r="U25" s="80"/>
      <c r="V25" s="253"/>
      <c r="W25" s="554"/>
      <c r="X25" s="554"/>
      <c r="Y25" s="554"/>
      <c r="Z25" s="80"/>
    </row>
    <row r="26" spans="2:26" ht="15.95" customHeight="1" x14ac:dyDescent="0.15">
      <c r="B26" s="257"/>
      <c r="C26" s="551"/>
      <c r="D26" s="552"/>
      <c r="E26" s="40"/>
      <c r="F26" s="207"/>
      <c r="G26" s="84"/>
      <c r="H26" s="84"/>
      <c r="I26" s="84"/>
      <c r="J26" s="253"/>
      <c r="K26" s="253"/>
      <c r="L26" s="253"/>
      <c r="M26" s="84"/>
      <c r="N26" s="84"/>
      <c r="O26" s="174"/>
      <c r="P26" s="84"/>
      <c r="Q26" s="84"/>
      <c r="R26" s="84"/>
      <c r="S26" s="80"/>
      <c r="T26" s="80"/>
      <c r="U26" s="80"/>
      <c r="V26" s="253"/>
      <c r="W26" s="554"/>
      <c r="X26" s="554"/>
      <c r="Y26" s="554"/>
      <c r="Z26" s="80"/>
    </row>
    <row r="27" spans="2:26" ht="15.95" customHeight="1" x14ac:dyDescent="0.15">
      <c r="B27" s="257"/>
      <c r="C27" s="551"/>
      <c r="D27" s="552"/>
      <c r="E27" s="40"/>
      <c r="F27" s="207"/>
      <c r="G27" s="84"/>
      <c r="H27" s="84"/>
      <c r="I27" s="84"/>
      <c r="J27" s="253"/>
      <c r="K27" s="253"/>
      <c r="L27" s="253"/>
      <c r="M27" s="84"/>
      <c r="N27" s="84"/>
      <c r="O27" s="174"/>
      <c r="P27" s="84"/>
      <c r="Q27" s="84"/>
      <c r="R27" s="84"/>
      <c r="S27" s="80"/>
      <c r="T27" s="80"/>
      <c r="U27" s="80"/>
      <c r="V27" s="253"/>
      <c r="W27" s="554"/>
      <c r="X27" s="554"/>
      <c r="Y27" s="554"/>
      <c r="Z27" s="80"/>
    </row>
    <row r="28" spans="2:26" ht="15.95" customHeight="1" x14ac:dyDescent="0.15">
      <c r="B28" s="257"/>
      <c r="C28" s="551"/>
      <c r="D28" s="552"/>
      <c r="E28" s="40"/>
      <c r="F28" s="207"/>
      <c r="G28" s="84"/>
      <c r="H28" s="84"/>
      <c r="I28" s="84"/>
      <c r="J28" s="253"/>
      <c r="K28" s="253"/>
      <c r="L28" s="253"/>
      <c r="M28" s="84"/>
      <c r="N28" s="84"/>
      <c r="O28" s="174"/>
      <c r="P28" s="84"/>
      <c r="Q28" s="84"/>
      <c r="R28" s="84"/>
      <c r="S28" s="80"/>
      <c r="T28" s="80"/>
      <c r="U28" s="80"/>
      <c r="V28" s="253"/>
      <c r="W28" s="554"/>
      <c r="X28" s="554"/>
      <c r="Y28" s="554"/>
      <c r="Z28" s="80"/>
    </row>
    <row r="29" spans="2:26" ht="15.95" customHeight="1" x14ac:dyDescent="0.15">
      <c r="B29" s="257"/>
      <c r="C29" s="551"/>
      <c r="D29" s="552"/>
      <c r="E29" s="40"/>
      <c r="F29" s="207"/>
      <c r="G29" s="84"/>
      <c r="H29" s="84"/>
      <c r="I29" s="84"/>
      <c r="J29" s="253"/>
      <c r="K29" s="253"/>
      <c r="L29" s="253"/>
      <c r="M29" s="84"/>
      <c r="N29" s="84"/>
      <c r="O29" s="174"/>
      <c r="P29" s="84"/>
      <c r="Q29" s="84"/>
      <c r="R29" s="84"/>
      <c r="S29" s="80"/>
      <c r="T29" s="80"/>
      <c r="U29" s="80"/>
      <c r="V29" s="253"/>
      <c r="W29" s="554"/>
      <c r="X29" s="554"/>
      <c r="Y29" s="554"/>
      <c r="Z29" s="80"/>
    </row>
    <row r="30" spans="2:26" ht="15.95" customHeight="1" x14ac:dyDescent="0.15">
      <c r="B30" s="257"/>
      <c r="C30" s="551"/>
      <c r="D30" s="552"/>
      <c r="E30" s="40"/>
      <c r="F30" s="207"/>
      <c r="G30" s="84"/>
      <c r="H30" s="84"/>
      <c r="I30" s="84"/>
      <c r="J30" s="253"/>
      <c r="K30" s="253"/>
      <c r="L30" s="253"/>
      <c r="M30" s="84"/>
      <c r="N30" s="84"/>
      <c r="O30" s="174"/>
      <c r="P30" s="84"/>
      <c r="Q30" s="84"/>
      <c r="R30" s="84"/>
      <c r="S30" s="80"/>
      <c r="T30" s="80"/>
      <c r="U30" s="80"/>
      <c r="V30" s="253"/>
      <c r="W30" s="554"/>
      <c r="X30" s="554"/>
      <c r="Y30" s="554"/>
      <c r="Z30" s="80"/>
    </row>
    <row r="31" spans="2:26" ht="15.95" customHeight="1" x14ac:dyDescent="0.15">
      <c r="B31" s="257"/>
      <c r="C31" s="551"/>
      <c r="D31" s="552"/>
      <c r="E31" s="40"/>
      <c r="F31" s="207"/>
      <c r="G31" s="84"/>
      <c r="H31" s="84"/>
      <c r="I31" s="84"/>
      <c r="J31" s="253"/>
      <c r="K31" s="253"/>
      <c r="L31" s="253"/>
      <c r="M31" s="84"/>
      <c r="N31" s="84"/>
      <c r="O31" s="174"/>
      <c r="P31" s="84"/>
      <c r="Q31" s="84"/>
      <c r="R31" s="84"/>
      <c r="S31" s="80"/>
      <c r="T31" s="80"/>
      <c r="U31" s="80"/>
      <c r="V31" s="253"/>
      <c r="W31" s="554"/>
      <c r="X31" s="554"/>
      <c r="Y31" s="554"/>
      <c r="Z31" s="80"/>
    </row>
    <row r="32" spans="2:26" ht="15.95" customHeight="1" x14ac:dyDescent="0.15">
      <c r="B32" s="257"/>
      <c r="C32" s="551"/>
      <c r="D32" s="552"/>
      <c r="E32" s="40"/>
      <c r="F32" s="207"/>
      <c r="G32" s="84"/>
      <c r="H32" s="84"/>
      <c r="I32" s="84"/>
      <c r="J32" s="253"/>
      <c r="K32" s="253"/>
      <c r="L32" s="253"/>
      <c r="M32" s="84"/>
      <c r="N32" s="84"/>
      <c r="O32" s="174"/>
      <c r="P32" s="84"/>
      <c r="Q32" s="84"/>
      <c r="R32" s="84"/>
      <c r="S32" s="80"/>
      <c r="T32" s="80"/>
      <c r="U32" s="80"/>
      <c r="V32" s="253"/>
      <c r="W32" s="554"/>
      <c r="X32" s="554"/>
      <c r="Y32" s="554"/>
      <c r="Z32" s="80"/>
    </row>
    <row r="33" spans="2:26" ht="15.95" customHeight="1" x14ac:dyDescent="0.15">
      <c r="B33" s="257"/>
      <c r="C33" s="551"/>
      <c r="D33" s="552"/>
      <c r="E33" s="40"/>
      <c r="F33" s="207"/>
      <c r="G33" s="84"/>
      <c r="H33" s="84"/>
      <c r="I33" s="84"/>
      <c r="J33" s="253"/>
      <c r="K33" s="253"/>
      <c r="L33" s="253"/>
      <c r="M33" s="84"/>
      <c r="N33" s="84"/>
      <c r="O33" s="174"/>
      <c r="P33" s="84"/>
      <c r="Q33" s="84"/>
      <c r="R33" s="84"/>
      <c r="S33" s="80"/>
      <c r="T33" s="80"/>
      <c r="U33" s="80"/>
      <c r="V33" s="253"/>
      <c r="W33" s="554"/>
      <c r="X33" s="554"/>
      <c r="Y33" s="554"/>
      <c r="Z33" s="80"/>
    </row>
    <row r="34" spans="2:26" ht="15.95" customHeight="1" x14ac:dyDescent="0.15">
      <c r="B34" s="257"/>
      <c r="C34" s="551"/>
      <c r="D34" s="552"/>
      <c r="E34" s="40"/>
      <c r="F34" s="207"/>
      <c r="G34" s="84"/>
      <c r="H34" s="84"/>
      <c r="I34" s="84"/>
      <c r="J34" s="253"/>
      <c r="K34" s="253"/>
      <c r="L34" s="253"/>
      <c r="M34" s="84"/>
      <c r="N34" s="84"/>
      <c r="O34" s="174"/>
      <c r="P34" s="84"/>
      <c r="Q34" s="84"/>
      <c r="R34" s="84"/>
      <c r="S34" s="80"/>
      <c r="T34" s="80"/>
      <c r="U34" s="80"/>
      <c r="V34" s="253"/>
      <c r="W34" s="554"/>
      <c r="X34" s="554"/>
      <c r="Y34" s="554"/>
      <c r="Z34" s="80"/>
    </row>
    <row r="35" spans="2:26" ht="15.95" customHeight="1" x14ac:dyDescent="0.15">
      <c r="B35" s="257"/>
      <c r="C35" s="551"/>
      <c r="D35" s="552"/>
      <c r="E35" s="40"/>
      <c r="F35" s="207"/>
      <c r="G35" s="84"/>
      <c r="H35" s="84"/>
      <c r="I35" s="84"/>
      <c r="J35" s="253"/>
      <c r="K35" s="253"/>
      <c r="L35" s="253"/>
      <c r="M35" s="84"/>
      <c r="N35" s="84"/>
      <c r="O35" s="174"/>
      <c r="P35" s="84"/>
      <c r="Q35" s="84"/>
      <c r="R35" s="84"/>
      <c r="S35" s="80"/>
      <c r="T35" s="80"/>
      <c r="U35" s="80"/>
      <c r="V35" s="253"/>
      <c r="W35" s="554"/>
      <c r="X35" s="554"/>
      <c r="Y35" s="554"/>
      <c r="Z35" s="80"/>
    </row>
    <row r="36" spans="2:26" ht="15.95" customHeight="1" x14ac:dyDescent="0.15">
      <c r="B36" s="257"/>
      <c r="C36" s="551"/>
      <c r="D36" s="552"/>
      <c r="E36" s="40"/>
      <c r="F36" s="207"/>
      <c r="G36" s="84"/>
      <c r="H36" s="84"/>
      <c r="I36" s="84"/>
      <c r="J36" s="253"/>
      <c r="K36" s="253"/>
      <c r="L36" s="253"/>
      <c r="M36" s="84"/>
      <c r="N36" s="84"/>
      <c r="O36" s="174"/>
      <c r="P36" s="84"/>
      <c r="Q36" s="84"/>
      <c r="R36" s="84"/>
      <c r="S36" s="80"/>
      <c r="T36" s="80"/>
      <c r="U36" s="80"/>
      <c r="V36" s="253"/>
      <c r="W36" s="554"/>
      <c r="X36" s="554"/>
      <c r="Y36" s="554"/>
      <c r="Z36" s="80"/>
    </row>
    <row r="37" spans="2:26" ht="15.95" customHeight="1" x14ac:dyDescent="0.15">
      <c r="B37" s="257"/>
      <c r="C37" s="551"/>
      <c r="D37" s="552"/>
      <c r="E37" s="40"/>
      <c r="F37" s="79"/>
      <c r="G37" s="84"/>
      <c r="H37" s="84"/>
      <c r="I37" s="84"/>
      <c r="J37" s="253"/>
      <c r="K37" s="253"/>
      <c r="L37" s="253"/>
      <c r="M37" s="84"/>
      <c r="N37" s="84"/>
      <c r="O37" s="174"/>
      <c r="P37" s="84"/>
      <c r="Q37" s="84"/>
      <c r="R37" s="84"/>
      <c r="S37" s="80"/>
      <c r="T37" s="80"/>
      <c r="U37" s="80"/>
      <c r="V37" s="253"/>
      <c r="W37" s="554"/>
      <c r="X37" s="554"/>
      <c r="Y37" s="554"/>
      <c r="Z37" s="80"/>
    </row>
    <row r="38" spans="2:26" ht="15.95" customHeight="1" x14ac:dyDescent="0.15">
      <c r="B38" s="257"/>
      <c r="C38" s="551"/>
      <c r="D38" s="552"/>
      <c r="E38" s="40"/>
      <c r="F38" s="79"/>
      <c r="G38" s="84"/>
      <c r="H38" s="84"/>
      <c r="I38" s="84"/>
      <c r="J38" s="253"/>
      <c r="K38" s="253"/>
      <c r="L38" s="253"/>
      <c r="M38" s="84"/>
      <c r="N38" s="84"/>
      <c r="O38" s="174"/>
      <c r="P38" s="84"/>
      <c r="Q38" s="84"/>
      <c r="R38" s="84"/>
      <c r="S38" s="80"/>
      <c r="T38" s="80"/>
      <c r="U38" s="80"/>
      <c r="V38" s="253"/>
      <c r="W38" s="554"/>
      <c r="X38" s="554"/>
      <c r="Y38" s="554"/>
      <c r="Z38" s="80"/>
    </row>
    <row r="39" spans="2:26" ht="15.95" customHeight="1" x14ac:dyDescent="0.15">
      <c r="B39" s="258"/>
      <c r="C39" s="551"/>
      <c r="D39" s="552"/>
      <c r="E39" s="40"/>
      <c r="F39" s="79"/>
      <c r="G39" s="84"/>
      <c r="H39" s="84"/>
      <c r="I39" s="84"/>
      <c r="J39" s="253"/>
      <c r="K39" s="253"/>
      <c r="L39" s="253"/>
      <c r="M39" s="84"/>
      <c r="N39" s="84"/>
      <c r="O39" s="174"/>
      <c r="P39" s="84"/>
      <c r="Q39" s="84"/>
      <c r="R39" s="84"/>
      <c r="S39" s="80"/>
      <c r="T39" s="80"/>
      <c r="U39" s="80"/>
      <c r="V39" s="253"/>
      <c r="W39" s="554"/>
      <c r="X39" s="554"/>
      <c r="Y39" s="554"/>
      <c r="Z39" s="80"/>
    </row>
    <row r="40" spans="2:26" ht="15.95" customHeight="1" x14ac:dyDescent="0.15">
      <c r="B40" s="77"/>
      <c r="C40" s="1" t="s">
        <v>278</v>
      </c>
      <c r="D40" s="25"/>
      <c r="F40" s="25"/>
      <c r="G40" s="74"/>
      <c r="H40" s="74"/>
      <c r="I40" s="74"/>
      <c r="J40" s="74"/>
      <c r="K40" s="74"/>
      <c r="L40" s="74"/>
      <c r="M40" s="74"/>
      <c r="N40" s="74"/>
      <c r="O40" s="74"/>
      <c r="P40" s="74"/>
      <c r="Q40" s="76"/>
      <c r="R40" s="94"/>
      <c r="S40" s="25"/>
      <c r="T40" s="25"/>
      <c r="U40" s="74"/>
      <c r="V40" s="95"/>
      <c r="W40" s="95"/>
      <c r="X40" s="95"/>
      <c r="Y40" s="95"/>
      <c r="Z40" s="25"/>
    </row>
    <row r="41" spans="2:26" ht="15.95" customHeight="1" x14ac:dyDescent="0.15">
      <c r="B41" s="77"/>
      <c r="C41" s="87" t="s">
        <v>279</v>
      </c>
      <c r="D41" s="25"/>
      <c r="F41" s="25"/>
      <c r="G41" s="74"/>
      <c r="H41" s="74"/>
      <c r="I41" s="74"/>
      <c r="J41" s="74"/>
      <c r="K41" s="74"/>
      <c r="L41" s="74"/>
      <c r="M41" s="74"/>
      <c r="N41" s="74"/>
      <c r="O41" s="74"/>
      <c r="P41" s="74"/>
      <c r="Q41" s="76"/>
      <c r="R41" s="94"/>
      <c r="S41" s="25"/>
      <c r="T41" s="25"/>
      <c r="U41" s="74"/>
      <c r="V41" s="95"/>
      <c r="W41" s="95"/>
      <c r="X41" s="95"/>
      <c r="Y41" s="95"/>
      <c r="Z41" s="25"/>
    </row>
    <row r="42" spans="2:26" ht="15.95" customHeight="1" x14ac:dyDescent="0.15">
      <c r="B42" s="78"/>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184" t="s">
        <v>452</v>
      </c>
      <c r="D44" s="184"/>
      <c r="E44" s="184"/>
      <c r="F44" s="184"/>
      <c r="G44" s="184"/>
      <c r="H44" s="184"/>
      <c r="I44" s="184"/>
      <c r="J44" s="184"/>
      <c r="K44" s="184"/>
      <c r="L44" s="184"/>
      <c r="M44" s="184"/>
      <c r="N44" s="184"/>
      <c r="O44" s="3"/>
      <c r="P44" s="3"/>
      <c r="Q44" s="3"/>
      <c r="R44" s="3"/>
      <c r="S44" s="3"/>
      <c r="T44" s="3"/>
      <c r="U44" s="3"/>
      <c r="V44" s="3"/>
      <c r="W44" s="3"/>
      <c r="X44" s="3"/>
      <c r="Y44" s="3"/>
    </row>
    <row r="45" spans="2:26" ht="15.95" customHeight="1" x14ac:dyDescent="0.15">
      <c r="C45" s="185" t="s">
        <v>543</v>
      </c>
      <c r="D45" s="186"/>
      <c r="E45" s="186"/>
      <c r="F45" s="186"/>
      <c r="G45" s="186"/>
      <c r="H45" s="186"/>
      <c r="I45" s="186"/>
      <c r="J45" s="186"/>
      <c r="K45" s="186"/>
      <c r="L45" s="186"/>
      <c r="M45" s="186"/>
      <c r="N45" s="186"/>
    </row>
  </sheetData>
  <dataConsolidate/>
  <mergeCells count="131">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 ref="V31:Y31"/>
    <mergeCell ref="V32:Y32"/>
    <mergeCell ref="V33:Y33"/>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5:P6"/>
    <mergeCell ref="M7:M8"/>
    <mergeCell ref="N7:N8"/>
    <mergeCell ref="O7:O8"/>
    <mergeCell ref="C12:D12"/>
    <mergeCell ref="C14:D14"/>
    <mergeCell ref="J14:L14"/>
    <mergeCell ref="J12:L12"/>
    <mergeCell ref="P7:P8"/>
    <mergeCell ref="S7:S8"/>
    <mergeCell ref="Q7:R7"/>
    <mergeCell ref="J18:L18"/>
    <mergeCell ref="C20:D20"/>
    <mergeCell ref="J19:L19"/>
    <mergeCell ref="J9:L9"/>
    <mergeCell ref="C13:D13"/>
    <mergeCell ref="J13:L13"/>
    <mergeCell ref="J11:L11"/>
    <mergeCell ref="G7:G8"/>
    <mergeCell ref="H7:H8"/>
    <mergeCell ref="J7:L8"/>
    <mergeCell ref="I7:I8"/>
  </mergeCells>
  <phoneticPr fontId="8"/>
  <dataValidations count="2">
    <dataValidation type="list" errorStyle="warning" allowBlank="1" showInputMessage="1" showErrorMessage="1" error="選択出来ません" sqref="H9:H39" xr:uid="{00000000-0002-0000-0600-000000000000}">
      <formula1>INDIRECT(G9)</formula1>
    </dataValidation>
    <dataValidation type="list" allowBlank="1" showInputMessage="1" showErrorMessage="1" sqref="J9:L39" xr:uid="{00000000-0002-0000-0600-000001000000}">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2000000}">
          <x14:formula1>
            <xm:f>'(参考)リスト'!$D$16:$D$18</xm:f>
          </x14:formula1>
          <xm:sqref>I9:I39</xm:sqref>
        </x14:dataValidation>
        <x14:dataValidation type="list" allowBlank="1" showInputMessage="1" showErrorMessage="1" xr:uid="{00000000-0002-0000-0600-000003000000}">
          <x14:formula1>
            <xm:f>'(参考)リスト'!$J$16:$J$18</xm:f>
          </x14:formula1>
          <xm:sqref>U9:U39</xm:sqref>
        </x14:dataValidation>
        <x14:dataValidation type="list" allowBlank="1" showInputMessage="1" showErrorMessage="1" xr:uid="{00000000-0002-0000-0600-000004000000}">
          <x14:formula1>
            <xm:f>'(参考)リスト'!$H$16:$H$17</xm:f>
          </x14:formula1>
          <xm:sqref>S9:S39</xm:sqref>
        </x14:dataValidation>
        <x14:dataValidation type="list" allowBlank="1" showInputMessage="1" showErrorMessage="1" xr:uid="{00000000-0002-0000-0600-000005000000}">
          <x14:formula1>
            <xm:f>'(参考)リスト'!$I$16:$I$18</xm:f>
          </x14:formula1>
          <xm:sqref>T9:T39</xm:sqref>
        </x14:dataValidation>
        <x14:dataValidation type="list" allowBlank="1" showInputMessage="1" showErrorMessage="1" xr:uid="{00000000-0002-0000-0600-000006000000}">
          <x14:formula1>
            <xm:f>'(参考)リスト'!$G$16:$G$20</xm:f>
          </x14:formula1>
          <xm:sqref>P9:P39</xm:sqref>
        </x14:dataValidation>
        <x14:dataValidation type="list" allowBlank="1" showInputMessage="1" showErrorMessage="1" xr:uid="{00000000-0002-0000-0600-000007000000}">
          <x14:formula1>
            <xm:f>'(参考)リスト'!$B$16:$B$20</xm:f>
          </x14:formula1>
          <xm:sqref>G9:G39</xm:sqref>
        </x14:dataValidation>
        <x14:dataValidation type="list" allowBlank="1" showInputMessage="1" showErrorMessage="1" xr:uid="{00000000-0002-0000-0600-000008000000}">
          <x14:formula1>
            <xm:f>'(参考)リスト'!$F$16:$F$21</xm:f>
          </x14:formula1>
          <xm:sqref>Q9:R39 O9:O39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AC7" sqref="AC7:AJ8"/>
      <selection pane="topRight" activeCell="AC7" sqref="AC7:AJ8"/>
      <selection pane="bottomLeft" activeCell="AC7" sqref="AC7:AJ8"/>
      <selection pane="bottomRight" activeCell="B2" sqref="B2:X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47" t="s">
        <v>326</v>
      </c>
      <c r="C2" s="447"/>
      <c r="D2" s="447"/>
      <c r="E2" s="447"/>
      <c r="F2" s="447"/>
      <c r="G2" s="447"/>
      <c r="H2" s="447"/>
      <c r="I2" s="447"/>
      <c r="J2" s="571"/>
      <c r="K2" s="571"/>
      <c r="L2" s="571"/>
      <c r="M2" s="571"/>
      <c r="N2" s="571"/>
      <c r="O2" s="571"/>
      <c r="P2" s="571"/>
      <c r="Q2" s="571"/>
      <c r="R2" s="571"/>
      <c r="S2" s="571"/>
      <c r="T2" s="571"/>
      <c r="U2" s="571"/>
      <c r="V2" s="571"/>
      <c r="W2" s="571"/>
      <c r="X2" s="571"/>
    </row>
    <row r="3" spans="2:26" ht="20.100000000000001" customHeight="1" x14ac:dyDescent="0.15">
      <c r="B3" s="263" t="s">
        <v>213</v>
      </c>
      <c r="C3" s="275"/>
      <c r="D3" s="275"/>
      <c r="E3" s="264"/>
      <c r="F3" s="448" t="str">
        <f>'様式A-1'!D3</f>
        <v>ヒライワズイドウ</v>
      </c>
      <c r="G3" s="449"/>
      <c r="H3" s="449"/>
      <c r="I3" s="450"/>
      <c r="J3" s="280" t="s">
        <v>212</v>
      </c>
      <c r="K3" s="270"/>
      <c r="L3" s="272" t="str">
        <f>'様式A-1'!J3</f>
        <v>一般国道315号</v>
      </c>
      <c r="M3" s="273"/>
      <c r="N3" s="273"/>
      <c r="O3" s="243" t="s">
        <v>260</v>
      </c>
      <c r="P3" s="245"/>
      <c r="Q3" s="272" t="str">
        <f>'様式B(トンネル様式1P001)'!K5</f>
        <v>基礎地盤コンサルタンツ株式会社</v>
      </c>
      <c r="R3" s="273"/>
      <c r="S3" s="273"/>
      <c r="T3" s="274"/>
      <c r="U3" s="458" t="s">
        <v>222</v>
      </c>
      <c r="V3" s="459"/>
      <c r="W3" s="459"/>
      <c r="X3" s="460"/>
      <c r="Y3" s="328">
        <f>'様式B(トンネル様式1P001)'!Q5</f>
        <v>45268</v>
      </c>
      <c r="Z3" s="330"/>
    </row>
    <row r="4" spans="2:26" ht="20.100000000000001" customHeight="1" x14ac:dyDescent="0.15">
      <c r="B4" s="265" t="s">
        <v>0</v>
      </c>
      <c r="C4" s="305"/>
      <c r="D4" s="305"/>
      <c r="E4" s="266"/>
      <c r="F4" s="470" t="str">
        <f>'様式A-1'!D4</f>
        <v>平岩隧道</v>
      </c>
      <c r="G4" s="471"/>
      <c r="H4" s="471"/>
      <c r="I4" s="472"/>
      <c r="J4" s="575" t="s">
        <v>1</v>
      </c>
      <c r="K4" s="576"/>
      <c r="L4" s="598" t="str">
        <f>'様式A-1'!R3</f>
        <v>防府土木建築事務所
山口支所</v>
      </c>
      <c r="M4" s="273"/>
      <c r="N4" s="273"/>
      <c r="O4" s="243" t="s">
        <v>261</v>
      </c>
      <c r="P4" s="245"/>
      <c r="Q4" s="563" t="str">
        <f>'様式B(トンネル様式1P001)'!K6</f>
        <v>安田　啓吾</v>
      </c>
      <c r="R4" s="564"/>
      <c r="S4" s="564"/>
      <c r="T4" s="597"/>
      <c r="U4" s="560"/>
      <c r="V4" s="561"/>
      <c r="W4" s="561"/>
      <c r="X4" s="562"/>
      <c r="Y4" s="534"/>
      <c r="Z4" s="596"/>
    </row>
    <row r="5" spans="2:26" ht="30" customHeight="1" x14ac:dyDescent="0.15">
      <c r="B5" s="257" t="s">
        <v>244</v>
      </c>
      <c r="C5" s="573" t="s">
        <v>42</v>
      </c>
      <c r="D5" s="574"/>
      <c r="E5" s="558" t="s">
        <v>211</v>
      </c>
      <c r="F5" s="558" t="s">
        <v>205</v>
      </c>
      <c r="G5" s="573" t="s">
        <v>210</v>
      </c>
      <c r="H5" s="591"/>
      <c r="I5" s="592"/>
      <c r="J5" s="263" t="s">
        <v>209</v>
      </c>
      <c r="K5" s="275"/>
      <c r="L5" s="275"/>
      <c r="M5" s="275"/>
      <c r="N5" s="275"/>
      <c r="O5" s="275"/>
      <c r="P5" s="583" t="s">
        <v>244</v>
      </c>
      <c r="Q5" s="585"/>
      <c r="R5" s="577" t="s">
        <v>267</v>
      </c>
      <c r="S5" s="581"/>
      <c r="T5" s="581"/>
      <c r="U5" s="581"/>
      <c r="V5" s="581"/>
      <c r="W5" s="578"/>
      <c r="X5" s="577" t="s">
        <v>201</v>
      </c>
      <c r="Y5" s="581"/>
      <c r="Z5" s="578"/>
    </row>
    <row r="6" spans="2:26" ht="16.5" customHeight="1" x14ac:dyDescent="0.15">
      <c r="B6" s="257"/>
      <c r="C6" s="593"/>
      <c r="D6" s="574"/>
      <c r="E6" s="594"/>
      <c r="F6" s="594"/>
      <c r="G6" s="577" t="s">
        <v>200</v>
      </c>
      <c r="H6" s="578"/>
      <c r="I6" s="473" t="s">
        <v>199</v>
      </c>
      <c r="J6" s="451" t="s">
        <v>208</v>
      </c>
      <c r="K6" s="451"/>
      <c r="L6" s="451"/>
      <c r="M6" s="451"/>
      <c r="N6" s="555" t="s">
        <v>207</v>
      </c>
      <c r="O6" s="555"/>
      <c r="P6" s="473" t="s">
        <v>280</v>
      </c>
      <c r="Q6" s="553"/>
      <c r="R6" s="566" t="s">
        <v>194</v>
      </c>
      <c r="S6" s="473" t="s">
        <v>263</v>
      </c>
      <c r="T6" s="473"/>
      <c r="U6" s="473"/>
      <c r="V6" s="473"/>
      <c r="W6" s="473"/>
      <c r="X6" s="573"/>
      <c r="Y6" s="591"/>
      <c r="Z6" s="592"/>
    </row>
    <row r="7" spans="2:26" ht="16.5" customHeight="1" x14ac:dyDescent="0.15">
      <c r="B7" s="257"/>
      <c r="C7" s="540"/>
      <c r="D7" s="541"/>
      <c r="E7" s="595"/>
      <c r="F7" s="595"/>
      <c r="G7" s="579"/>
      <c r="H7" s="580"/>
      <c r="I7" s="553"/>
      <c r="J7" s="554"/>
      <c r="K7" s="554"/>
      <c r="L7" s="554"/>
      <c r="M7" s="554"/>
      <c r="N7" s="554"/>
      <c r="O7" s="554"/>
      <c r="P7" s="96" t="s">
        <v>270</v>
      </c>
      <c r="Q7" s="96" t="s">
        <v>271</v>
      </c>
      <c r="R7" s="599"/>
      <c r="S7" s="553"/>
      <c r="T7" s="553"/>
      <c r="U7" s="553"/>
      <c r="V7" s="553"/>
      <c r="W7" s="553"/>
      <c r="X7" s="81"/>
      <c r="Y7" s="82"/>
      <c r="Z7" s="83"/>
    </row>
    <row r="8" spans="2:26" ht="15.95" customHeight="1" x14ac:dyDescent="0.15">
      <c r="B8" s="257"/>
      <c r="C8" s="589"/>
      <c r="D8" s="590"/>
      <c r="E8" s="80"/>
      <c r="F8" s="79"/>
      <c r="G8" s="84"/>
      <c r="H8" s="84"/>
      <c r="I8" s="84"/>
      <c r="J8" s="253"/>
      <c r="K8" s="253"/>
      <c r="L8" s="253"/>
      <c r="M8" s="253"/>
      <c r="N8" s="253"/>
      <c r="O8" s="253"/>
      <c r="P8" s="84"/>
      <c r="Q8" s="84"/>
      <c r="R8" s="80"/>
      <c r="S8" s="253"/>
      <c r="T8" s="253"/>
      <c r="U8" s="253"/>
      <c r="V8" s="253"/>
      <c r="W8" s="253"/>
      <c r="X8" s="246"/>
      <c r="Y8" s="248"/>
      <c r="Z8" s="247"/>
    </row>
    <row r="9" spans="2:26" ht="15.95" customHeight="1" x14ac:dyDescent="0.15">
      <c r="B9" s="257"/>
      <c r="C9" s="589"/>
      <c r="D9" s="590"/>
      <c r="E9" s="80"/>
      <c r="F9" s="79"/>
      <c r="G9" s="84"/>
      <c r="H9" s="84"/>
      <c r="I9" s="84"/>
      <c r="J9" s="253"/>
      <c r="K9" s="253"/>
      <c r="L9" s="253"/>
      <c r="M9" s="253"/>
      <c r="N9" s="253"/>
      <c r="O9" s="253"/>
      <c r="P9" s="84"/>
      <c r="Q9" s="84"/>
      <c r="R9" s="80"/>
      <c r="S9" s="253"/>
      <c r="T9" s="253"/>
      <c r="U9" s="253"/>
      <c r="V9" s="253"/>
      <c r="W9" s="253"/>
      <c r="X9" s="246"/>
      <c r="Y9" s="248"/>
      <c r="Z9" s="247"/>
    </row>
    <row r="10" spans="2:26" ht="15.95" customHeight="1" x14ac:dyDescent="0.15">
      <c r="B10" s="257"/>
      <c r="C10" s="589"/>
      <c r="D10" s="590"/>
      <c r="E10" s="80"/>
      <c r="F10" s="79"/>
      <c r="G10" s="84"/>
      <c r="H10" s="84"/>
      <c r="I10" s="84"/>
      <c r="J10" s="253"/>
      <c r="K10" s="253"/>
      <c r="L10" s="253"/>
      <c r="M10" s="253"/>
      <c r="N10" s="253"/>
      <c r="O10" s="253"/>
      <c r="P10" s="84"/>
      <c r="Q10" s="84"/>
      <c r="R10" s="80"/>
      <c r="S10" s="253"/>
      <c r="T10" s="253"/>
      <c r="U10" s="253"/>
      <c r="V10" s="253"/>
      <c r="W10" s="253"/>
      <c r="X10" s="246"/>
      <c r="Y10" s="248"/>
      <c r="Z10" s="247"/>
    </row>
    <row r="11" spans="2:26" ht="15.95" customHeight="1" x14ac:dyDescent="0.15">
      <c r="B11" s="257"/>
      <c r="C11" s="589"/>
      <c r="D11" s="590"/>
      <c r="E11" s="80"/>
      <c r="F11" s="79"/>
      <c r="G11" s="84"/>
      <c r="H11" s="84"/>
      <c r="I11" s="84"/>
      <c r="J11" s="253"/>
      <c r="K11" s="253"/>
      <c r="L11" s="253"/>
      <c r="M11" s="253"/>
      <c r="N11" s="253"/>
      <c r="O11" s="253"/>
      <c r="P11" s="84"/>
      <c r="Q11" s="84"/>
      <c r="R11" s="80"/>
      <c r="S11" s="253"/>
      <c r="T11" s="253"/>
      <c r="U11" s="253"/>
      <c r="V11" s="253"/>
      <c r="W11" s="253"/>
      <c r="X11" s="246"/>
      <c r="Y11" s="248"/>
      <c r="Z11" s="247"/>
    </row>
    <row r="12" spans="2:26" ht="15.95" customHeight="1" x14ac:dyDescent="0.15">
      <c r="B12" s="257"/>
      <c r="C12" s="589"/>
      <c r="D12" s="590"/>
      <c r="E12" s="40"/>
      <c r="F12" s="79"/>
      <c r="G12" s="84"/>
      <c r="H12" s="84"/>
      <c r="I12" s="84"/>
      <c r="J12" s="253"/>
      <c r="K12" s="253"/>
      <c r="L12" s="253"/>
      <c r="M12" s="253"/>
      <c r="N12" s="253"/>
      <c r="O12" s="253"/>
      <c r="P12" s="84"/>
      <c r="Q12" s="84"/>
      <c r="R12" s="80"/>
      <c r="S12" s="253"/>
      <c r="T12" s="253"/>
      <c r="U12" s="253"/>
      <c r="V12" s="253"/>
      <c r="W12" s="253"/>
      <c r="X12" s="246"/>
      <c r="Y12" s="248"/>
      <c r="Z12" s="247"/>
    </row>
    <row r="13" spans="2:26" ht="15.95" customHeight="1" x14ac:dyDescent="0.15">
      <c r="B13" s="257"/>
      <c r="C13" s="589"/>
      <c r="D13" s="590"/>
      <c r="E13" s="40"/>
      <c r="F13" s="79"/>
      <c r="G13" s="84"/>
      <c r="H13" s="84"/>
      <c r="I13" s="84"/>
      <c r="J13" s="253"/>
      <c r="K13" s="253"/>
      <c r="L13" s="253"/>
      <c r="M13" s="253"/>
      <c r="N13" s="253"/>
      <c r="O13" s="253"/>
      <c r="P13" s="84"/>
      <c r="Q13" s="84"/>
      <c r="R13" s="80"/>
      <c r="S13" s="253"/>
      <c r="T13" s="253"/>
      <c r="U13" s="253"/>
      <c r="V13" s="253"/>
      <c r="W13" s="253"/>
      <c r="X13" s="246"/>
      <c r="Y13" s="248"/>
      <c r="Z13" s="247"/>
    </row>
    <row r="14" spans="2:26" ht="15.95" customHeight="1" x14ac:dyDescent="0.15">
      <c r="B14" s="257"/>
      <c r="C14" s="589"/>
      <c r="D14" s="590"/>
      <c r="E14" s="40"/>
      <c r="F14" s="79"/>
      <c r="G14" s="84"/>
      <c r="H14" s="84"/>
      <c r="I14" s="84"/>
      <c r="J14" s="253"/>
      <c r="K14" s="253"/>
      <c r="L14" s="253"/>
      <c r="M14" s="253"/>
      <c r="N14" s="253"/>
      <c r="O14" s="253"/>
      <c r="P14" s="84"/>
      <c r="Q14" s="84"/>
      <c r="R14" s="80"/>
      <c r="S14" s="253"/>
      <c r="T14" s="253"/>
      <c r="U14" s="253"/>
      <c r="V14" s="253"/>
      <c r="W14" s="253"/>
      <c r="X14" s="246"/>
      <c r="Y14" s="248"/>
      <c r="Z14" s="247"/>
    </row>
    <row r="15" spans="2:26" ht="15.95" customHeight="1" x14ac:dyDescent="0.15">
      <c r="B15" s="257"/>
      <c r="C15" s="141"/>
      <c r="D15" s="142"/>
      <c r="E15" s="40"/>
      <c r="F15" s="79"/>
      <c r="G15" s="84"/>
      <c r="H15" s="84"/>
      <c r="I15" s="84"/>
      <c r="J15" s="253"/>
      <c r="K15" s="253"/>
      <c r="L15" s="253"/>
      <c r="M15" s="253"/>
      <c r="N15" s="253"/>
      <c r="O15" s="253"/>
      <c r="P15" s="84"/>
      <c r="Q15" s="84"/>
      <c r="R15" s="80"/>
      <c r="S15" s="253"/>
      <c r="T15" s="253"/>
      <c r="U15" s="253"/>
      <c r="V15" s="253"/>
      <c r="W15" s="253"/>
      <c r="X15" s="246"/>
      <c r="Y15" s="248"/>
      <c r="Z15" s="247"/>
    </row>
    <row r="16" spans="2:26" ht="15.95" customHeight="1" x14ac:dyDescent="0.15">
      <c r="B16" s="257"/>
      <c r="C16" s="141"/>
      <c r="D16" s="142"/>
      <c r="E16" s="40"/>
      <c r="F16" s="79"/>
      <c r="G16" s="84"/>
      <c r="H16" s="84"/>
      <c r="I16" s="84"/>
      <c r="J16" s="253"/>
      <c r="K16" s="253"/>
      <c r="L16" s="253"/>
      <c r="M16" s="253"/>
      <c r="N16" s="253"/>
      <c r="O16" s="253"/>
      <c r="P16" s="84"/>
      <c r="Q16" s="84"/>
      <c r="R16" s="80"/>
      <c r="S16" s="253"/>
      <c r="T16" s="253"/>
      <c r="U16" s="253"/>
      <c r="V16" s="253"/>
      <c r="W16" s="253"/>
      <c r="X16" s="246"/>
      <c r="Y16" s="248"/>
      <c r="Z16" s="247"/>
    </row>
    <row r="17" spans="2:26" ht="15.95" customHeight="1" x14ac:dyDescent="0.15">
      <c r="B17" s="257"/>
      <c r="C17" s="589"/>
      <c r="D17" s="590"/>
      <c r="E17" s="40"/>
      <c r="F17" s="79"/>
      <c r="G17" s="84"/>
      <c r="H17" s="84"/>
      <c r="I17" s="84"/>
      <c r="J17" s="253"/>
      <c r="K17" s="253"/>
      <c r="L17" s="253"/>
      <c r="M17" s="253"/>
      <c r="N17" s="253"/>
      <c r="O17" s="253"/>
      <c r="P17" s="84"/>
      <c r="Q17" s="84"/>
      <c r="R17" s="80"/>
      <c r="S17" s="253"/>
      <c r="T17" s="253"/>
      <c r="U17" s="253"/>
      <c r="V17" s="253"/>
      <c r="W17" s="253"/>
      <c r="X17" s="246"/>
      <c r="Y17" s="248"/>
      <c r="Z17" s="247"/>
    </row>
    <row r="18" spans="2:26" ht="15.95" customHeight="1" x14ac:dyDescent="0.15">
      <c r="B18" s="257"/>
      <c r="C18" s="589"/>
      <c r="D18" s="590"/>
      <c r="E18" s="40"/>
      <c r="F18" s="79"/>
      <c r="G18" s="84"/>
      <c r="H18" s="84"/>
      <c r="I18" s="84"/>
      <c r="J18" s="253"/>
      <c r="K18" s="253"/>
      <c r="L18" s="253"/>
      <c r="M18" s="253"/>
      <c r="N18" s="253"/>
      <c r="O18" s="253"/>
      <c r="P18" s="84"/>
      <c r="Q18" s="84"/>
      <c r="R18" s="80"/>
      <c r="S18" s="253"/>
      <c r="T18" s="253"/>
      <c r="U18" s="253"/>
      <c r="V18" s="253"/>
      <c r="W18" s="253"/>
      <c r="X18" s="246"/>
      <c r="Y18" s="248"/>
      <c r="Z18" s="247"/>
    </row>
    <row r="19" spans="2:26" ht="15.95" customHeight="1" x14ac:dyDescent="0.15">
      <c r="B19" s="257"/>
      <c r="C19" s="589"/>
      <c r="D19" s="590"/>
      <c r="E19" s="40"/>
      <c r="F19" s="79"/>
      <c r="G19" s="84"/>
      <c r="H19" s="84"/>
      <c r="I19" s="84"/>
      <c r="J19" s="253"/>
      <c r="K19" s="253"/>
      <c r="L19" s="253"/>
      <c r="M19" s="253"/>
      <c r="N19" s="253"/>
      <c r="O19" s="253"/>
      <c r="P19" s="84"/>
      <c r="Q19" s="84"/>
      <c r="R19" s="80"/>
      <c r="S19" s="253"/>
      <c r="T19" s="253"/>
      <c r="U19" s="253"/>
      <c r="V19" s="253"/>
      <c r="W19" s="253"/>
      <c r="X19" s="246"/>
      <c r="Y19" s="248"/>
      <c r="Z19" s="247"/>
    </row>
    <row r="20" spans="2:26" ht="15.95" customHeight="1" x14ac:dyDescent="0.15">
      <c r="B20" s="257"/>
      <c r="C20" s="589"/>
      <c r="D20" s="590"/>
      <c r="E20" s="40"/>
      <c r="F20" s="79"/>
      <c r="G20" s="84"/>
      <c r="H20" s="84"/>
      <c r="I20" s="84"/>
      <c r="J20" s="253"/>
      <c r="K20" s="253"/>
      <c r="L20" s="253"/>
      <c r="M20" s="253"/>
      <c r="N20" s="253"/>
      <c r="O20" s="253"/>
      <c r="P20" s="84"/>
      <c r="Q20" s="84"/>
      <c r="R20" s="80"/>
      <c r="S20" s="253"/>
      <c r="T20" s="253"/>
      <c r="U20" s="253"/>
      <c r="V20" s="253"/>
      <c r="W20" s="253"/>
      <c r="X20" s="246"/>
      <c r="Y20" s="248"/>
      <c r="Z20" s="247"/>
    </row>
    <row r="21" spans="2:26" ht="15.95" customHeight="1" x14ac:dyDescent="0.15">
      <c r="B21" s="257"/>
      <c r="C21" s="141"/>
      <c r="D21" s="142"/>
      <c r="E21" s="40"/>
      <c r="F21" s="79"/>
      <c r="G21" s="84"/>
      <c r="H21" s="84"/>
      <c r="I21" s="84"/>
      <c r="J21" s="253"/>
      <c r="K21" s="253"/>
      <c r="L21" s="253"/>
      <c r="M21" s="253"/>
      <c r="N21" s="253"/>
      <c r="O21" s="253"/>
      <c r="P21" s="84"/>
      <c r="Q21" s="84"/>
      <c r="R21" s="80"/>
      <c r="S21" s="253"/>
      <c r="T21" s="253"/>
      <c r="U21" s="253"/>
      <c r="V21" s="253"/>
      <c r="W21" s="253"/>
      <c r="X21" s="246"/>
      <c r="Y21" s="248"/>
      <c r="Z21" s="247"/>
    </row>
    <row r="22" spans="2:26" ht="15.95" customHeight="1" x14ac:dyDescent="0.15">
      <c r="B22" s="257"/>
      <c r="C22" s="141"/>
      <c r="D22" s="142"/>
      <c r="E22" s="40"/>
      <c r="F22" s="79"/>
      <c r="G22" s="84"/>
      <c r="H22" s="84"/>
      <c r="I22" s="84"/>
      <c r="J22" s="253"/>
      <c r="K22" s="253"/>
      <c r="L22" s="253"/>
      <c r="M22" s="253"/>
      <c r="N22" s="253"/>
      <c r="O22" s="253"/>
      <c r="P22" s="84"/>
      <c r="Q22" s="84"/>
      <c r="R22" s="80"/>
      <c r="S22" s="253"/>
      <c r="T22" s="253"/>
      <c r="U22" s="253"/>
      <c r="V22" s="253"/>
      <c r="W22" s="253"/>
      <c r="X22" s="246"/>
      <c r="Y22" s="248"/>
      <c r="Z22" s="247"/>
    </row>
    <row r="23" spans="2:26" ht="15.95" customHeight="1" x14ac:dyDescent="0.15">
      <c r="B23" s="257"/>
      <c r="C23" s="141"/>
      <c r="D23" s="142"/>
      <c r="E23" s="40"/>
      <c r="F23" s="79"/>
      <c r="G23" s="84"/>
      <c r="H23" s="84"/>
      <c r="I23" s="84"/>
      <c r="J23" s="253"/>
      <c r="K23" s="253"/>
      <c r="L23" s="253"/>
      <c r="M23" s="253"/>
      <c r="N23" s="253"/>
      <c r="O23" s="253"/>
      <c r="P23" s="84"/>
      <c r="Q23" s="84"/>
      <c r="R23" s="80"/>
      <c r="S23" s="253"/>
      <c r="T23" s="253"/>
      <c r="U23" s="253"/>
      <c r="V23" s="253"/>
      <c r="W23" s="253"/>
      <c r="X23" s="246"/>
      <c r="Y23" s="248"/>
      <c r="Z23" s="247"/>
    </row>
    <row r="24" spans="2:26" ht="15.95" customHeight="1" x14ac:dyDescent="0.15">
      <c r="B24" s="257"/>
      <c r="C24" s="141"/>
      <c r="D24" s="142"/>
      <c r="E24" s="40"/>
      <c r="F24" s="79"/>
      <c r="G24" s="84"/>
      <c r="H24" s="84"/>
      <c r="I24" s="84"/>
      <c r="J24" s="253"/>
      <c r="K24" s="253"/>
      <c r="L24" s="253"/>
      <c r="M24" s="253"/>
      <c r="N24" s="253"/>
      <c r="O24" s="253"/>
      <c r="P24" s="84"/>
      <c r="Q24" s="84"/>
      <c r="R24" s="80"/>
      <c r="S24" s="253"/>
      <c r="T24" s="253"/>
      <c r="U24" s="253"/>
      <c r="V24" s="253"/>
      <c r="W24" s="253"/>
      <c r="X24" s="246"/>
      <c r="Y24" s="248"/>
      <c r="Z24" s="247"/>
    </row>
    <row r="25" spans="2:26" ht="15.95" customHeight="1" x14ac:dyDescent="0.15">
      <c r="B25" s="257"/>
      <c r="C25" s="589"/>
      <c r="D25" s="590"/>
      <c r="E25" s="40"/>
      <c r="F25" s="79"/>
      <c r="G25" s="84"/>
      <c r="H25" s="84"/>
      <c r="I25" s="84"/>
      <c r="J25" s="253"/>
      <c r="K25" s="253"/>
      <c r="L25" s="253"/>
      <c r="M25" s="253"/>
      <c r="N25" s="253"/>
      <c r="O25" s="253"/>
      <c r="P25" s="84"/>
      <c r="Q25" s="84"/>
      <c r="R25" s="80"/>
      <c r="S25" s="253"/>
      <c r="T25" s="253"/>
      <c r="U25" s="253"/>
      <c r="V25" s="253"/>
      <c r="W25" s="253"/>
      <c r="X25" s="246"/>
      <c r="Y25" s="248"/>
      <c r="Z25" s="247"/>
    </row>
    <row r="26" spans="2:26" ht="15.95" customHeight="1" x14ac:dyDescent="0.15">
      <c r="B26" s="257"/>
      <c r="C26" s="589"/>
      <c r="D26" s="590"/>
      <c r="E26" s="40"/>
      <c r="F26" s="79"/>
      <c r="G26" s="84"/>
      <c r="H26" s="84"/>
      <c r="I26" s="84"/>
      <c r="J26" s="253"/>
      <c r="K26" s="253"/>
      <c r="L26" s="253"/>
      <c r="M26" s="253"/>
      <c r="N26" s="253"/>
      <c r="O26" s="253"/>
      <c r="P26" s="84"/>
      <c r="Q26" s="84"/>
      <c r="R26" s="80"/>
      <c r="S26" s="253"/>
      <c r="T26" s="253"/>
      <c r="U26" s="253"/>
      <c r="V26" s="253"/>
      <c r="W26" s="253"/>
      <c r="X26" s="246"/>
      <c r="Y26" s="248"/>
      <c r="Z26" s="247"/>
    </row>
    <row r="27" spans="2:26" ht="15.95" customHeight="1" x14ac:dyDescent="0.15">
      <c r="B27" s="257"/>
      <c r="C27" s="589"/>
      <c r="D27" s="590"/>
      <c r="E27" s="40"/>
      <c r="F27" s="79"/>
      <c r="G27" s="84"/>
      <c r="H27" s="84"/>
      <c r="I27" s="84"/>
      <c r="J27" s="253"/>
      <c r="K27" s="253"/>
      <c r="L27" s="253"/>
      <c r="M27" s="253"/>
      <c r="N27" s="253"/>
      <c r="O27" s="253"/>
      <c r="P27" s="84"/>
      <c r="Q27" s="84"/>
      <c r="R27" s="80"/>
      <c r="S27" s="253"/>
      <c r="T27" s="253"/>
      <c r="U27" s="253"/>
      <c r="V27" s="253"/>
      <c r="W27" s="253"/>
      <c r="X27" s="246"/>
      <c r="Y27" s="248"/>
      <c r="Z27" s="247"/>
    </row>
    <row r="28" spans="2:26" ht="15.95" customHeight="1" x14ac:dyDescent="0.15">
      <c r="B28" s="257"/>
      <c r="C28" s="589"/>
      <c r="D28" s="590"/>
      <c r="E28" s="40"/>
      <c r="F28" s="79"/>
      <c r="G28" s="84"/>
      <c r="H28" s="84"/>
      <c r="I28" s="84"/>
      <c r="J28" s="253"/>
      <c r="K28" s="253"/>
      <c r="L28" s="253"/>
      <c r="M28" s="253"/>
      <c r="N28" s="253"/>
      <c r="O28" s="253"/>
      <c r="P28" s="84"/>
      <c r="Q28" s="84"/>
      <c r="R28" s="80"/>
      <c r="S28" s="253"/>
      <c r="T28" s="253"/>
      <c r="U28" s="253"/>
      <c r="V28" s="253"/>
      <c r="W28" s="253"/>
      <c r="X28" s="246"/>
      <c r="Y28" s="248"/>
      <c r="Z28" s="247"/>
    </row>
    <row r="29" spans="2:26" ht="15.95" customHeight="1" x14ac:dyDescent="0.15">
      <c r="B29" s="257"/>
      <c r="C29" s="589"/>
      <c r="D29" s="590"/>
      <c r="E29" s="40"/>
      <c r="F29" s="79"/>
      <c r="G29" s="84"/>
      <c r="H29" s="84"/>
      <c r="I29" s="84"/>
      <c r="J29" s="253"/>
      <c r="K29" s="253"/>
      <c r="L29" s="253"/>
      <c r="M29" s="253"/>
      <c r="N29" s="253"/>
      <c r="O29" s="253"/>
      <c r="P29" s="84"/>
      <c r="Q29" s="84"/>
      <c r="R29" s="80"/>
      <c r="S29" s="253"/>
      <c r="T29" s="253"/>
      <c r="U29" s="253"/>
      <c r="V29" s="253"/>
      <c r="W29" s="253"/>
      <c r="X29" s="246"/>
      <c r="Y29" s="248"/>
      <c r="Z29" s="247"/>
    </row>
    <row r="30" spans="2:26" ht="15.95" customHeight="1" x14ac:dyDescent="0.15">
      <c r="B30" s="257"/>
      <c r="C30" s="589"/>
      <c r="D30" s="590"/>
      <c r="E30" s="40"/>
      <c r="F30" s="79"/>
      <c r="G30" s="84"/>
      <c r="H30" s="84"/>
      <c r="I30" s="84"/>
      <c r="J30" s="253"/>
      <c r="K30" s="253"/>
      <c r="L30" s="253"/>
      <c r="M30" s="253"/>
      <c r="N30" s="253"/>
      <c r="O30" s="253"/>
      <c r="P30" s="84"/>
      <c r="Q30" s="84"/>
      <c r="R30" s="80"/>
      <c r="S30" s="253"/>
      <c r="T30" s="253"/>
      <c r="U30" s="253"/>
      <c r="V30" s="253"/>
      <c r="W30" s="253"/>
      <c r="X30" s="246"/>
      <c r="Y30" s="248"/>
      <c r="Z30" s="247"/>
    </row>
    <row r="31" spans="2:26" ht="15.95" customHeight="1" x14ac:dyDescent="0.15">
      <c r="B31" s="257"/>
      <c r="C31" s="589"/>
      <c r="D31" s="590"/>
      <c r="E31" s="40"/>
      <c r="F31" s="79"/>
      <c r="G31" s="84"/>
      <c r="H31" s="84"/>
      <c r="I31" s="84"/>
      <c r="J31" s="253"/>
      <c r="K31" s="253"/>
      <c r="L31" s="253"/>
      <c r="M31" s="253"/>
      <c r="N31" s="253"/>
      <c r="O31" s="253"/>
      <c r="P31" s="84"/>
      <c r="Q31" s="84"/>
      <c r="R31" s="80"/>
      <c r="S31" s="253"/>
      <c r="T31" s="253"/>
      <c r="U31" s="253"/>
      <c r="V31" s="253"/>
      <c r="W31" s="253"/>
      <c r="X31" s="246"/>
      <c r="Y31" s="248"/>
      <c r="Z31" s="247"/>
    </row>
    <row r="32" spans="2:26" ht="15.95" customHeight="1" x14ac:dyDescent="0.15">
      <c r="B32" s="257"/>
      <c r="C32" s="141"/>
      <c r="D32" s="142"/>
      <c r="E32" s="40"/>
      <c r="F32" s="79"/>
      <c r="G32" s="84"/>
      <c r="H32" s="84"/>
      <c r="I32" s="84"/>
      <c r="J32" s="253"/>
      <c r="K32" s="253"/>
      <c r="L32" s="253"/>
      <c r="M32" s="253"/>
      <c r="N32" s="253"/>
      <c r="O32" s="253"/>
      <c r="P32" s="84"/>
      <c r="Q32" s="84"/>
      <c r="R32" s="80"/>
      <c r="S32" s="253"/>
      <c r="T32" s="253"/>
      <c r="U32" s="253"/>
      <c r="V32" s="253"/>
      <c r="W32" s="253"/>
      <c r="X32" s="246"/>
      <c r="Y32" s="248"/>
      <c r="Z32" s="247"/>
    </row>
    <row r="33" spans="2:26" ht="15.95" customHeight="1" x14ac:dyDescent="0.15">
      <c r="B33" s="257"/>
      <c r="C33" s="141"/>
      <c r="D33" s="142"/>
      <c r="E33" s="40"/>
      <c r="F33" s="79"/>
      <c r="G33" s="84"/>
      <c r="H33" s="84"/>
      <c r="I33" s="84"/>
      <c r="J33" s="253"/>
      <c r="K33" s="253"/>
      <c r="L33" s="253"/>
      <c r="M33" s="253"/>
      <c r="N33" s="253"/>
      <c r="O33" s="253"/>
      <c r="P33" s="84"/>
      <c r="Q33" s="84"/>
      <c r="R33" s="80"/>
      <c r="S33" s="253"/>
      <c r="T33" s="253"/>
      <c r="U33" s="253"/>
      <c r="V33" s="253"/>
      <c r="W33" s="253"/>
      <c r="X33" s="246"/>
      <c r="Y33" s="248"/>
      <c r="Z33" s="247"/>
    </row>
    <row r="34" spans="2:26" ht="15.95" customHeight="1" x14ac:dyDescent="0.15">
      <c r="B34" s="257"/>
      <c r="C34" s="589"/>
      <c r="D34" s="590"/>
      <c r="E34" s="40"/>
      <c r="F34" s="79"/>
      <c r="G34" s="84"/>
      <c r="H34" s="84"/>
      <c r="I34" s="84"/>
      <c r="J34" s="253"/>
      <c r="K34" s="253"/>
      <c r="L34" s="253"/>
      <c r="M34" s="253"/>
      <c r="N34" s="253"/>
      <c r="O34" s="253"/>
      <c r="P34" s="84"/>
      <c r="Q34" s="84"/>
      <c r="R34" s="80"/>
      <c r="S34" s="253"/>
      <c r="T34" s="253"/>
      <c r="U34" s="253"/>
      <c r="V34" s="253"/>
      <c r="W34" s="253"/>
      <c r="X34" s="246"/>
      <c r="Y34" s="248"/>
      <c r="Z34" s="247"/>
    </row>
    <row r="35" spans="2:26" ht="15.95" customHeight="1" x14ac:dyDescent="0.15">
      <c r="B35" s="257"/>
      <c r="C35" s="589"/>
      <c r="D35" s="590"/>
      <c r="E35" s="40"/>
      <c r="F35" s="79"/>
      <c r="G35" s="84"/>
      <c r="H35" s="84"/>
      <c r="I35" s="84"/>
      <c r="J35" s="253"/>
      <c r="K35" s="253"/>
      <c r="L35" s="253"/>
      <c r="M35" s="253"/>
      <c r="N35" s="253"/>
      <c r="O35" s="253"/>
      <c r="P35" s="84"/>
      <c r="Q35" s="84"/>
      <c r="R35" s="80"/>
      <c r="S35" s="253"/>
      <c r="T35" s="253"/>
      <c r="U35" s="253"/>
      <c r="V35" s="253"/>
      <c r="W35" s="253"/>
      <c r="X35" s="246"/>
      <c r="Y35" s="248"/>
      <c r="Z35" s="247"/>
    </row>
    <row r="36" spans="2:26" ht="15.95" customHeight="1" x14ac:dyDescent="0.15">
      <c r="B36" s="257"/>
      <c r="C36" s="589"/>
      <c r="D36" s="590"/>
      <c r="E36" s="40"/>
      <c r="F36" s="79"/>
      <c r="G36" s="84"/>
      <c r="H36" s="84"/>
      <c r="I36" s="84"/>
      <c r="J36" s="253"/>
      <c r="K36" s="253"/>
      <c r="L36" s="253"/>
      <c r="M36" s="253"/>
      <c r="N36" s="253"/>
      <c r="O36" s="253"/>
      <c r="P36" s="84"/>
      <c r="Q36" s="84"/>
      <c r="R36" s="80"/>
      <c r="S36" s="253"/>
      <c r="T36" s="253"/>
      <c r="U36" s="253"/>
      <c r="V36" s="253"/>
      <c r="W36" s="253"/>
      <c r="X36" s="246"/>
      <c r="Y36" s="248"/>
      <c r="Z36" s="247"/>
    </row>
    <row r="37" spans="2:26" ht="15.95" customHeight="1" x14ac:dyDescent="0.15">
      <c r="B37" s="257"/>
      <c r="C37" s="589"/>
      <c r="D37" s="590"/>
      <c r="E37" s="40"/>
      <c r="F37" s="79"/>
      <c r="G37" s="84"/>
      <c r="H37" s="84"/>
      <c r="I37" s="84"/>
      <c r="J37" s="253"/>
      <c r="K37" s="253"/>
      <c r="L37" s="253"/>
      <c r="M37" s="253"/>
      <c r="N37" s="253"/>
      <c r="O37" s="253"/>
      <c r="P37" s="84"/>
      <c r="Q37" s="84"/>
      <c r="R37" s="80"/>
      <c r="S37" s="253"/>
      <c r="T37" s="253"/>
      <c r="U37" s="253"/>
      <c r="V37" s="253"/>
      <c r="W37" s="253"/>
      <c r="X37" s="246"/>
      <c r="Y37" s="248"/>
      <c r="Z37" s="247"/>
    </row>
    <row r="38" spans="2:26" ht="15.95" customHeight="1" x14ac:dyDescent="0.15">
      <c r="B38" s="258"/>
      <c r="C38" s="589"/>
      <c r="D38" s="590"/>
      <c r="E38" s="40"/>
      <c r="F38" s="79"/>
      <c r="G38" s="84"/>
      <c r="H38" s="84"/>
      <c r="I38" s="84"/>
      <c r="J38" s="253"/>
      <c r="K38" s="253"/>
      <c r="L38" s="253"/>
      <c r="M38" s="253"/>
      <c r="N38" s="253"/>
      <c r="O38" s="253"/>
      <c r="P38" s="84"/>
      <c r="Q38" s="84"/>
      <c r="R38" s="80"/>
      <c r="S38" s="253"/>
      <c r="T38" s="253"/>
      <c r="U38" s="253"/>
      <c r="V38" s="253"/>
      <c r="W38" s="253"/>
      <c r="X38" s="246"/>
      <c r="Y38" s="248"/>
      <c r="Z38" s="247"/>
    </row>
    <row r="39" spans="2:26" ht="15.95" customHeight="1" x14ac:dyDescent="0.15">
      <c r="B39" s="77"/>
      <c r="C39" s="1" t="s">
        <v>285</v>
      </c>
      <c r="D39" s="25"/>
      <c r="F39" s="25"/>
      <c r="G39" s="74"/>
      <c r="H39" s="74"/>
      <c r="I39" s="74"/>
      <c r="J39" s="74"/>
      <c r="K39" s="74"/>
      <c r="L39" s="74"/>
      <c r="M39" s="74"/>
      <c r="N39" s="74"/>
      <c r="O39" s="74"/>
      <c r="P39" s="74"/>
      <c r="Q39" s="74"/>
      <c r="R39" s="25"/>
      <c r="S39" s="74"/>
      <c r="T39" s="74"/>
      <c r="U39" s="74"/>
      <c r="V39" s="74"/>
      <c r="W39" s="74"/>
      <c r="X39" s="25"/>
      <c r="Y39" s="25"/>
      <c r="Z39" s="25"/>
    </row>
    <row r="40" spans="2:26" ht="15.95" customHeight="1" x14ac:dyDescent="0.15">
      <c r="B40" s="77"/>
      <c r="C40" s="87" t="s">
        <v>286</v>
      </c>
      <c r="D40" s="25"/>
      <c r="F40" s="25"/>
      <c r="G40" s="74"/>
      <c r="H40" s="74"/>
      <c r="I40" s="74"/>
      <c r="J40" s="74"/>
      <c r="K40" s="74"/>
      <c r="L40" s="74"/>
      <c r="M40" s="74"/>
      <c r="N40" s="74"/>
      <c r="O40" s="74"/>
      <c r="P40" s="74"/>
      <c r="Q40" s="74"/>
      <c r="R40" s="25"/>
      <c r="S40" s="74"/>
      <c r="T40" s="74"/>
      <c r="U40" s="74"/>
      <c r="V40" s="74"/>
      <c r="W40" s="74"/>
      <c r="X40" s="25"/>
      <c r="Y40" s="25"/>
      <c r="Z40" s="25"/>
    </row>
    <row r="41" spans="2:26" ht="15.95" customHeight="1" x14ac:dyDescent="0.15">
      <c r="C41" s="3" t="s">
        <v>252</v>
      </c>
    </row>
    <row r="42" spans="2:26" ht="15.95" customHeight="1" x14ac:dyDescent="0.15">
      <c r="C42" s="3" t="s">
        <v>253</v>
      </c>
    </row>
    <row r="43" spans="2:26" ht="15.95" customHeight="1" x14ac:dyDescent="0.15">
      <c r="C43" s="185" t="s">
        <v>543</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activeCell="AC7" sqref="AC7:AJ8"/>
      <selection pane="topRight" activeCell="AC7" sqref="AC7:AJ8"/>
      <selection pane="bottomLeft" activeCell="AC7" sqref="AC7:AJ8"/>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71" t="s">
        <v>327</v>
      </c>
      <c r="C2" s="571"/>
      <c r="D2" s="571"/>
      <c r="E2" s="447"/>
      <c r="F2" s="447"/>
      <c r="G2" s="447"/>
      <c r="H2" s="571"/>
      <c r="I2" s="571"/>
      <c r="J2" s="571"/>
      <c r="K2" s="571"/>
      <c r="L2" s="571"/>
      <c r="M2" s="571"/>
      <c r="N2" s="571"/>
      <c r="O2" s="571"/>
      <c r="P2" s="571"/>
      <c r="Q2" s="571"/>
      <c r="R2" s="571"/>
      <c r="S2" s="571"/>
      <c r="T2" s="571"/>
      <c r="U2" s="571"/>
      <c r="V2" s="571"/>
      <c r="W2" s="571"/>
      <c r="X2" s="571"/>
      <c r="Y2" s="571"/>
      <c r="Z2" s="571"/>
    </row>
    <row r="3" spans="2:28" ht="20.100000000000001" customHeight="1" x14ac:dyDescent="0.15">
      <c r="B3" s="609" t="s">
        <v>27</v>
      </c>
      <c r="C3" s="609"/>
      <c r="D3" s="263"/>
      <c r="E3" s="448" t="str">
        <f>'様式A-1'!D3</f>
        <v>ヒライワズイドウ</v>
      </c>
      <c r="F3" s="449"/>
      <c r="G3" s="450"/>
      <c r="H3" s="270" t="s">
        <v>28</v>
      </c>
      <c r="I3" s="451"/>
      <c r="J3" s="452" t="str">
        <f>'様式A-1'!J3</f>
        <v>一般国道315号</v>
      </c>
      <c r="K3" s="452"/>
      <c r="L3" s="452"/>
      <c r="M3" s="243" t="s">
        <v>260</v>
      </c>
      <c r="N3" s="244"/>
      <c r="O3" s="244"/>
      <c r="P3" s="244"/>
      <c r="Q3" s="245"/>
      <c r="R3" s="610" t="str">
        <f>'様式B(トンネル様式1P001)'!K5</f>
        <v>基礎地盤コンサルタンツ株式会社</v>
      </c>
      <c r="S3" s="610"/>
      <c r="T3" s="610"/>
      <c r="U3" s="458" t="s">
        <v>222</v>
      </c>
      <c r="V3" s="459"/>
      <c r="W3" s="460"/>
      <c r="X3" s="328">
        <f>'様式B(トンネル様式1P001)'!Q5</f>
        <v>45268</v>
      </c>
      <c r="Y3" s="329"/>
      <c r="Z3" s="330"/>
    </row>
    <row r="4" spans="2:28" ht="20.100000000000001" customHeight="1" x14ac:dyDescent="0.15">
      <c r="B4" s="572" t="s">
        <v>0</v>
      </c>
      <c r="C4" s="572"/>
      <c r="D4" s="265"/>
      <c r="E4" s="470" t="str">
        <f>'様式A-1'!D4</f>
        <v>平岩隧道</v>
      </c>
      <c r="F4" s="471"/>
      <c r="G4" s="472"/>
      <c r="H4" s="576" t="s">
        <v>1</v>
      </c>
      <c r="I4" s="473"/>
      <c r="J4" s="452" t="str">
        <f>'様式A-1'!R3</f>
        <v>防府土木建築事務所
山口支所</v>
      </c>
      <c r="K4" s="452"/>
      <c r="L4" s="452"/>
      <c r="M4" s="243" t="s">
        <v>261</v>
      </c>
      <c r="N4" s="244"/>
      <c r="O4" s="244"/>
      <c r="P4" s="244"/>
      <c r="Q4" s="245"/>
      <c r="R4" s="611" t="str">
        <f>'様式B(トンネル様式1P001)'!K6</f>
        <v>安田　啓吾</v>
      </c>
      <c r="S4" s="611"/>
      <c r="T4" s="611"/>
      <c r="U4" s="560"/>
      <c r="V4" s="561"/>
      <c r="W4" s="562"/>
      <c r="X4" s="534"/>
      <c r="Y4" s="616"/>
      <c r="Z4" s="596"/>
    </row>
    <row r="5" spans="2:28" ht="28.5" customHeight="1" x14ac:dyDescent="0.15">
      <c r="B5" s="311" t="s">
        <v>284</v>
      </c>
      <c r="C5" s="559" t="s">
        <v>224</v>
      </c>
      <c r="D5" s="559"/>
      <c r="E5" s="614" t="s">
        <v>206</v>
      </c>
      <c r="F5" s="579" t="s">
        <v>284</v>
      </c>
      <c r="G5" s="582"/>
      <c r="H5" s="575"/>
      <c r="I5" s="575"/>
      <c r="J5" s="575"/>
      <c r="K5" s="575"/>
      <c r="L5" s="575"/>
      <c r="M5" s="575"/>
      <c r="N5" s="575"/>
      <c r="O5" s="575"/>
      <c r="P5" s="575"/>
      <c r="Q5" s="575"/>
      <c r="R5" s="575"/>
      <c r="S5" s="617"/>
      <c r="T5" s="617"/>
      <c r="U5" s="617"/>
      <c r="V5" s="617"/>
      <c r="W5" s="617"/>
      <c r="X5" s="617"/>
      <c r="Y5" s="617"/>
      <c r="Z5" s="618"/>
      <c r="AA5" s="41"/>
      <c r="AB5" s="5"/>
    </row>
    <row r="6" spans="2:28" ht="24.75" customHeight="1" x14ac:dyDescent="0.15">
      <c r="B6" s="311"/>
      <c r="C6" s="473"/>
      <c r="D6" s="473"/>
      <c r="E6" s="615"/>
      <c r="F6" s="451" t="s">
        <v>295</v>
      </c>
      <c r="G6" s="451"/>
      <c r="H6" s="619" t="s">
        <v>282</v>
      </c>
      <c r="I6" s="617"/>
      <c r="J6" s="617"/>
      <c r="K6" s="617"/>
      <c r="L6" s="617"/>
      <c r="M6" s="617"/>
      <c r="N6" s="618"/>
      <c r="O6" s="619" t="s">
        <v>281</v>
      </c>
      <c r="P6" s="620"/>
      <c r="Q6" s="620"/>
      <c r="R6" s="620"/>
      <c r="S6" s="620"/>
      <c r="T6" s="620"/>
      <c r="U6" s="620"/>
      <c r="V6" s="621"/>
      <c r="W6" s="619" t="s">
        <v>223</v>
      </c>
      <c r="X6" s="576"/>
      <c r="Y6" s="612" t="s">
        <v>264</v>
      </c>
      <c r="Z6" s="613"/>
      <c r="AA6" s="5"/>
      <c r="AB6" s="5"/>
    </row>
    <row r="7" spans="2:28" ht="27.75" customHeight="1" x14ac:dyDescent="0.15">
      <c r="B7" s="257"/>
      <c r="C7" s="589"/>
      <c r="D7" s="590"/>
      <c r="E7" s="79"/>
      <c r="F7" s="608"/>
      <c r="G7" s="608"/>
      <c r="H7" s="606"/>
      <c r="I7" s="607"/>
      <c r="J7" s="607"/>
      <c r="K7" s="607"/>
      <c r="L7" s="604"/>
      <c r="M7" s="604"/>
      <c r="N7" s="605"/>
      <c r="O7" s="622"/>
      <c r="P7" s="604"/>
      <c r="Q7" s="604"/>
      <c r="R7" s="604"/>
      <c r="S7" s="604"/>
      <c r="T7" s="604"/>
      <c r="U7" s="604"/>
      <c r="V7" s="605"/>
      <c r="W7" s="603"/>
      <c r="X7" s="603"/>
      <c r="Y7" s="603"/>
      <c r="Z7" s="603"/>
    </row>
    <row r="8" spans="2:28" ht="27.75" customHeight="1" x14ac:dyDescent="0.15">
      <c r="B8" s="257"/>
      <c r="C8" s="589"/>
      <c r="D8" s="590"/>
      <c r="E8" s="79"/>
      <c r="F8" s="608"/>
      <c r="G8" s="608"/>
      <c r="H8" s="606"/>
      <c r="I8" s="607"/>
      <c r="J8" s="607"/>
      <c r="K8" s="607"/>
      <c r="L8" s="604"/>
      <c r="M8" s="604"/>
      <c r="N8" s="605"/>
      <c r="O8" s="622"/>
      <c r="P8" s="604"/>
      <c r="Q8" s="604"/>
      <c r="R8" s="604"/>
      <c r="S8" s="604"/>
      <c r="T8" s="604"/>
      <c r="U8" s="604"/>
      <c r="V8" s="605"/>
      <c r="W8" s="603"/>
      <c r="X8" s="603"/>
      <c r="Y8" s="603"/>
      <c r="Z8" s="603"/>
    </row>
    <row r="9" spans="2:28" ht="27.75" customHeight="1" x14ac:dyDescent="0.15">
      <c r="B9" s="257"/>
      <c r="C9" s="589"/>
      <c r="D9" s="590"/>
      <c r="E9" s="79"/>
      <c r="F9" s="608"/>
      <c r="G9" s="608"/>
      <c r="H9" s="606"/>
      <c r="I9" s="607"/>
      <c r="J9" s="607"/>
      <c r="K9" s="607"/>
      <c r="L9" s="604"/>
      <c r="M9" s="604"/>
      <c r="N9" s="605"/>
      <c r="O9" s="622"/>
      <c r="P9" s="604"/>
      <c r="Q9" s="604"/>
      <c r="R9" s="604"/>
      <c r="S9" s="604"/>
      <c r="T9" s="604"/>
      <c r="U9" s="604"/>
      <c r="V9" s="605"/>
      <c r="W9" s="603"/>
      <c r="X9" s="603"/>
      <c r="Y9" s="603"/>
      <c r="Z9" s="603"/>
    </row>
    <row r="10" spans="2:28" ht="27.75" customHeight="1" x14ac:dyDescent="0.15">
      <c r="B10" s="257"/>
      <c r="C10" s="589"/>
      <c r="D10" s="590"/>
      <c r="E10" s="79"/>
      <c r="F10" s="608"/>
      <c r="G10" s="608"/>
      <c r="H10" s="606"/>
      <c r="I10" s="607"/>
      <c r="J10" s="607"/>
      <c r="K10" s="607"/>
      <c r="L10" s="604"/>
      <c r="M10" s="604"/>
      <c r="N10" s="605"/>
      <c r="O10" s="622"/>
      <c r="P10" s="604"/>
      <c r="Q10" s="604"/>
      <c r="R10" s="604"/>
      <c r="S10" s="604"/>
      <c r="T10" s="604"/>
      <c r="U10" s="604"/>
      <c r="V10" s="605"/>
      <c r="W10" s="603"/>
      <c r="X10" s="603"/>
      <c r="Y10" s="603"/>
      <c r="Z10" s="603"/>
    </row>
    <row r="11" spans="2:28" ht="27.75" customHeight="1" x14ac:dyDescent="0.15">
      <c r="B11" s="257"/>
      <c r="C11" s="600"/>
      <c r="D11" s="601"/>
      <c r="E11" s="40"/>
      <c r="F11" s="602"/>
      <c r="G11" s="602"/>
      <c r="H11" s="606"/>
      <c r="I11" s="607"/>
      <c r="J11" s="607"/>
      <c r="K11" s="607"/>
      <c r="L11" s="604"/>
      <c r="M11" s="604"/>
      <c r="N11" s="605"/>
      <c r="O11" s="600"/>
      <c r="P11" s="604"/>
      <c r="Q11" s="604"/>
      <c r="R11" s="604"/>
      <c r="S11" s="604"/>
      <c r="T11" s="604"/>
      <c r="U11" s="604"/>
      <c r="V11" s="605"/>
      <c r="W11" s="603"/>
      <c r="X11" s="603"/>
      <c r="Y11" s="603"/>
      <c r="Z11" s="603"/>
    </row>
    <row r="12" spans="2:28" ht="27.75" customHeight="1" x14ac:dyDescent="0.15">
      <c r="B12" s="257"/>
      <c r="C12" s="600"/>
      <c r="D12" s="601"/>
      <c r="E12" s="40"/>
      <c r="F12" s="602"/>
      <c r="G12" s="602"/>
      <c r="H12" s="606"/>
      <c r="I12" s="607"/>
      <c r="J12" s="607"/>
      <c r="K12" s="607"/>
      <c r="L12" s="604"/>
      <c r="M12" s="604"/>
      <c r="N12" s="605"/>
      <c r="O12" s="600"/>
      <c r="P12" s="604"/>
      <c r="Q12" s="604"/>
      <c r="R12" s="604"/>
      <c r="S12" s="604"/>
      <c r="T12" s="604"/>
      <c r="U12" s="604"/>
      <c r="V12" s="605"/>
      <c r="W12" s="603"/>
      <c r="X12" s="603"/>
      <c r="Y12" s="603"/>
      <c r="Z12" s="603"/>
    </row>
    <row r="13" spans="2:28" ht="27.75" customHeight="1" x14ac:dyDescent="0.15">
      <c r="B13" s="257"/>
      <c r="C13" s="600"/>
      <c r="D13" s="601"/>
      <c r="E13" s="40"/>
      <c r="F13" s="602"/>
      <c r="G13" s="602"/>
      <c r="H13" s="606"/>
      <c r="I13" s="607"/>
      <c r="J13" s="607"/>
      <c r="K13" s="607"/>
      <c r="L13" s="604"/>
      <c r="M13" s="604"/>
      <c r="N13" s="605"/>
      <c r="O13" s="600"/>
      <c r="P13" s="604"/>
      <c r="Q13" s="604"/>
      <c r="R13" s="604"/>
      <c r="S13" s="604"/>
      <c r="T13" s="604"/>
      <c r="U13" s="604"/>
      <c r="V13" s="605"/>
      <c r="W13" s="603"/>
      <c r="X13" s="603"/>
      <c r="Y13" s="603"/>
      <c r="Z13" s="603"/>
    </row>
    <row r="14" spans="2:28" ht="27.75" customHeight="1" x14ac:dyDescent="0.15">
      <c r="B14" s="257"/>
      <c r="C14" s="600"/>
      <c r="D14" s="601"/>
      <c r="E14" s="40"/>
      <c r="F14" s="608"/>
      <c r="G14" s="608"/>
      <c r="H14" s="606"/>
      <c r="I14" s="607"/>
      <c r="J14" s="607"/>
      <c r="K14" s="607"/>
      <c r="L14" s="604"/>
      <c r="M14" s="604"/>
      <c r="N14" s="605"/>
      <c r="O14" s="600"/>
      <c r="P14" s="604"/>
      <c r="Q14" s="604"/>
      <c r="R14" s="604"/>
      <c r="S14" s="604"/>
      <c r="T14" s="604"/>
      <c r="U14" s="604"/>
      <c r="V14" s="605"/>
      <c r="W14" s="603"/>
      <c r="X14" s="603"/>
      <c r="Y14" s="603"/>
      <c r="Z14" s="603"/>
    </row>
    <row r="15" spans="2:28" ht="27.75" customHeight="1" x14ac:dyDescent="0.15">
      <c r="B15" s="257"/>
      <c r="C15" s="600"/>
      <c r="D15" s="601"/>
      <c r="E15" s="40"/>
      <c r="F15" s="602"/>
      <c r="G15" s="602"/>
      <c r="H15" s="606"/>
      <c r="I15" s="607"/>
      <c r="J15" s="607"/>
      <c r="K15" s="607"/>
      <c r="L15" s="604"/>
      <c r="M15" s="604"/>
      <c r="N15" s="605"/>
      <c r="O15" s="600"/>
      <c r="P15" s="604"/>
      <c r="Q15" s="604"/>
      <c r="R15" s="604"/>
      <c r="S15" s="604"/>
      <c r="T15" s="604"/>
      <c r="U15" s="604"/>
      <c r="V15" s="605"/>
      <c r="W15" s="603"/>
      <c r="X15" s="603"/>
      <c r="Y15" s="603"/>
      <c r="Z15" s="603"/>
    </row>
    <row r="16" spans="2:28" ht="27.75" customHeight="1" x14ac:dyDescent="0.15">
      <c r="B16" s="257"/>
      <c r="C16" s="600"/>
      <c r="D16" s="601"/>
      <c r="E16" s="40"/>
      <c r="F16" s="602"/>
      <c r="G16" s="602"/>
      <c r="H16" s="606"/>
      <c r="I16" s="607"/>
      <c r="J16" s="607"/>
      <c r="K16" s="607"/>
      <c r="L16" s="604"/>
      <c r="M16" s="604"/>
      <c r="N16" s="605"/>
      <c r="O16" s="600"/>
      <c r="P16" s="604"/>
      <c r="Q16" s="604"/>
      <c r="R16" s="604"/>
      <c r="S16" s="604"/>
      <c r="T16" s="604"/>
      <c r="U16" s="604"/>
      <c r="V16" s="605"/>
      <c r="W16" s="603"/>
      <c r="X16" s="603"/>
      <c r="Y16" s="603"/>
      <c r="Z16" s="603"/>
    </row>
    <row r="17" spans="2:26" ht="27.75" customHeight="1" x14ac:dyDescent="0.15">
      <c r="B17" s="257"/>
      <c r="C17" s="600"/>
      <c r="D17" s="601"/>
      <c r="E17" s="40"/>
      <c r="F17" s="602"/>
      <c r="G17" s="602"/>
      <c r="H17" s="606"/>
      <c r="I17" s="607"/>
      <c r="J17" s="607"/>
      <c r="K17" s="607"/>
      <c r="L17" s="604"/>
      <c r="M17" s="604"/>
      <c r="N17" s="605"/>
      <c r="O17" s="600"/>
      <c r="P17" s="604"/>
      <c r="Q17" s="604"/>
      <c r="R17" s="604"/>
      <c r="S17" s="604"/>
      <c r="T17" s="604"/>
      <c r="U17" s="604"/>
      <c r="V17" s="605"/>
      <c r="W17" s="603"/>
      <c r="X17" s="603"/>
      <c r="Y17" s="603"/>
      <c r="Z17" s="603"/>
    </row>
    <row r="18" spans="2:26" ht="27.75" customHeight="1" x14ac:dyDescent="0.15">
      <c r="B18" s="257"/>
      <c r="C18" s="600"/>
      <c r="D18" s="601"/>
      <c r="E18" s="40"/>
      <c r="F18" s="602"/>
      <c r="G18" s="602"/>
      <c r="H18" s="606"/>
      <c r="I18" s="607"/>
      <c r="J18" s="607"/>
      <c r="K18" s="607"/>
      <c r="L18" s="604"/>
      <c r="M18" s="604"/>
      <c r="N18" s="605"/>
      <c r="O18" s="600"/>
      <c r="P18" s="604"/>
      <c r="Q18" s="604"/>
      <c r="R18" s="604"/>
      <c r="S18" s="604"/>
      <c r="T18" s="604"/>
      <c r="U18" s="604"/>
      <c r="V18" s="605"/>
      <c r="W18" s="603"/>
      <c r="X18" s="603"/>
      <c r="Y18" s="603"/>
      <c r="Z18" s="603"/>
    </row>
    <row r="19" spans="2:26" ht="27.75" customHeight="1" x14ac:dyDescent="0.15">
      <c r="B19" s="257"/>
      <c r="C19" s="600"/>
      <c r="D19" s="601"/>
      <c r="E19" s="40"/>
      <c r="F19" s="602"/>
      <c r="G19" s="602"/>
      <c r="H19" s="606"/>
      <c r="I19" s="607"/>
      <c r="J19" s="607"/>
      <c r="K19" s="607"/>
      <c r="L19" s="604"/>
      <c r="M19" s="604"/>
      <c r="N19" s="605"/>
      <c r="O19" s="600"/>
      <c r="P19" s="604"/>
      <c r="Q19" s="604"/>
      <c r="R19" s="604"/>
      <c r="S19" s="604"/>
      <c r="T19" s="604"/>
      <c r="U19" s="604"/>
      <c r="V19" s="605"/>
      <c r="W19" s="603"/>
      <c r="X19" s="603"/>
      <c r="Y19" s="603"/>
      <c r="Z19" s="603"/>
    </row>
    <row r="20" spans="2:26" ht="27.75" customHeight="1" x14ac:dyDescent="0.15">
      <c r="B20" s="257"/>
      <c r="C20" s="600"/>
      <c r="D20" s="601"/>
      <c r="E20" s="40"/>
      <c r="F20" s="602"/>
      <c r="G20" s="602"/>
      <c r="H20" s="606"/>
      <c r="I20" s="607"/>
      <c r="J20" s="607"/>
      <c r="K20" s="607"/>
      <c r="L20" s="604"/>
      <c r="M20" s="604"/>
      <c r="N20" s="605"/>
      <c r="O20" s="600"/>
      <c r="P20" s="604"/>
      <c r="Q20" s="604"/>
      <c r="R20" s="604"/>
      <c r="S20" s="604"/>
      <c r="T20" s="604"/>
      <c r="U20" s="604"/>
      <c r="V20" s="605"/>
      <c r="W20" s="603"/>
      <c r="X20" s="603"/>
      <c r="Y20" s="603"/>
      <c r="Z20" s="603"/>
    </row>
    <row r="21" spans="2:26" ht="27.75" customHeight="1" x14ac:dyDescent="0.15">
      <c r="B21" s="258"/>
      <c r="C21" s="600"/>
      <c r="D21" s="601"/>
      <c r="E21" s="40"/>
      <c r="F21" s="602"/>
      <c r="G21" s="602"/>
      <c r="H21" s="606"/>
      <c r="I21" s="607"/>
      <c r="J21" s="607"/>
      <c r="K21" s="607"/>
      <c r="L21" s="604"/>
      <c r="M21" s="604"/>
      <c r="N21" s="605"/>
      <c r="O21" s="600"/>
      <c r="P21" s="604"/>
      <c r="Q21" s="604"/>
      <c r="R21" s="604"/>
      <c r="S21" s="604"/>
      <c r="T21" s="604"/>
      <c r="U21" s="604"/>
      <c r="V21" s="605"/>
      <c r="W21" s="603"/>
      <c r="X21" s="603"/>
      <c r="Y21" s="603"/>
      <c r="Z21" s="603"/>
    </row>
    <row r="22" spans="2:26" ht="15.95" customHeight="1" x14ac:dyDescent="0.15">
      <c r="B22" s="1" t="s">
        <v>283</v>
      </c>
    </row>
    <row r="23" spans="2:26" ht="15.95" customHeight="1" x14ac:dyDescent="0.15">
      <c r="B23" s="185" t="s">
        <v>543</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pageSetUpPr fitToPage="1"/>
  </sheetPr>
  <dimension ref="B1:Y45"/>
  <sheetViews>
    <sheetView showGridLines="0" showZeros="0" view="pageBreakPreview" zoomScaleNormal="100" zoomScaleSheetLayoutView="100" workbookViewId="0">
      <selection activeCell="O28" sqref="O28:P29"/>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75" t="s">
        <v>565</v>
      </c>
      <c r="C2" s="675"/>
      <c r="D2" s="675"/>
      <c r="E2" s="675"/>
      <c r="F2" s="675"/>
      <c r="G2" s="675"/>
      <c r="H2" s="675"/>
      <c r="I2" s="675"/>
      <c r="J2" s="675"/>
      <c r="K2" s="675"/>
      <c r="L2" s="675"/>
      <c r="M2" s="675"/>
      <c r="N2" s="675"/>
      <c r="O2" s="675"/>
      <c r="P2" s="675"/>
      <c r="Q2" s="675"/>
      <c r="R2" s="675"/>
      <c r="S2" s="675"/>
      <c r="T2" s="675"/>
      <c r="U2" s="675"/>
      <c r="V2" s="675"/>
      <c r="W2" s="675"/>
      <c r="Y2" s="94" t="s">
        <v>553</v>
      </c>
    </row>
    <row r="3" spans="2:25" s="4" customFormat="1" ht="20.100000000000001" customHeight="1" x14ac:dyDescent="0.15">
      <c r="B3" s="199" t="s">
        <v>27</v>
      </c>
      <c r="C3" s="199"/>
      <c r="D3" s="676" t="str">
        <f>'様式A-1'!D3</f>
        <v>ヒライワズイドウ</v>
      </c>
      <c r="E3" s="676"/>
      <c r="F3" s="676"/>
      <c r="G3" s="676"/>
      <c r="H3" s="364" t="s">
        <v>28</v>
      </c>
      <c r="I3" s="364"/>
      <c r="J3" s="677" t="str">
        <f>'様式A-1'!J3</f>
        <v>一般国道315号</v>
      </c>
      <c r="K3" s="677"/>
      <c r="L3" s="677"/>
      <c r="M3" s="373" t="s">
        <v>258</v>
      </c>
      <c r="N3" s="373"/>
      <c r="O3" s="373"/>
      <c r="P3" s="678" t="str">
        <f>'様式B(トンネル様式1P001)'!K5</f>
        <v>基礎地盤コンサルタンツ株式会社</v>
      </c>
      <c r="Q3" s="678"/>
      <c r="R3" s="678"/>
      <c r="S3" s="401" t="s">
        <v>222</v>
      </c>
      <c r="T3" s="403"/>
      <c r="U3" s="679">
        <f>'様式B(トンネル様式1P001)'!Q5</f>
        <v>45268</v>
      </c>
      <c r="V3" s="680"/>
      <c r="W3" s="681"/>
      <c r="Y3" s="94" t="s">
        <v>556</v>
      </c>
    </row>
    <row r="4" spans="2:25" s="4" customFormat="1" ht="20.100000000000001" customHeight="1" x14ac:dyDescent="0.15">
      <c r="B4" s="200" t="s">
        <v>0</v>
      </c>
      <c r="C4" s="200"/>
      <c r="D4" s="685" t="str">
        <f>'様式A-1'!D4</f>
        <v>平岩隧道</v>
      </c>
      <c r="E4" s="685"/>
      <c r="F4" s="685"/>
      <c r="G4" s="685"/>
      <c r="H4" s="372" t="s">
        <v>1</v>
      </c>
      <c r="I4" s="372"/>
      <c r="J4" s="677" t="str">
        <f>'様式A-1'!R3</f>
        <v>防府土木建築事務所
山口支所</v>
      </c>
      <c r="K4" s="677"/>
      <c r="L4" s="677"/>
      <c r="M4" s="373" t="s">
        <v>259</v>
      </c>
      <c r="N4" s="373"/>
      <c r="O4" s="373"/>
      <c r="P4" s="686" t="str">
        <f>'様式B(トンネル様式1P001)'!K6</f>
        <v>安田　啓吾</v>
      </c>
      <c r="Q4" s="686"/>
      <c r="R4" s="686"/>
      <c r="S4" s="540"/>
      <c r="T4" s="541"/>
      <c r="U4" s="682"/>
      <c r="V4" s="683"/>
      <c r="W4" s="684"/>
      <c r="Y4" s="94" t="s">
        <v>54</v>
      </c>
    </row>
    <row r="5" spans="2:25" s="4" customFormat="1" ht="20.100000000000001" customHeight="1" x14ac:dyDescent="0.15">
      <c r="B5" s="656" t="s">
        <v>566</v>
      </c>
      <c r="C5" s="646" t="s">
        <v>567</v>
      </c>
      <c r="D5" s="648" t="s">
        <v>581</v>
      </c>
      <c r="E5" s="649"/>
      <c r="F5" s="652" t="s">
        <v>620</v>
      </c>
      <c r="G5" s="653"/>
      <c r="H5" s="653"/>
      <c r="I5" s="653"/>
      <c r="J5" s="653"/>
      <c r="K5" s="653"/>
      <c r="L5" s="653"/>
      <c r="M5" s="674" t="s">
        <v>566</v>
      </c>
      <c r="N5" s="663" t="s">
        <v>567</v>
      </c>
      <c r="O5" s="648" t="s">
        <v>654</v>
      </c>
      <c r="P5" s="649"/>
      <c r="Q5" s="671" t="s">
        <v>621</v>
      </c>
      <c r="R5" s="672"/>
      <c r="S5" s="672"/>
      <c r="T5" s="672"/>
      <c r="U5" s="672"/>
      <c r="V5" s="672"/>
      <c r="W5" s="673"/>
      <c r="Y5" s="94" t="s">
        <v>55</v>
      </c>
    </row>
    <row r="6" spans="2:25" s="4" customFormat="1" ht="20.100000000000001" customHeight="1" x14ac:dyDescent="0.15">
      <c r="B6" s="656"/>
      <c r="C6" s="647"/>
      <c r="D6" s="650"/>
      <c r="E6" s="651"/>
      <c r="F6" s="652"/>
      <c r="G6" s="653"/>
      <c r="H6" s="653"/>
      <c r="I6" s="653"/>
      <c r="J6" s="653"/>
      <c r="K6" s="653"/>
      <c r="L6" s="653"/>
      <c r="M6" s="656"/>
      <c r="N6" s="647"/>
      <c r="O6" s="650"/>
      <c r="P6" s="651"/>
      <c r="Q6" s="652"/>
      <c r="R6" s="653"/>
      <c r="S6" s="653"/>
      <c r="T6" s="653"/>
      <c r="U6" s="653"/>
      <c r="V6" s="653"/>
      <c r="W6" s="661"/>
    </row>
    <row r="7" spans="2:25" s="4" customFormat="1" ht="20.100000000000001" customHeight="1" x14ac:dyDescent="0.15">
      <c r="B7" s="656"/>
      <c r="C7" s="663" t="s">
        <v>2</v>
      </c>
      <c r="D7" s="664">
        <v>1</v>
      </c>
      <c r="E7" s="665"/>
      <c r="F7" s="652"/>
      <c r="G7" s="653"/>
      <c r="H7" s="653"/>
      <c r="I7" s="653"/>
      <c r="J7" s="653"/>
      <c r="K7" s="653"/>
      <c r="L7" s="653"/>
      <c r="M7" s="656"/>
      <c r="N7" s="663" t="s">
        <v>2</v>
      </c>
      <c r="O7" s="664">
        <v>1</v>
      </c>
      <c r="P7" s="665"/>
      <c r="Q7" s="652"/>
      <c r="R7" s="653"/>
      <c r="S7" s="653"/>
      <c r="T7" s="653"/>
      <c r="U7" s="653"/>
      <c r="V7" s="653"/>
      <c r="W7" s="661"/>
    </row>
    <row r="8" spans="2:25" s="4" customFormat="1" ht="20.100000000000001" customHeight="1" x14ac:dyDescent="0.15">
      <c r="B8" s="657"/>
      <c r="C8" s="647"/>
      <c r="D8" s="642"/>
      <c r="E8" s="643"/>
      <c r="F8" s="652"/>
      <c r="G8" s="653"/>
      <c r="H8" s="653"/>
      <c r="I8" s="653"/>
      <c r="J8" s="653"/>
      <c r="K8" s="653"/>
      <c r="L8" s="653"/>
      <c r="M8" s="657"/>
      <c r="N8" s="647"/>
      <c r="O8" s="642"/>
      <c r="P8" s="643"/>
      <c r="Q8" s="652"/>
      <c r="R8" s="653"/>
      <c r="S8" s="653"/>
      <c r="T8" s="653"/>
      <c r="U8" s="653"/>
      <c r="V8" s="653"/>
      <c r="W8" s="661"/>
    </row>
    <row r="9" spans="2:25" s="4" customFormat="1" ht="17.100000000000001" customHeight="1" x14ac:dyDescent="0.15">
      <c r="B9" s="358" t="s">
        <v>568</v>
      </c>
      <c r="C9" s="358" t="s">
        <v>3</v>
      </c>
      <c r="D9" s="664" t="s">
        <v>633</v>
      </c>
      <c r="E9" s="665"/>
      <c r="F9" s="652"/>
      <c r="G9" s="653"/>
      <c r="H9" s="653"/>
      <c r="I9" s="653"/>
      <c r="J9" s="653"/>
      <c r="K9" s="653"/>
      <c r="L9" s="653"/>
      <c r="M9" s="358" t="s">
        <v>568</v>
      </c>
      <c r="N9" s="358" t="s">
        <v>3</v>
      </c>
      <c r="O9" s="664" t="s">
        <v>633</v>
      </c>
      <c r="P9" s="665"/>
      <c r="Q9" s="652"/>
      <c r="R9" s="653"/>
      <c r="S9" s="653"/>
      <c r="T9" s="653"/>
      <c r="U9" s="653"/>
      <c r="V9" s="653"/>
      <c r="W9" s="661"/>
    </row>
    <row r="10" spans="2:25" s="4" customFormat="1" ht="17.100000000000001" customHeight="1" x14ac:dyDescent="0.15">
      <c r="B10" s="358"/>
      <c r="C10" s="358"/>
      <c r="D10" s="642"/>
      <c r="E10" s="643"/>
      <c r="F10" s="652"/>
      <c r="G10" s="653"/>
      <c r="H10" s="653"/>
      <c r="I10" s="653"/>
      <c r="J10" s="653"/>
      <c r="K10" s="653"/>
      <c r="L10" s="653"/>
      <c r="M10" s="358"/>
      <c r="N10" s="358"/>
      <c r="O10" s="642"/>
      <c r="P10" s="643"/>
      <c r="Q10" s="652"/>
      <c r="R10" s="653"/>
      <c r="S10" s="653"/>
      <c r="T10" s="653"/>
      <c r="U10" s="653"/>
      <c r="V10" s="653"/>
      <c r="W10" s="661"/>
    </row>
    <row r="11" spans="2:25" s="4" customFormat="1" ht="17.100000000000001" customHeight="1" x14ac:dyDescent="0.15">
      <c r="B11" s="358"/>
      <c r="C11" s="358" t="s">
        <v>4</v>
      </c>
      <c r="D11" s="664" t="s">
        <v>634</v>
      </c>
      <c r="E11" s="665"/>
      <c r="F11" s="652"/>
      <c r="G11" s="653"/>
      <c r="H11" s="653"/>
      <c r="I11" s="653"/>
      <c r="J11" s="653"/>
      <c r="K11" s="653"/>
      <c r="L11" s="653"/>
      <c r="M11" s="358"/>
      <c r="N11" s="358" t="s">
        <v>4</v>
      </c>
      <c r="O11" s="664" t="s">
        <v>646</v>
      </c>
      <c r="P11" s="665"/>
      <c r="Q11" s="652"/>
      <c r="R11" s="653"/>
      <c r="S11" s="653"/>
      <c r="T11" s="653"/>
      <c r="U11" s="653"/>
      <c r="V11" s="653"/>
      <c r="W11" s="661"/>
    </row>
    <row r="12" spans="2:25" s="4" customFormat="1" ht="17.100000000000001" customHeight="1" x14ac:dyDescent="0.15">
      <c r="B12" s="358"/>
      <c r="C12" s="358"/>
      <c r="D12" s="642"/>
      <c r="E12" s="643"/>
      <c r="F12" s="652"/>
      <c r="G12" s="653"/>
      <c r="H12" s="653"/>
      <c r="I12" s="653"/>
      <c r="J12" s="653"/>
      <c r="K12" s="653"/>
      <c r="L12" s="653"/>
      <c r="M12" s="358"/>
      <c r="N12" s="358"/>
      <c r="O12" s="642"/>
      <c r="P12" s="643"/>
      <c r="Q12" s="652"/>
      <c r="R12" s="653"/>
      <c r="S12" s="653"/>
      <c r="T12" s="653"/>
      <c r="U12" s="653"/>
      <c r="V12" s="653"/>
      <c r="W12" s="661"/>
    </row>
    <row r="13" spans="2:25" s="4" customFormat="1" ht="17.100000000000001" customHeight="1" x14ac:dyDescent="0.15">
      <c r="B13" s="433" t="s">
        <v>5</v>
      </c>
      <c r="C13" s="435"/>
      <c r="D13" s="640" t="s">
        <v>635</v>
      </c>
      <c r="E13" s="670"/>
      <c r="F13" s="652"/>
      <c r="G13" s="653"/>
      <c r="H13" s="653"/>
      <c r="I13" s="653"/>
      <c r="J13" s="653"/>
      <c r="K13" s="653"/>
      <c r="L13" s="653"/>
      <c r="M13" s="433" t="s">
        <v>5</v>
      </c>
      <c r="N13" s="435"/>
      <c r="O13" s="640" t="s">
        <v>640</v>
      </c>
      <c r="P13" s="670"/>
      <c r="Q13" s="652"/>
      <c r="R13" s="653"/>
      <c r="S13" s="653"/>
      <c r="T13" s="653"/>
      <c r="U13" s="653"/>
      <c r="V13" s="653"/>
      <c r="W13" s="661"/>
    </row>
    <row r="14" spans="2:25" s="4" customFormat="1" ht="17.100000000000001" customHeight="1" x14ac:dyDescent="0.15">
      <c r="B14" s="433" t="s">
        <v>6</v>
      </c>
      <c r="C14" s="435"/>
      <c r="D14" s="642" t="s">
        <v>636</v>
      </c>
      <c r="E14" s="643"/>
      <c r="F14" s="652"/>
      <c r="G14" s="653"/>
      <c r="H14" s="653"/>
      <c r="I14" s="653"/>
      <c r="J14" s="653"/>
      <c r="K14" s="653"/>
      <c r="L14" s="653"/>
      <c r="M14" s="433" t="s">
        <v>6</v>
      </c>
      <c r="N14" s="435"/>
      <c r="O14" s="642" t="s">
        <v>636</v>
      </c>
      <c r="P14" s="643"/>
      <c r="Q14" s="652"/>
      <c r="R14" s="653"/>
      <c r="S14" s="653"/>
      <c r="T14" s="653"/>
      <c r="U14" s="653"/>
      <c r="V14" s="653"/>
      <c r="W14" s="661"/>
    </row>
    <row r="15" spans="2:25" s="4" customFormat="1" ht="17.100000000000001" customHeight="1" x14ac:dyDescent="0.15">
      <c r="B15" s="401" t="s">
        <v>29</v>
      </c>
      <c r="C15" s="644" t="s">
        <v>270</v>
      </c>
      <c r="D15" s="645"/>
      <c r="E15" s="201" t="s">
        <v>579</v>
      </c>
      <c r="F15" s="652"/>
      <c r="G15" s="653"/>
      <c r="H15" s="653"/>
      <c r="I15" s="653"/>
      <c r="J15" s="653"/>
      <c r="K15" s="653"/>
      <c r="L15" s="653"/>
      <c r="M15" s="401" t="s">
        <v>29</v>
      </c>
      <c r="N15" s="644" t="s">
        <v>270</v>
      </c>
      <c r="O15" s="645"/>
      <c r="P15" s="201" t="s">
        <v>579</v>
      </c>
      <c r="Q15" s="652"/>
      <c r="R15" s="653"/>
      <c r="S15" s="653"/>
      <c r="T15" s="653"/>
      <c r="U15" s="653"/>
      <c r="V15" s="653"/>
      <c r="W15" s="661"/>
    </row>
    <row r="16" spans="2:25" s="4" customFormat="1" ht="17.100000000000001" customHeight="1" x14ac:dyDescent="0.15">
      <c r="B16" s="404"/>
      <c r="C16" s="644" t="s">
        <v>271</v>
      </c>
      <c r="D16" s="645"/>
      <c r="E16" s="201" t="s">
        <v>553</v>
      </c>
      <c r="F16" s="654"/>
      <c r="G16" s="655"/>
      <c r="H16" s="655"/>
      <c r="I16" s="655"/>
      <c r="J16" s="655"/>
      <c r="K16" s="655"/>
      <c r="L16" s="655"/>
      <c r="M16" s="404"/>
      <c r="N16" s="644" t="s">
        <v>271</v>
      </c>
      <c r="O16" s="645"/>
      <c r="P16" s="201" t="s">
        <v>579</v>
      </c>
      <c r="Q16" s="654"/>
      <c r="R16" s="655"/>
      <c r="S16" s="655"/>
      <c r="T16" s="655"/>
      <c r="U16" s="655"/>
      <c r="V16" s="655"/>
      <c r="W16" s="662"/>
    </row>
    <row r="17" spans="2:23" s="4" customFormat="1" ht="17.100000000000001" customHeight="1" x14ac:dyDescent="0.15">
      <c r="B17" s="433" t="s">
        <v>7</v>
      </c>
      <c r="C17" s="434"/>
      <c r="D17" s="435"/>
      <c r="E17" s="640"/>
      <c r="F17" s="638"/>
      <c r="G17" s="638"/>
      <c r="H17" s="638"/>
      <c r="I17" s="638"/>
      <c r="J17" s="638"/>
      <c r="K17" s="638"/>
      <c r="L17" s="639"/>
      <c r="M17" s="433" t="s">
        <v>7</v>
      </c>
      <c r="N17" s="434"/>
      <c r="O17" s="435"/>
      <c r="P17" s="640"/>
      <c r="Q17" s="638"/>
      <c r="R17" s="638"/>
      <c r="S17" s="638"/>
      <c r="T17" s="638"/>
      <c r="U17" s="638"/>
      <c r="V17" s="638"/>
      <c r="W17" s="639"/>
    </row>
    <row r="18" spans="2:23" s="4" customFormat="1" ht="17.100000000000001" customHeight="1" x14ac:dyDescent="0.15">
      <c r="B18" s="433" t="s">
        <v>46</v>
      </c>
      <c r="C18" s="434"/>
      <c r="D18" s="435"/>
      <c r="E18" s="636" t="s">
        <v>657</v>
      </c>
      <c r="F18" s="637"/>
      <c r="G18" s="637"/>
      <c r="H18" s="637"/>
      <c r="I18" s="637"/>
      <c r="J18" s="637"/>
      <c r="K18" s="637"/>
      <c r="L18" s="637"/>
      <c r="M18" s="433" t="s">
        <v>46</v>
      </c>
      <c r="N18" s="434"/>
      <c r="O18" s="435"/>
      <c r="P18" s="636" t="s">
        <v>641</v>
      </c>
      <c r="Q18" s="637"/>
      <c r="R18" s="637"/>
      <c r="S18" s="637"/>
      <c r="T18" s="637"/>
      <c r="U18" s="637"/>
      <c r="V18" s="637"/>
      <c r="W18" s="641"/>
    </row>
    <row r="19" spans="2:23" s="4" customFormat="1" ht="17.100000000000001" customHeight="1" x14ac:dyDescent="0.15">
      <c r="B19" s="433" t="s">
        <v>273</v>
      </c>
      <c r="C19" s="434"/>
      <c r="D19" s="435"/>
      <c r="E19" s="636" t="s">
        <v>579</v>
      </c>
      <c r="F19" s="637"/>
      <c r="G19" s="637"/>
      <c r="H19" s="638"/>
      <c r="I19" s="638"/>
      <c r="J19" s="638"/>
      <c r="K19" s="638"/>
      <c r="L19" s="639"/>
      <c r="M19" s="433" t="s">
        <v>273</v>
      </c>
      <c r="N19" s="434"/>
      <c r="O19" s="435"/>
      <c r="P19" s="636" t="s">
        <v>579</v>
      </c>
      <c r="Q19" s="637"/>
      <c r="R19" s="637"/>
      <c r="S19" s="638"/>
      <c r="T19" s="638"/>
      <c r="U19" s="638"/>
      <c r="V19" s="638"/>
      <c r="W19" s="639"/>
    </row>
    <row r="20" spans="2:23" s="4" customFormat="1" ht="17.100000000000001" customHeight="1" x14ac:dyDescent="0.15">
      <c r="B20" s="433" t="s">
        <v>292</v>
      </c>
      <c r="C20" s="434"/>
      <c r="D20" s="435"/>
      <c r="E20" s="636" t="s">
        <v>579</v>
      </c>
      <c r="F20" s="637"/>
      <c r="G20" s="637"/>
      <c r="H20" s="626" t="s">
        <v>8</v>
      </c>
      <c r="I20" s="627"/>
      <c r="J20" s="628" t="s">
        <v>579</v>
      </c>
      <c r="K20" s="629"/>
      <c r="L20" s="629"/>
      <c r="M20" s="433" t="s">
        <v>292</v>
      </c>
      <c r="N20" s="434"/>
      <c r="O20" s="435"/>
      <c r="P20" s="636" t="s">
        <v>579</v>
      </c>
      <c r="Q20" s="637"/>
      <c r="R20" s="637"/>
      <c r="S20" s="626" t="s">
        <v>8</v>
      </c>
      <c r="T20" s="627"/>
      <c r="U20" s="628" t="s">
        <v>579</v>
      </c>
      <c r="V20" s="629"/>
      <c r="W20" s="630"/>
    </row>
    <row r="21" spans="2:23" s="4" customFormat="1" ht="17.100000000000001" customHeight="1" x14ac:dyDescent="0.15">
      <c r="B21" s="433" t="s">
        <v>569</v>
      </c>
      <c r="C21" s="434"/>
      <c r="D21" s="631" t="s">
        <v>696</v>
      </c>
      <c r="E21" s="632"/>
      <c r="F21" s="632"/>
      <c r="G21" s="632"/>
      <c r="H21" s="632"/>
      <c r="I21" s="632"/>
      <c r="J21" s="632"/>
      <c r="K21" s="632"/>
      <c r="L21" s="632"/>
      <c r="M21" s="658" t="s">
        <v>569</v>
      </c>
      <c r="N21" s="659"/>
      <c r="O21" s="631" t="s">
        <v>618</v>
      </c>
      <c r="P21" s="632"/>
      <c r="Q21" s="632"/>
      <c r="R21" s="632"/>
      <c r="S21" s="632"/>
      <c r="T21" s="632"/>
      <c r="U21" s="632"/>
      <c r="V21" s="632"/>
      <c r="W21" s="660"/>
    </row>
    <row r="22" spans="2:23" s="4" customFormat="1" ht="20.100000000000001" customHeight="1" x14ac:dyDescent="0.15">
      <c r="B22" s="656" t="s">
        <v>566</v>
      </c>
      <c r="C22" s="646" t="s">
        <v>567</v>
      </c>
      <c r="D22" s="648" t="s">
        <v>655</v>
      </c>
      <c r="E22" s="649"/>
      <c r="F22" s="652" t="s">
        <v>622</v>
      </c>
      <c r="G22" s="653"/>
      <c r="H22" s="653"/>
      <c r="I22" s="653"/>
      <c r="J22" s="653"/>
      <c r="K22" s="653"/>
      <c r="L22" s="653"/>
      <c r="M22" s="656" t="s">
        <v>566</v>
      </c>
      <c r="N22" s="646" t="s">
        <v>567</v>
      </c>
      <c r="O22" s="648" t="s">
        <v>656</v>
      </c>
      <c r="P22" s="649"/>
      <c r="Q22" s="652" t="s">
        <v>623</v>
      </c>
      <c r="R22" s="653"/>
      <c r="S22" s="653"/>
      <c r="T22" s="653"/>
      <c r="U22" s="653"/>
      <c r="V22" s="653"/>
      <c r="W22" s="661"/>
    </row>
    <row r="23" spans="2:23" s="4" customFormat="1" ht="20.100000000000001" customHeight="1" x14ac:dyDescent="0.15">
      <c r="B23" s="656"/>
      <c r="C23" s="647"/>
      <c r="D23" s="650"/>
      <c r="E23" s="651"/>
      <c r="F23" s="652"/>
      <c r="G23" s="653"/>
      <c r="H23" s="653"/>
      <c r="I23" s="653"/>
      <c r="J23" s="653"/>
      <c r="K23" s="653"/>
      <c r="L23" s="653"/>
      <c r="M23" s="656"/>
      <c r="N23" s="647"/>
      <c r="O23" s="650"/>
      <c r="P23" s="651"/>
      <c r="Q23" s="652"/>
      <c r="R23" s="653"/>
      <c r="S23" s="653"/>
      <c r="T23" s="653"/>
      <c r="U23" s="653"/>
      <c r="V23" s="653"/>
      <c r="W23" s="661"/>
    </row>
    <row r="24" spans="2:23" s="4" customFormat="1" ht="20.100000000000001" customHeight="1" x14ac:dyDescent="0.15">
      <c r="B24" s="656"/>
      <c r="C24" s="663" t="s">
        <v>2</v>
      </c>
      <c r="D24" s="664">
        <v>1</v>
      </c>
      <c r="E24" s="665"/>
      <c r="F24" s="652"/>
      <c r="G24" s="653"/>
      <c r="H24" s="653"/>
      <c r="I24" s="653"/>
      <c r="J24" s="653"/>
      <c r="K24" s="653"/>
      <c r="L24" s="653"/>
      <c r="M24" s="656"/>
      <c r="N24" s="663" t="s">
        <v>2</v>
      </c>
      <c r="O24" s="664">
        <v>1</v>
      </c>
      <c r="P24" s="665"/>
      <c r="Q24" s="652"/>
      <c r="R24" s="653"/>
      <c r="S24" s="653"/>
      <c r="T24" s="653"/>
      <c r="U24" s="653"/>
      <c r="V24" s="653"/>
      <c r="W24" s="661"/>
    </row>
    <row r="25" spans="2:23" s="4" customFormat="1" ht="20.100000000000001" customHeight="1" x14ac:dyDescent="0.15">
      <c r="B25" s="657"/>
      <c r="C25" s="647"/>
      <c r="D25" s="642"/>
      <c r="E25" s="643"/>
      <c r="F25" s="652"/>
      <c r="G25" s="653"/>
      <c r="H25" s="653"/>
      <c r="I25" s="653"/>
      <c r="J25" s="653"/>
      <c r="K25" s="653"/>
      <c r="L25" s="653"/>
      <c r="M25" s="657"/>
      <c r="N25" s="647"/>
      <c r="O25" s="642"/>
      <c r="P25" s="643"/>
      <c r="Q25" s="652"/>
      <c r="R25" s="653"/>
      <c r="S25" s="653"/>
      <c r="T25" s="653"/>
      <c r="U25" s="653"/>
      <c r="V25" s="653"/>
      <c r="W25" s="661"/>
    </row>
    <row r="26" spans="2:23" s="4" customFormat="1" ht="17.100000000000001" customHeight="1" x14ac:dyDescent="0.15">
      <c r="B26" s="358" t="s">
        <v>568</v>
      </c>
      <c r="C26" s="358" t="s">
        <v>3</v>
      </c>
      <c r="D26" s="664" t="s">
        <v>633</v>
      </c>
      <c r="E26" s="665"/>
      <c r="F26" s="652"/>
      <c r="G26" s="653"/>
      <c r="H26" s="653"/>
      <c r="I26" s="653"/>
      <c r="J26" s="653"/>
      <c r="K26" s="653"/>
      <c r="L26" s="653"/>
      <c r="M26" s="358" t="s">
        <v>568</v>
      </c>
      <c r="N26" s="358" t="s">
        <v>3</v>
      </c>
      <c r="O26" s="664" t="s">
        <v>633</v>
      </c>
      <c r="P26" s="665"/>
      <c r="Q26" s="652"/>
      <c r="R26" s="653"/>
      <c r="S26" s="653"/>
      <c r="T26" s="653"/>
      <c r="U26" s="653"/>
      <c r="V26" s="653"/>
      <c r="W26" s="661"/>
    </row>
    <row r="27" spans="2:23" s="4" customFormat="1" ht="17.100000000000001" customHeight="1" x14ac:dyDescent="0.15">
      <c r="B27" s="358"/>
      <c r="C27" s="358"/>
      <c r="D27" s="642"/>
      <c r="E27" s="643"/>
      <c r="F27" s="652"/>
      <c r="G27" s="653"/>
      <c r="H27" s="653"/>
      <c r="I27" s="653"/>
      <c r="J27" s="653"/>
      <c r="K27" s="653"/>
      <c r="L27" s="653"/>
      <c r="M27" s="358"/>
      <c r="N27" s="358"/>
      <c r="O27" s="642"/>
      <c r="P27" s="643"/>
      <c r="Q27" s="652"/>
      <c r="R27" s="653"/>
      <c r="S27" s="653"/>
      <c r="T27" s="653"/>
      <c r="U27" s="653"/>
      <c r="V27" s="653"/>
      <c r="W27" s="661"/>
    </row>
    <row r="28" spans="2:23" s="4" customFormat="1" ht="17.100000000000001" customHeight="1" x14ac:dyDescent="0.15">
      <c r="B28" s="358"/>
      <c r="C28" s="358" t="s">
        <v>4</v>
      </c>
      <c r="D28" s="666" t="s">
        <v>639</v>
      </c>
      <c r="E28" s="667"/>
      <c r="F28" s="652"/>
      <c r="G28" s="653"/>
      <c r="H28" s="653"/>
      <c r="I28" s="653"/>
      <c r="J28" s="653"/>
      <c r="K28" s="653"/>
      <c r="L28" s="653"/>
      <c r="M28" s="358"/>
      <c r="N28" s="358" t="s">
        <v>4</v>
      </c>
      <c r="O28" s="664" t="s">
        <v>646</v>
      </c>
      <c r="P28" s="665"/>
      <c r="Q28" s="652"/>
      <c r="R28" s="653"/>
      <c r="S28" s="653"/>
      <c r="T28" s="653"/>
      <c r="U28" s="653"/>
      <c r="V28" s="653"/>
      <c r="W28" s="661"/>
    </row>
    <row r="29" spans="2:23" s="4" customFormat="1" ht="17.100000000000001" customHeight="1" x14ac:dyDescent="0.15">
      <c r="B29" s="358"/>
      <c r="C29" s="358"/>
      <c r="D29" s="668"/>
      <c r="E29" s="669"/>
      <c r="F29" s="652"/>
      <c r="G29" s="653"/>
      <c r="H29" s="653"/>
      <c r="I29" s="653"/>
      <c r="J29" s="653"/>
      <c r="K29" s="653"/>
      <c r="L29" s="653"/>
      <c r="M29" s="358"/>
      <c r="N29" s="358"/>
      <c r="O29" s="642"/>
      <c r="P29" s="643"/>
      <c r="Q29" s="652"/>
      <c r="R29" s="653"/>
      <c r="S29" s="653"/>
      <c r="T29" s="653"/>
      <c r="U29" s="653"/>
      <c r="V29" s="653"/>
      <c r="W29" s="661"/>
    </row>
    <row r="30" spans="2:23" s="4" customFormat="1" ht="17.100000000000001" customHeight="1" x14ac:dyDescent="0.15">
      <c r="B30" s="433" t="s">
        <v>5</v>
      </c>
      <c r="C30" s="435"/>
      <c r="D30" s="640" t="s">
        <v>640</v>
      </c>
      <c r="E30" s="670"/>
      <c r="F30" s="652"/>
      <c r="G30" s="653"/>
      <c r="H30" s="653"/>
      <c r="I30" s="653"/>
      <c r="J30" s="653"/>
      <c r="K30" s="653"/>
      <c r="L30" s="653"/>
      <c r="M30" s="433" t="s">
        <v>5</v>
      </c>
      <c r="N30" s="435"/>
      <c r="O30" s="640" t="s">
        <v>635</v>
      </c>
      <c r="P30" s="670"/>
      <c r="Q30" s="652"/>
      <c r="R30" s="653"/>
      <c r="S30" s="653"/>
      <c r="T30" s="653"/>
      <c r="U30" s="653"/>
      <c r="V30" s="653"/>
      <c r="W30" s="661"/>
    </row>
    <row r="31" spans="2:23" s="4" customFormat="1" ht="17.100000000000001" customHeight="1" x14ac:dyDescent="0.15">
      <c r="B31" s="433" t="s">
        <v>6</v>
      </c>
      <c r="C31" s="435"/>
      <c r="D31" s="642" t="s">
        <v>636</v>
      </c>
      <c r="E31" s="643"/>
      <c r="F31" s="652"/>
      <c r="G31" s="653"/>
      <c r="H31" s="653"/>
      <c r="I31" s="653"/>
      <c r="J31" s="653"/>
      <c r="K31" s="653"/>
      <c r="L31" s="653"/>
      <c r="M31" s="433" t="s">
        <v>6</v>
      </c>
      <c r="N31" s="435"/>
      <c r="O31" s="642" t="s">
        <v>636</v>
      </c>
      <c r="P31" s="643"/>
      <c r="Q31" s="652"/>
      <c r="R31" s="653"/>
      <c r="S31" s="653"/>
      <c r="T31" s="653"/>
      <c r="U31" s="653"/>
      <c r="V31" s="653"/>
      <c r="W31" s="661"/>
    </row>
    <row r="32" spans="2:23" s="4" customFormat="1" ht="17.100000000000001" customHeight="1" x14ac:dyDescent="0.15">
      <c r="B32" s="401" t="s">
        <v>29</v>
      </c>
      <c r="C32" s="644" t="s">
        <v>270</v>
      </c>
      <c r="D32" s="645"/>
      <c r="E32" s="201" t="s">
        <v>579</v>
      </c>
      <c r="F32" s="652"/>
      <c r="G32" s="653"/>
      <c r="H32" s="653"/>
      <c r="I32" s="653"/>
      <c r="J32" s="653"/>
      <c r="K32" s="653"/>
      <c r="L32" s="653"/>
      <c r="M32" s="401" t="s">
        <v>29</v>
      </c>
      <c r="N32" s="644" t="s">
        <v>270</v>
      </c>
      <c r="O32" s="645"/>
      <c r="P32" s="202" t="s">
        <v>579</v>
      </c>
      <c r="Q32" s="652"/>
      <c r="R32" s="653"/>
      <c r="S32" s="653"/>
      <c r="T32" s="653"/>
      <c r="U32" s="653"/>
      <c r="V32" s="653"/>
      <c r="W32" s="661"/>
    </row>
    <row r="33" spans="2:23" s="4" customFormat="1" ht="17.100000000000001" customHeight="1" x14ac:dyDescent="0.15">
      <c r="B33" s="404"/>
      <c r="C33" s="644" t="s">
        <v>271</v>
      </c>
      <c r="D33" s="645"/>
      <c r="E33" s="201" t="s">
        <v>579</v>
      </c>
      <c r="F33" s="654"/>
      <c r="G33" s="655"/>
      <c r="H33" s="655"/>
      <c r="I33" s="655"/>
      <c r="J33" s="655"/>
      <c r="K33" s="655"/>
      <c r="L33" s="655"/>
      <c r="M33" s="404"/>
      <c r="N33" s="644" t="s">
        <v>271</v>
      </c>
      <c r="O33" s="645"/>
      <c r="P33" s="201" t="s">
        <v>553</v>
      </c>
      <c r="Q33" s="654"/>
      <c r="R33" s="655"/>
      <c r="S33" s="655"/>
      <c r="T33" s="655"/>
      <c r="U33" s="655"/>
      <c r="V33" s="655"/>
      <c r="W33" s="662"/>
    </row>
    <row r="34" spans="2:23" s="4" customFormat="1" ht="17.100000000000001" customHeight="1" x14ac:dyDescent="0.15">
      <c r="B34" s="433" t="s">
        <v>7</v>
      </c>
      <c r="C34" s="434"/>
      <c r="D34" s="435"/>
      <c r="E34" s="640"/>
      <c r="F34" s="638"/>
      <c r="G34" s="638"/>
      <c r="H34" s="638"/>
      <c r="I34" s="638"/>
      <c r="J34" s="638"/>
      <c r="K34" s="638"/>
      <c r="L34" s="639"/>
      <c r="M34" s="433" t="s">
        <v>7</v>
      </c>
      <c r="N34" s="434"/>
      <c r="O34" s="435"/>
      <c r="P34" s="640"/>
      <c r="Q34" s="638"/>
      <c r="R34" s="638"/>
      <c r="S34" s="638"/>
      <c r="T34" s="638"/>
      <c r="U34" s="638"/>
      <c r="V34" s="638"/>
      <c r="W34" s="639"/>
    </row>
    <row r="35" spans="2:23" s="4" customFormat="1" ht="17.100000000000001" customHeight="1" x14ac:dyDescent="0.15">
      <c r="B35" s="433" t="s">
        <v>46</v>
      </c>
      <c r="C35" s="434"/>
      <c r="D35" s="435"/>
      <c r="E35" s="636" t="s">
        <v>641</v>
      </c>
      <c r="F35" s="637"/>
      <c r="G35" s="637"/>
      <c r="H35" s="637"/>
      <c r="I35" s="637"/>
      <c r="J35" s="637"/>
      <c r="K35" s="637"/>
      <c r="L35" s="637"/>
      <c r="M35" s="433" t="s">
        <v>46</v>
      </c>
      <c r="N35" s="434"/>
      <c r="O35" s="435"/>
      <c r="P35" s="636" t="s">
        <v>658</v>
      </c>
      <c r="Q35" s="637"/>
      <c r="R35" s="637"/>
      <c r="S35" s="637"/>
      <c r="T35" s="637"/>
      <c r="U35" s="637"/>
      <c r="V35" s="637"/>
      <c r="W35" s="641"/>
    </row>
    <row r="36" spans="2:23" s="4" customFormat="1" ht="17.100000000000001" customHeight="1" x14ac:dyDescent="0.15">
      <c r="B36" s="433" t="s">
        <v>273</v>
      </c>
      <c r="C36" s="434"/>
      <c r="D36" s="435"/>
      <c r="E36" s="636" t="s">
        <v>579</v>
      </c>
      <c r="F36" s="637"/>
      <c r="G36" s="637"/>
      <c r="H36" s="638"/>
      <c r="I36" s="638"/>
      <c r="J36" s="638"/>
      <c r="K36" s="638"/>
      <c r="L36" s="639"/>
      <c r="M36" s="433" t="s">
        <v>273</v>
      </c>
      <c r="N36" s="434"/>
      <c r="O36" s="435"/>
      <c r="P36" s="636" t="s">
        <v>579</v>
      </c>
      <c r="Q36" s="637"/>
      <c r="R36" s="637"/>
      <c r="S36" s="638"/>
      <c r="T36" s="638"/>
      <c r="U36" s="638"/>
      <c r="V36" s="638"/>
      <c r="W36" s="639"/>
    </row>
    <row r="37" spans="2:23" s="4" customFormat="1" ht="17.100000000000001" customHeight="1" x14ac:dyDescent="0.15">
      <c r="B37" s="433" t="s">
        <v>292</v>
      </c>
      <c r="C37" s="434"/>
      <c r="D37" s="435"/>
      <c r="E37" s="636" t="s">
        <v>579</v>
      </c>
      <c r="F37" s="637"/>
      <c r="G37" s="637"/>
      <c r="H37" s="626" t="s">
        <v>8</v>
      </c>
      <c r="I37" s="627"/>
      <c r="J37" s="628" t="s">
        <v>579</v>
      </c>
      <c r="K37" s="629"/>
      <c r="L37" s="629"/>
      <c r="M37" s="433" t="s">
        <v>292</v>
      </c>
      <c r="N37" s="434"/>
      <c r="O37" s="435"/>
      <c r="P37" s="636" t="s">
        <v>579</v>
      </c>
      <c r="Q37" s="637"/>
      <c r="R37" s="637"/>
      <c r="S37" s="626" t="s">
        <v>8</v>
      </c>
      <c r="T37" s="627"/>
      <c r="U37" s="628" t="s">
        <v>579</v>
      </c>
      <c r="V37" s="629"/>
      <c r="W37" s="630"/>
    </row>
    <row r="38" spans="2:23" s="4" customFormat="1" ht="17.100000000000001" customHeight="1" x14ac:dyDescent="0.15">
      <c r="B38" s="404" t="s">
        <v>569</v>
      </c>
      <c r="C38" s="405"/>
      <c r="D38" s="631" t="s">
        <v>618</v>
      </c>
      <c r="E38" s="632"/>
      <c r="F38" s="632"/>
      <c r="G38" s="632"/>
      <c r="H38" s="632"/>
      <c r="I38" s="632"/>
      <c r="J38" s="632"/>
      <c r="K38" s="632"/>
      <c r="L38" s="632"/>
      <c r="M38" s="404" t="s">
        <v>569</v>
      </c>
      <c r="N38" s="405"/>
      <c r="O38" s="633" t="s">
        <v>697</v>
      </c>
      <c r="P38" s="634"/>
      <c r="Q38" s="634"/>
      <c r="R38" s="634"/>
      <c r="S38" s="634"/>
      <c r="T38" s="634"/>
      <c r="U38" s="634"/>
      <c r="V38" s="634"/>
      <c r="W38" s="635"/>
    </row>
    <row r="39" spans="2:23" ht="15" customHeight="1" x14ac:dyDescent="0.15">
      <c r="B39" s="203"/>
      <c r="C39" s="623" t="s">
        <v>570</v>
      </c>
      <c r="D39" s="624"/>
      <c r="E39" s="624"/>
      <c r="F39" s="624"/>
      <c r="G39" s="624"/>
      <c r="H39" s="624"/>
      <c r="I39" s="624"/>
      <c r="J39" s="624"/>
      <c r="K39" s="624"/>
      <c r="L39" s="624"/>
      <c r="M39" s="203"/>
      <c r="N39" s="203" t="s">
        <v>571</v>
      </c>
      <c r="O39" s="203"/>
      <c r="P39" s="203"/>
      <c r="Q39" s="203"/>
      <c r="R39" s="203"/>
      <c r="S39" s="203"/>
      <c r="T39" s="203"/>
      <c r="U39" s="203"/>
      <c r="V39" s="203"/>
      <c r="W39" s="203"/>
    </row>
    <row r="40" spans="2:23" ht="15" customHeight="1" x14ac:dyDescent="0.15">
      <c r="B40" s="203"/>
      <c r="C40" s="625"/>
      <c r="D40" s="625"/>
      <c r="E40" s="625"/>
      <c r="F40" s="625"/>
      <c r="G40" s="625"/>
      <c r="H40" s="625"/>
      <c r="I40" s="625"/>
      <c r="J40" s="625"/>
      <c r="K40" s="625"/>
      <c r="L40" s="625"/>
      <c r="M40" s="203"/>
      <c r="N40" s="203" t="s">
        <v>572</v>
      </c>
      <c r="O40" s="203"/>
      <c r="P40" s="203"/>
      <c r="Q40" s="203"/>
      <c r="R40" s="203"/>
      <c r="S40" s="203"/>
      <c r="T40" s="203"/>
      <c r="U40" s="203"/>
      <c r="V40" s="203"/>
      <c r="W40" s="203"/>
    </row>
    <row r="41" spans="2:23" ht="15" customHeight="1" x14ac:dyDescent="0.15">
      <c r="C41" s="203" t="s">
        <v>573</v>
      </c>
      <c r="N41" s="204" t="s">
        <v>519</v>
      </c>
      <c r="O41" s="204"/>
      <c r="P41" s="204"/>
      <c r="Q41" s="204"/>
      <c r="R41" s="204"/>
      <c r="S41" s="204"/>
      <c r="T41" s="204"/>
      <c r="U41" s="204"/>
      <c r="V41" s="204"/>
    </row>
    <row r="42" spans="2:23" ht="15" customHeight="1" x14ac:dyDescent="0.15">
      <c r="C42" s="203" t="s">
        <v>575</v>
      </c>
      <c r="N42" s="204" t="s">
        <v>574</v>
      </c>
      <c r="O42" s="204"/>
      <c r="P42" s="204"/>
      <c r="Q42" s="204"/>
      <c r="R42" s="204"/>
      <c r="S42" s="204"/>
      <c r="T42" s="204"/>
      <c r="U42" s="204"/>
      <c r="V42" s="204"/>
    </row>
    <row r="43" spans="2:23" x14ac:dyDescent="0.15">
      <c r="C43" s="204" t="s">
        <v>544</v>
      </c>
      <c r="N43" s="204" t="s">
        <v>453</v>
      </c>
      <c r="O43" s="204"/>
      <c r="P43" s="204"/>
      <c r="Q43" s="204"/>
      <c r="R43" s="204"/>
      <c r="S43" s="204"/>
      <c r="T43" s="204"/>
      <c r="U43" s="204"/>
      <c r="V43" s="204"/>
    </row>
    <row r="44" spans="2:23" x14ac:dyDescent="0.15">
      <c r="N44" s="204"/>
    </row>
    <row r="45" spans="2:23" x14ac:dyDescent="0.15">
      <c r="N45" s="204"/>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0900-000000000000}">
      <formula1>INDIRECT(D13)</formula1>
    </dataValidation>
    <dataValidation type="list" allowBlank="1" showInputMessage="1" showErrorMessage="1" sqref="D11:E12 O11:P12 D28:E29 O28:P29" xr:uid="{00000000-0002-0000-0900-000001000000}">
      <formula1>INDIRECT(D9)</formula1>
    </dataValidation>
    <dataValidation type="list" allowBlank="1" showInputMessage="1" showErrorMessage="1" sqref="E32:E33 P15:P16 E15:E16 P32:P33" xr:uid="{00000000-0002-0000-09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3000000}">
          <x14:formula1>
            <xm:f>'(参考)リスト'!$F$16:$F$21</xm:f>
          </x14:formula1>
          <xm:sqref>E32:E33</xm:sqref>
        </x14:dataValidation>
        <x14:dataValidation type="list" allowBlank="1" showInputMessage="1" showErrorMessage="1" xr:uid="{00000000-0002-0000-0900-000004000000}">
          <x14:formula1>
            <xm:f>'(参考)リスト'!$D$16:$D$18</xm:f>
          </x14:formula1>
          <xm:sqref>D13:E13 O13:P13 D30:E30 O30:P30</xm:sqref>
        </x14:dataValidation>
        <x14:dataValidation type="list" allowBlank="1" showInputMessage="1" showErrorMessage="1" xr:uid="{00000000-0002-0000-0900-000005000000}">
          <x14:formula1>
            <xm:f>'(参考)リスト'!$B$16:$B$21</xm:f>
          </x14:formula1>
          <xm:sqref>D9:E10 O9:P10 D26:E27 O26:P27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Y45"/>
  <sheetViews>
    <sheetView showGridLines="0" showZeros="0" view="pageBreakPreview" zoomScaleNormal="100" zoomScaleSheetLayoutView="100" workbookViewId="0">
      <selection activeCell="P15" sqref="P15"/>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75" t="s">
        <v>565</v>
      </c>
      <c r="C2" s="675"/>
      <c r="D2" s="675"/>
      <c r="E2" s="675"/>
      <c r="F2" s="675"/>
      <c r="G2" s="675"/>
      <c r="H2" s="675"/>
      <c r="I2" s="675"/>
      <c r="J2" s="675"/>
      <c r="K2" s="675"/>
      <c r="L2" s="675"/>
      <c r="M2" s="675"/>
      <c r="N2" s="675"/>
      <c r="O2" s="675"/>
      <c r="P2" s="675"/>
      <c r="Q2" s="675"/>
      <c r="R2" s="675"/>
      <c r="S2" s="675"/>
      <c r="T2" s="675"/>
      <c r="U2" s="675"/>
      <c r="V2" s="675"/>
      <c r="W2" s="675"/>
      <c r="Y2" s="94" t="s">
        <v>553</v>
      </c>
    </row>
    <row r="3" spans="2:25" s="4" customFormat="1" ht="20.100000000000001" customHeight="1" x14ac:dyDescent="0.15">
      <c r="B3" s="199" t="s">
        <v>27</v>
      </c>
      <c r="C3" s="199"/>
      <c r="D3" s="676" t="str">
        <f>'様式A-1'!D3</f>
        <v>ヒライワズイドウ</v>
      </c>
      <c r="E3" s="676"/>
      <c r="F3" s="676"/>
      <c r="G3" s="676"/>
      <c r="H3" s="364" t="s">
        <v>28</v>
      </c>
      <c r="I3" s="364"/>
      <c r="J3" s="677" t="str">
        <f>'様式A-1'!J3</f>
        <v>一般国道315号</v>
      </c>
      <c r="K3" s="677"/>
      <c r="L3" s="677"/>
      <c r="M3" s="373" t="s">
        <v>258</v>
      </c>
      <c r="N3" s="373"/>
      <c r="O3" s="373"/>
      <c r="P3" s="678" t="str">
        <f>'様式B(トンネル様式1P001)'!K5</f>
        <v>基礎地盤コンサルタンツ株式会社</v>
      </c>
      <c r="Q3" s="678"/>
      <c r="R3" s="678"/>
      <c r="S3" s="401" t="s">
        <v>222</v>
      </c>
      <c r="T3" s="403"/>
      <c r="U3" s="679">
        <f>'様式B(トンネル様式1P001)'!Q5</f>
        <v>45268</v>
      </c>
      <c r="V3" s="680"/>
      <c r="W3" s="681"/>
      <c r="Y3" s="94" t="s">
        <v>556</v>
      </c>
    </row>
    <row r="4" spans="2:25" s="4" customFormat="1" ht="20.100000000000001" customHeight="1" x14ac:dyDescent="0.15">
      <c r="B4" s="200" t="s">
        <v>0</v>
      </c>
      <c r="C4" s="200"/>
      <c r="D4" s="685" t="str">
        <f>'様式A-1'!D4</f>
        <v>平岩隧道</v>
      </c>
      <c r="E4" s="685"/>
      <c r="F4" s="685"/>
      <c r="G4" s="685"/>
      <c r="H4" s="372" t="s">
        <v>1</v>
      </c>
      <c r="I4" s="372"/>
      <c r="J4" s="677" t="str">
        <f>'様式A-1'!R3</f>
        <v>防府土木建築事務所
山口支所</v>
      </c>
      <c r="K4" s="677"/>
      <c r="L4" s="677"/>
      <c r="M4" s="373" t="s">
        <v>259</v>
      </c>
      <c r="N4" s="373"/>
      <c r="O4" s="373"/>
      <c r="P4" s="686" t="str">
        <f>'様式B(トンネル様式1P001)'!K6</f>
        <v>安田　啓吾</v>
      </c>
      <c r="Q4" s="686"/>
      <c r="R4" s="686"/>
      <c r="S4" s="540"/>
      <c r="T4" s="541"/>
      <c r="U4" s="682"/>
      <c r="V4" s="683"/>
      <c r="W4" s="684"/>
      <c r="Y4" s="94" t="s">
        <v>54</v>
      </c>
    </row>
    <row r="5" spans="2:25" s="4" customFormat="1" ht="20.100000000000001" customHeight="1" x14ac:dyDescent="0.15">
      <c r="B5" s="656" t="s">
        <v>566</v>
      </c>
      <c r="C5" s="646" t="s">
        <v>567</v>
      </c>
      <c r="D5" s="648" t="s">
        <v>645</v>
      </c>
      <c r="E5" s="649"/>
      <c r="F5" s="671"/>
      <c r="G5" s="672"/>
      <c r="H5" s="672"/>
      <c r="I5" s="672"/>
      <c r="J5" s="672"/>
      <c r="K5" s="672"/>
      <c r="L5" s="673"/>
      <c r="M5" s="674" t="s">
        <v>566</v>
      </c>
      <c r="N5" s="663" t="s">
        <v>567</v>
      </c>
      <c r="O5" s="648" t="s">
        <v>647</v>
      </c>
      <c r="P5" s="649"/>
      <c r="Q5" s="671" t="s">
        <v>624</v>
      </c>
      <c r="R5" s="672"/>
      <c r="S5" s="672"/>
      <c r="T5" s="672"/>
      <c r="U5" s="672"/>
      <c r="V5" s="672"/>
      <c r="W5" s="673"/>
      <c r="Y5" s="94" t="s">
        <v>55</v>
      </c>
    </row>
    <row r="6" spans="2:25" s="4" customFormat="1" ht="20.100000000000001" customHeight="1" x14ac:dyDescent="0.15">
      <c r="B6" s="656"/>
      <c r="C6" s="647"/>
      <c r="D6" s="650"/>
      <c r="E6" s="651"/>
      <c r="F6" s="652"/>
      <c r="G6" s="653"/>
      <c r="H6" s="653"/>
      <c r="I6" s="653"/>
      <c r="J6" s="653"/>
      <c r="K6" s="653"/>
      <c r="L6" s="661"/>
      <c r="M6" s="656"/>
      <c r="N6" s="647"/>
      <c r="O6" s="650"/>
      <c r="P6" s="651"/>
      <c r="Q6" s="652"/>
      <c r="R6" s="653"/>
      <c r="S6" s="653"/>
      <c r="T6" s="653"/>
      <c r="U6" s="653"/>
      <c r="V6" s="653"/>
      <c r="W6" s="661"/>
    </row>
    <row r="7" spans="2:25" s="4" customFormat="1" ht="20.100000000000001" customHeight="1" x14ac:dyDescent="0.15">
      <c r="B7" s="656"/>
      <c r="C7" s="663" t="s">
        <v>2</v>
      </c>
      <c r="D7" s="664">
        <v>1</v>
      </c>
      <c r="E7" s="665"/>
      <c r="F7" s="652"/>
      <c r="G7" s="653"/>
      <c r="H7" s="653"/>
      <c r="I7" s="653"/>
      <c r="J7" s="653"/>
      <c r="K7" s="653"/>
      <c r="L7" s="661"/>
      <c r="M7" s="656"/>
      <c r="N7" s="663" t="s">
        <v>2</v>
      </c>
      <c r="O7" s="664">
        <v>1</v>
      </c>
      <c r="P7" s="665"/>
      <c r="Q7" s="652"/>
      <c r="R7" s="653"/>
      <c r="S7" s="653"/>
      <c r="T7" s="653"/>
      <c r="U7" s="653"/>
      <c r="V7" s="653"/>
      <c r="W7" s="661"/>
    </row>
    <row r="8" spans="2:25" s="4" customFormat="1" ht="20.100000000000001" customHeight="1" x14ac:dyDescent="0.15">
      <c r="B8" s="657"/>
      <c r="C8" s="647"/>
      <c r="D8" s="642"/>
      <c r="E8" s="643"/>
      <c r="F8" s="652"/>
      <c r="G8" s="653"/>
      <c r="H8" s="653"/>
      <c r="I8" s="653"/>
      <c r="J8" s="653"/>
      <c r="K8" s="653"/>
      <c r="L8" s="661"/>
      <c r="M8" s="657"/>
      <c r="N8" s="647"/>
      <c r="O8" s="642"/>
      <c r="P8" s="643"/>
      <c r="Q8" s="652"/>
      <c r="R8" s="653"/>
      <c r="S8" s="653"/>
      <c r="T8" s="653"/>
      <c r="U8" s="653"/>
      <c r="V8" s="653"/>
      <c r="W8" s="661"/>
    </row>
    <row r="9" spans="2:25" s="4" customFormat="1" ht="17.100000000000001" customHeight="1" x14ac:dyDescent="0.15">
      <c r="B9" s="358" t="s">
        <v>568</v>
      </c>
      <c r="C9" s="358" t="s">
        <v>3</v>
      </c>
      <c r="D9" s="664" t="s">
        <v>633</v>
      </c>
      <c r="E9" s="665"/>
      <c r="F9" s="652"/>
      <c r="G9" s="653"/>
      <c r="H9" s="653"/>
      <c r="I9" s="653"/>
      <c r="J9" s="653"/>
      <c r="K9" s="653"/>
      <c r="L9" s="661"/>
      <c r="M9" s="358" t="s">
        <v>568</v>
      </c>
      <c r="N9" s="358" t="s">
        <v>3</v>
      </c>
      <c r="O9" s="664" t="s">
        <v>633</v>
      </c>
      <c r="P9" s="665"/>
      <c r="Q9" s="652"/>
      <c r="R9" s="653"/>
      <c r="S9" s="653"/>
      <c r="T9" s="653"/>
      <c r="U9" s="653"/>
      <c r="V9" s="653"/>
      <c r="W9" s="661"/>
    </row>
    <row r="10" spans="2:25" s="4" customFormat="1" ht="17.100000000000001" customHeight="1" x14ac:dyDescent="0.15">
      <c r="B10" s="358"/>
      <c r="C10" s="358"/>
      <c r="D10" s="642"/>
      <c r="E10" s="643"/>
      <c r="F10" s="652"/>
      <c r="G10" s="653"/>
      <c r="H10" s="653"/>
      <c r="I10" s="653"/>
      <c r="J10" s="653"/>
      <c r="K10" s="653"/>
      <c r="L10" s="661"/>
      <c r="M10" s="358"/>
      <c r="N10" s="358"/>
      <c r="O10" s="642"/>
      <c r="P10" s="643"/>
      <c r="Q10" s="652"/>
      <c r="R10" s="653"/>
      <c r="S10" s="653"/>
      <c r="T10" s="653"/>
      <c r="U10" s="653"/>
      <c r="V10" s="653"/>
      <c r="W10" s="661"/>
    </row>
    <row r="11" spans="2:25" s="4" customFormat="1" ht="17.100000000000001" customHeight="1" x14ac:dyDescent="0.15">
      <c r="B11" s="358"/>
      <c r="C11" s="358" t="s">
        <v>4</v>
      </c>
      <c r="D11" s="664" t="s">
        <v>646</v>
      </c>
      <c r="E11" s="665"/>
      <c r="F11" s="652"/>
      <c r="G11" s="653"/>
      <c r="H11" s="653"/>
      <c r="I11" s="653"/>
      <c r="J11" s="653"/>
      <c r="K11" s="653"/>
      <c r="L11" s="661"/>
      <c r="M11" s="358"/>
      <c r="N11" s="358" t="s">
        <v>4</v>
      </c>
      <c r="O11" s="664" t="s">
        <v>646</v>
      </c>
      <c r="P11" s="665"/>
      <c r="Q11" s="652"/>
      <c r="R11" s="653"/>
      <c r="S11" s="653"/>
      <c r="T11" s="653"/>
      <c r="U11" s="653"/>
      <c r="V11" s="653"/>
      <c r="W11" s="661"/>
    </row>
    <row r="12" spans="2:25" s="4" customFormat="1" ht="17.100000000000001" customHeight="1" x14ac:dyDescent="0.15">
      <c r="B12" s="358"/>
      <c r="C12" s="358"/>
      <c r="D12" s="642"/>
      <c r="E12" s="643"/>
      <c r="F12" s="652"/>
      <c r="G12" s="653"/>
      <c r="H12" s="653"/>
      <c r="I12" s="653"/>
      <c r="J12" s="653"/>
      <c r="K12" s="653"/>
      <c r="L12" s="661"/>
      <c r="M12" s="358"/>
      <c r="N12" s="358"/>
      <c r="O12" s="642"/>
      <c r="P12" s="643"/>
      <c r="Q12" s="652"/>
      <c r="R12" s="653"/>
      <c r="S12" s="653"/>
      <c r="T12" s="653"/>
      <c r="U12" s="653"/>
      <c r="V12" s="653"/>
      <c r="W12" s="661"/>
    </row>
    <row r="13" spans="2:25" s="4" customFormat="1" ht="17.100000000000001" customHeight="1" x14ac:dyDescent="0.15">
      <c r="B13" s="433" t="s">
        <v>5</v>
      </c>
      <c r="C13" s="435"/>
      <c r="D13" s="640" t="s">
        <v>640</v>
      </c>
      <c r="E13" s="670"/>
      <c r="F13" s="652"/>
      <c r="G13" s="653"/>
      <c r="H13" s="653"/>
      <c r="I13" s="653"/>
      <c r="J13" s="653"/>
      <c r="K13" s="653"/>
      <c r="L13" s="661"/>
      <c r="M13" s="433" t="s">
        <v>5</v>
      </c>
      <c r="N13" s="435"/>
      <c r="O13" s="640" t="s">
        <v>635</v>
      </c>
      <c r="P13" s="670"/>
      <c r="Q13" s="652"/>
      <c r="R13" s="653"/>
      <c r="S13" s="653"/>
      <c r="T13" s="653"/>
      <c r="U13" s="653"/>
      <c r="V13" s="653"/>
      <c r="W13" s="661"/>
    </row>
    <row r="14" spans="2:25" s="4" customFormat="1" ht="17.100000000000001" customHeight="1" x14ac:dyDescent="0.15">
      <c r="B14" s="433" t="s">
        <v>6</v>
      </c>
      <c r="C14" s="435"/>
      <c r="D14" s="642" t="s">
        <v>640</v>
      </c>
      <c r="E14" s="643"/>
      <c r="F14" s="652"/>
      <c r="G14" s="653"/>
      <c r="H14" s="653"/>
      <c r="I14" s="653"/>
      <c r="J14" s="653"/>
      <c r="K14" s="653"/>
      <c r="L14" s="661"/>
      <c r="M14" s="433" t="s">
        <v>6</v>
      </c>
      <c r="N14" s="435"/>
      <c r="O14" s="642" t="s">
        <v>636</v>
      </c>
      <c r="P14" s="643"/>
      <c r="Q14" s="652"/>
      <c r="R14" s="653"/>
      <c r="S14" s="653"/>
      <c r="T14" s="653"/>
      <c r="U14" s="653"/>
      <c r="V14" s="653"/>
      <c r="W14" s="661"/>
    </row>
    <row r="15" spans="2:25" s="4" customFormat="1" ht="17.100000000000001" customHeight="1" x14ac:dyDescent="0.15">
      <c r="B15" s="401" t="s">
        <v>29</v>
      </c>
      <c r="C15" s="644" t="s">
        <v>270</v>
      </c>
      <c r="D15" s="645"/>
      <c r="E15" s="201" t="s">
        <v>579</v>
      </c>
      <c r="F15" s="652"/>
      <c r="G15" s="653"/>
      <c r="H15" s="653"/>
      <c r="I15" s="653"/>
      <c r="J15" s="653"/>
      <c r="K15" s="653"/>
      <c r="L15" s="661"/>
      <c r="M15" s="401" t="s">
        <v>29</v>
      </c>
      <c r="N15" s="644" t="s">
        <v>270</v>
      </c>
      <c r="O15" s="645"/>
      <c r="P15" s="201" t="s">
        <v>579</v>
      </c>
      <c r="Q15" s="652"/>
      <c r="R15" s="653"/>
      <c r="S15" s="653"/>
      <c r="T15" s="653"/>
      <c r="U15" s="653"/>
      <c r="V15" s="653"/>
      <c r="W15" s="661"/>
    </row>
    <row r="16" spans="2:25" s="4" customFormat="1" ht="17.100000000000001" customHeight="1" x14ac:dyDescent="0.15">
      <c r="B16" s="404"/>
      <c r="C16" s="644" t="s">
        <v>271</v>
      </c>
      <c r="D16" s="645"/>
      <c r="E16" s="202" t="s">
        <v>556</v>
      </c>
      <c r="F16" s="654"/>
      <c r="G16" s="655"/>
      <c r="H16" s="655"/>
      <c r="I16" s="655"/>
      <c r="J16" s="655"/>
      <c r="K16" s="655"/>
      <c r="L16" s="662"/>
      <c r="M16" s="404"/>
      <c r="N16" s="644" t="s">
        <v>271</v>
      </c>
      <c r="O16" s="645"/>
      <c r="P16" s="202" t="s">
        <v>556</v>
      </c>
      <c r="Q16" s="654"/>
      <c r="R16" s="655"/>
      <c r="S16" s="655"/>
      <c r="T16" s="655"/>
      <c r="U16" s="655"/>
      <c r="V16" s="655"/>
      <c r="W16" s="662"/>
    </row>
    <row r="17" spans="2:23" s="4" customFormat="1" ht="17.100000000000001" customHeight="1" x14ac:dyDescent="0.15">
      <c r="B17" s="433" t="s">
        <v>7</v>
      </c>
      <c r="C17" s="434"/>
      <c r="D17" s="435"/>
      <c r="E17" s="687" t="s">
        <v>648</v>
      </c>
      <c r="F17" s="688"/>
      <c r="G17" s="688"/>
      <c r="H17" s="688"/>
      <c r="I17" s="688"/>
      <c r="J17" s="688"/>
      <c r="K17" s="688"/>
      <c r="L17" s="689"/>
      <c r="M17" s="433" t="s">
        <v>7</v>
      </c>
      <c r="N17" s="434"/>
      <c r="O17" s="435"/>
      <c r="P17" s="687" t="s">
        <v>649</v>
      </c>
      <c r="Q17" s="688"/>
      <c r="R17" s="688"/>
      <c r="S17" s="688"/>
      <c r="T17" s="688"/>
      <c r="U17" s="688"/>
      <c r="V17" s="688"/>
      <c r="W17" s="689"/>
    </row>
    <row r="18" spans="2:23" s="4" customFormat="1" ht="17.100000000000001" customHeight="1" x14ac:dyDescent="0.15">
      <c r="B18" s="433" t="s">
        <v>46</v>
      </c>
      <c r="C18" s="434"/>
      <c r="D18" s="435"/>
      <c r="E18" s="636" t="s">
        <v>695</v>
      </c>
      <c r="F18" s="637"/>
      <c r="G18" s="637"/>
      <c r="H18" s="637"/>
      <c r="I18" s="637"/>
      <c r="J18" s="637"/>
      <c r="K18" s="637"/>
      <c r="L18" s="637"/>
      <c r="M18" s="433" t="s">
        <v>46</v>
      </c>
      <c r="N18" s="434"/>
      <c r="O18" s="435"/>
      <c r="P18" s="636" t="s">
        <v>650</v>
      </c>
      <c r="Q18" s="637"/>
      <c r="R18" s="637"/>
      <c r="S18" s="637"/>
      <c r="T18" s="637"/>
      <c r="U18" s="637"/>
      <c r="V18" s="637"/>
      <c r="W18" s="641"/>
    </row>
    <row r="19" spans="2:23" s="4" customFormat="1" ht="17.100000000000001" customHeight="1" x14ac:dyDescent="0.15">
      <c r="B19" s="433" t="s">
        <v>273</v>
      </c>
      <c r="C19" s="434"/>
      <c r="D19" s="435"/>
      <c r="E19" s="636" t="s">
        <v>579</v>
      </c>
      <c r="F19" s="637"/>
      <c r="G19" s="637"/>
      <c r="H19" s="638"/>
      <c r="I19" s="638"/>
      <c r="J19" s="638"/>
      <c r="K19" s="638"/>
      <c r="L19" s="639"/>
      <c r="M19" s="433" t="s">
        <v>273</v>
      </c>
      <c r="N19" s="434"/>
      <c r="O19" s="435"/>
      <c r="P19" s="636" t="s">
        <v>579</v>
      </c>
      <c r="Q19" s="637"/>
      <c r="R19" s="637"/>
      <c r="S19" s="638"/>
      <c r="T19" s="638"/>
      <c r="U19" s="638"/>
      <c r="V19" s="638"/>
      <c r="W19" s="639"/>
    </row>
    <row r="20" spans="2:23" s="4" customFormat="1" ht="17.100000000000001" customHeight="1" x14ac:dyDescent="0.15">
      <c r="B20" s="433" t="s">
        <v>292</v>
      </c>
      <c r="C20" s="434"/>
      <c r="D20" s="435"/>
      <c r="E20" s="636" t="s">
        <v>579</v>
      </c>
      <c r="F20" s="637"/>
      <c r="G20" s="637"/>
      <c r="H20" s="626" t="s">
        <v>8</v>
      </c>
      <c r="I20" s="627"/>
      <c r="J20" s="628" t="s">
        <v>579</v>
      </c>
      <c r="K20" s="629"/>
      <c r="L20" s="629"/>
      <c r="M20" s="433" t="s">
        <v>292</v>
      </c>
      <c r="N20" s="434"/>
      <c r="O20" s="435"/>
      <c r="P20" s="636" t="s">
        <v>579</v>
      </c>
      <c r="Q20" s="637"/>
      <c r="R20" s="637"/>
      <c r="S20" s="626" t="s">
        <v>8</v>
      </c>
      <c r="T20" s="627"/>
      <c r="U20" s="628" t="s">
        <v>579</v>
      </c>
      <c r="V20" s="629"/>
      <c r="W20" s="630"/>
    </row>
    <row r="21" spans="2:23" s="4" customFormat="1" ht="17.100000000000001" customHeight="1" x14ac:dyDescent="0.15">
      <c r="B21" s="433" t="s">
        <v>569</v>
      </c>
      <c r="C21" s="434"/>
      <c r="D21" s="631" t="s">
        <v>661</v>
      </c>
      <c r="E21" s="632"/>
      <c r="F21" s="632"/>
      <c r="G21" s="632"/>
      <c r="H21" s="632"/>
      <c r="I21" s="632"/>
      <c r="J21" s="632"/>
      <c r="K21" s="632"/>
      <c r="L21" s="632"/>
      <c r="M21" s="658" t="s">
        <v>569</v>
      </c>
      <c r="N21" s="659"/>
      <c r="O21" s="631" t="s">
        <v>651</v>
      </c>
      <c r="P21" s="632"/>
      <c r="Q21" s="632"/>
      <c r="R21" s="632"/>
      <c r="S21" s="632"/>
      <c r="T21" s="632"/>
      <c r="U21" s="632"/>
      <c r="V21" s="632"/>
      <c r="W21" s="660"/>
    </row>
    <row r="22" spans="2:23" s="4" customFormat="1" ht="20.100000000000001" customHeight="1" x14ac:dyDescent="0.15">
      <c r="B22" s="656" t="s">
        <v>566</v>
      </c>
      <c r="C22" s="646" t="s">
        <v>567</v>
      </c>
      <c r="D22" s="648" t="s">
        <v>647</v>
      </c>
      <c r="E22" s="649"/>
      <c r="F22" s="652" t="s">
        <v>625</v>
      </c>
      <c r="G22" s="653"/>
      <c r="H22" s="653"/>
      <c r="I22" s="653"/>
      <c r="J22" s="653"/>
      <c r="K22" s="653"/>
      <c r="L22" s="653"/>
      <c r="M22" s="656" t="s">
        <v>566</v>
      </c>
      <c r="N22" s="646" t="s">
        <v>567</v>
      </c>
      <c r="O22" s="648" t="s">
        <v>647</v>
      </c>
      <c r="P22" s="649"/>
      <c r="Q22" s="652" t="s">
        <v>626</v>
      </c>
      <c r="R22" s="653"/>
      <c r="S22" s="653"/>
      <c r="T22" s="653"/>
      <c r="U22" s="653"/>
      <c r="V22" s="653"/>
      <c r="W22" s="661"/>
    </row>
    <row r="23" spans="2:23" s="4" customFormat="1" ht="20.100000000000001" customHeight="1" x14ac:dyDescent="0.15">
      <c r="B23" s="656"/>
      <c r="C23" s="647"/>
      <c r="D23" s="650"/>
      <c r="E23" s="651"/>
      <c r="F23" s="652"/>
      <c r="G23" s="653"/>
      <c r="H23" s="653"/>
      <c r="I23" s="653"/>
      <c r="J23" s="653"/>
      <c r="K23" s="653"/>
      <c r="L23" s="653"/>
      <c r="M23" s="656"/>
      <c r="N23" s="647"/>
      <c r="O23" s="650"/>
      <c r="P23" s="651"/>
      <c r="Q23" s="652"/>
      <c r="R23" s="653"/>
      <c r="S23" s="653"/>
      <c r="T23" s="653"/>
      <c r="U23" s="653"/>
      <c r="V23" s="653"/>
      <c r="W23" s="661"/>
    </row>
    <row r="24" spans="2:23" s="4" customFormat="1" ht="20.100000000000001" customHeight="1" x14ac:dyDescent="0.15">
      <c r="B24" s="656"/>
      <c r="C24" s="663" t="s">
        <v>2</v>
      </c>
      <c r="D24" s="664">
        <v>2</v>
      </c>
      <c r="E24" s="665"/>
      <c r="F24" s="652"/>
      <c r="G24" s="653"/>
      <c r="H24" s="653"/>
      <c r="I24" s="653"/>
      <c r="J24" s="653"/>
      <c r="K24" s="653"/>
      <c r="L24" s="653"/>
      <c r="M24" s="656"/>
      <c r="N24" s="663" t="s">
        <v>2</v>
      </c>
      <c r="O24" s="664">
        <v>3</v>
      </c>
      <c r="P24" s="665"/>
      <c r="Q24" s="652"/>
      <c r="R24" s="653"/>
      <c r="S24" s="653"/>
      <c r="T24" s="653"/>
      <c r="U24" s="653"/>
      <c r="V24" s="653"/>
      <c r="W24" s="661"/>
    </row>
    <row r="25" spans="2:23" s="4" customFormat="1" ht="20.100000000000001" customHeight="1" x14ac:dyDescent="0.15">
      <c r="B25" s="657"/>
      <c r="C25" s="647"/>
      <c r="D25" s="642"/>
      <c r="E25" s="643"/>
      <c r="F25" s="652"/>
      <c r="G25" s="653"/>
      <c r="H25" s="653"/>
      <c r="I25" s="653"/>
      <c r="J25" s="653"/>
      <c r="K25" s="653"/>
      <c r="L25" s="653"/>
      <c r="M25" s="657"/>
      <c r="N25" s="647"/>
      <c r="O25" s="642"/>
      <c r="P25" s="643"/>
      <c r="Q25" s="652"/>
      <c r="R25" s="653"/>
      <c r="S25" s="653"/>
      <c r="T25" s="653"/>
      <c r="U25" s="653"/>
      <c r="V25" s="653"/>
      <c r="W25" s="661"/>
    </row>
    <row r="26" spans="2:23" s="4" customFormat="1" ht="17.100000000000001" customHeight="1" x14ac:dyDescent="0.15">
      <c r="B26" s="358" t="s">
        <v>568</v>
      </c>
      <c r="C26" s="358" t="s">
        <v>3</v>
      </c>
      <c r="D26" s="664" t="s">
        <v>633</v>
      </c>
      <c r="E26" s="665"/>
      <c r="F26" s="652"/>
      <c r="G26" s="653"/>
      <c r="H26" s="653"/>
      <c r="I26" s="653"/>
      <c r="J26" s="653"/>
      <c r="K26" s="653"/>
      <c r="L26" s="653"/>
      <c r="M26" s="358" t="s">
        <v>568</v>
      </c>
      <c r="N26" s="358" t="s">
        <v>3</v>
      </c>
      <c r="O26" s="664" t="s">
        <v>633</v>
      </c>
      <c r="P26" s="665"/>
      <c r="Q26" s="652"/>
      <c r="R26" s="653"/>
      <c r="S26" s="653"/>
      <c r="T26" s="653"/>
      <c r="U26" s="653"/>
      <c r="V26" s="653"/>
      <c r="W26" s="661"/>
    </row>
    <row r="27" spans="2:23" s="4" customFormat="1" ht="17.100000000000001" customHeight="1" x14ac:dyDescent="0.15">
      <c r="B27" s="358"/>
      <c r="C27" s="358"/>
      <c r="D27" s="642"/>
      <c r="E27" s="643"/>
      <c r="F27" s="652"/>
      <c r="G27" s="653"/>
      <c r="H27" s="653"/>
      <c r="I27" s="653"/>
      <c r="J27" s="653"/>
      <c r="K27" s="653"/>
      <c r="L27" s="653"/>
      <c r="M27" s="358"/>
      <c r="N27" s="358"/>
      <c r="O27" s="642"/>
      <c r="P27" s="643"/>
      <c r="Q27" s="652"/>
      <c r="R27" s="653"/>
      <c r="S27" s="653"/>
      <c r="T27" s="653"/>
      <c r="U27" s="653"/>
      <c r="V27" s="653"/>
      <c r="W27" s="661"/>
    </row>
    <row r="28" spans="2:23" s="4" customFormat="1" ht="17.100000000000001" customHeight="1" x14ac:dyDescent="0.15">
      <c r="B28" s="358"/>
      <c r="C28" s="358" t="s">
        <v>4</v>
      </c>
      <c r="D28" s="666" t="s">
        <v>646</v>
      </c>
      <c r="E28" s="667"/>
      <c r="F28" s="652"/>
      <c r="G28" s="653"/>
      <c r="H28" s="653"/>
      <c r="I28" s="653"/>
      <c r="J28" s="653"/>
      <c r="K28" s="653"/>
      <c r="L28" s="653"/>
      <c r="M28" s="358"/>
      <c r="N28" s="358" t="s">
        <v>4</v>
      </c>
      <c r="O28" s="664" t="s">
        <v>639</v>
      </c>
      <c r="P28" s="665"/>
      <c r="Q28" s="652"/>
      <c r="R28" s="653"/>
      <c r="S28" s="653"/>
      <c r="T28" s="653"/>
      <c r="U28" s="653"/>
      <c r="V28" s="653"/>
      <c r="W28" s="661"/>
    </row>
    <row r="29" spans="2:23" s="4" customFormat="1" ht="17.100000000000001" customHeight="1" x14ac:dyDescent="0.15">
      <c r="B29" s="358"/>
      <c r="C29" s="358"/>
      <c r="D29" s="668"/>
      <c r="E29" s="669"/>
      <c r="F29" s="652"/>
      <c r="G29" s="653"/>
      <c r="H29" s="653"/>
      <c r="I29" s="653"/>
      <c r="J29" s="653"/>
      <c r="K29" s="653"/>
      <c r="L29" s="653"/>
      <c r="M29" s="358"/>
      <c r="N29" s="358"/>
      <c r="O29" s="642"/>
      <c r="P29" s="643"/>
      <c r="Q29" s="652"/>
      <c r="R29" s="653"/>
      <c r="S29" s="653"/>
      <c r="T29" s="653"/>
      <c r="U29" s="653"/>
      <c r="V29" s="653"/>
      <c r="W29" s="661"/>
    </row>
    <row r="30" spans="2:23" s="4" customFormat="1" ht="17.100000000000001" customHeight="1" x14ac:dyDescent="0.15">
      <c r="B30" s="433" t="s">
        <v>5</v>
      </c>
      <c r="C30" s="435"/>
      <c r="D30" s="640" t="s">
        <v>635</v>
      </c>
      <c r="E30" s="670"/>
      <c r="F30" s="652"/>
      <c r="G30" s="653"/>
      <c r="H30" s="653"/>
      <c r="I30" s="653"/>
      <c r="J30" s="653"/>
      <c r="K30" s="653"/>
      <c r="L30" s="653"/>
      <c r="M30" s="433" t="s">
        <v>5</v>
      </c>
      <c r="N30" s="435"/>
      <c r="O30" s="640" t="s">
        <v>640</v>
      </c>
      <c r="P30" s="670"/>
      <c r="Q30" s="652"/>
      <c r="R30" s="653"/>
      <c r="S30" s="653"/>
      <c r="T30" s="653"/>
      <c r="U30" s="653"/>
      <c r="V30" s="653"/>
      <c r="W30" s="661"/>
    </row>
    <row r="31" spans="2:23" s="4" customFormat="1" ht="17.100000000000001" customHeight="1" x14ac:dyDescent="0.15">
      <c r="B31" s="433" t="s">
        <v>6</v>
      </c>
      <c r="C31" s="435"/>
      <c r="D31" s="642" t="s">
        <v>636</v>
      </c>
      <c r="E31" s="643"/>
      <c r="F31" s="652"/>
      <c r="G31" s="653"/>
      <c r="H31" s="653"/>
      <c r="I31" s="653"/>
      <c r="J31" s="653"/>
      <c r="K31" s="653"/>
      <c r="L31" s="653"/>
      <c r="M31" s="433" t="s">
        <v>6</v>
      </c>
      <c r="N31" s="435"/>
      <c r="O31" s="642" t="s">
        <v>636</v>
      </c>
      <c r="P31" s="643"/>
      <c r="Q31" s="652"/>
      <c r="R31" s="653"/>
      <c r="S31" s="653"/>
      <c r="T31" s="653"/>
      <c r="U31" s="653"/>
      <c r="V31" s="653"/>
      <c r="W31" s="661"/>
    </row>
    <row r="32" spans="2:23" s="4" customFormat="1" ht="17.100000000000001" customHeight="1" x14ac:dyDescent="0.15">
      <c r="B32" s="401" t="s">
        <v>29</v>
      </c>
      <c r="C32" s="644" t="s">
        <v>270</v>
      </c>
      <c r="D32" s="645"/>
      <c r="E32" s="201" t="s">
        <v>579</v>
      </c>
      <c r="F32" s="652"/>
      <c r="G32" s="653"/>
      <c r="H32" s="653"/>
      <c r="I32" s="653"/>
      <c r="J32" s="653"/>
      <c r="K32" s="653"/>
      <c r="L32" s="653"/>
      <c r="M32" s="401" t="s">
        <v>29</v>
      </c>
      <c r="N32" s="644" t="s">
        <v>270</v>
      </c>
      <c r="O32" s="645"/>
      <c r="P32" s="201" t="s">
        <v>579</v>
      </c>
      <c r="Q32" s="652"/>
      <c r="R32" s="653"/>
      <c r="S32" s="653"/>
      <c r="T32" s="653"/>
      <c r="U32" s="653"/>
      <c r="V32" s="653"/>
      <c r="W32" s="661"/>
    </row>
    <row r="33" spans="2:23" s="4" customFormat="1" ht="17.100000000000001" customHeight="1" x14ac:dyDescent="0.15">
      <c r="B33" s="404"/>
      <c r="C33" s="644" t="s">
        <v>271</v>
      </c>
      <c r="D33" s="645"/>
      <c r="E33" s="202" t="s">
        <v>556</v>
      </c>
      <c r="F33" s="654"/>
      <c r="G33" s="655"/>
      <c r="H33" s="655"/>
      <c r="I33" s="655"/>
      <c r="J33" s="655"/>
      <c r="K33" s="655"/>
      <c r="L33" s="655"/>
      <c r="M33" s="404"/>
      <c r="N33" s="644" t="s">
        <v>271</v>
      </c>
      <c r="O33" s="645"/>
      <c r="P33" s="202" t="s">
        <v>553</v>
      </c>
      <c r="Q33" s="654"/>
      <c r="R33" s="655"/>
      <c r="S33" s="655"/>
      <c r="T33" s="655"/>
      <c r="U33" s="655"/>
      <c r="V33" s="655"/>
      <c r="W33" s="662"/>
    </row>
    <row r="34" spans="2:23" s="4" customFormat="1" ht="17.100000000000001" customHeight="1" x14ac:dyDescent="0.15">
      <c r="B34" s="433" t="s">
        <v>7</v>
      </c>
      <c r="C34" s="434"/>
      <c r="D34" s="435"/>
      <c r="E34" s="687" t="s">
        <v>652</v>
      </c>
      <c r="F34" s="688"/>
      <c r="G34" s="688"/>
      <c r="H34" s="688"/>
      <c r="I34" s="688"/>
      <c r="J34" s="688"/>
      <c r="K34" s="688"/>
      <c r="L34" s="689"/>
      <c r="M34" s="433" t="s">
        <v>7</v>
      </c>
      <c r="N34" s="434"/>
      <c r="O34" s="435"/>
      <c r="P34" s="640"/>
      <c r="Q34" s="638"/>
      <c r="R34" s="638"/>
      <c r="S34" s="638"/>
      <c r="T34" s="638"/>
      <c r="U34" s="638"/>
      <c r="V34" s="638"/>
      <c r="W34" s="639"/>
    </row>
    <row r="35" spans="2:23" s="4" customFormat="1" ht="17.100000000000001" customHeight="1" x14ac:dyDescent="0.15">
      <c r="B35" s="433" t="s">
        <v>46</v>
      </c>
      <c r="C35" s="434"/>
      <c r="D35" s="435"/>
      <c r="E35" s="636" t="s">
        <v>653</v>
      </c>
      <c r="F35" s="637"/>
      <c r="G35" s="637"/>
      <c r="H35" s="637"/>
      <c r="I35" s="637"/>
      <c r="J35" s="637"/>
      <c r="K35" s="637"/>
      <c r="L35" s="637"/>
      <c r="M35" s="433" t="s">
        <v>46</v>
      </c>
      <c r="N35" s="434"/>
      <c r="O35" s="435"/>
      <c r="P35" s="636" t="s">
        <v>641</v>
      </c>
      <c r="Q35" s="637"/>
      <c r="R35" s="637"/>
      <c r="S35" s="637"/>
      <c r="T35" s="637"/>
      <c r="U35" s="637"/>
      <c r="V35" s="637"/>
      <c r="W35" s="641"/>
    </row>
    <row r="36" spans="2:23" s="4" customFormat="1" ht="17.100000000000001" customHeight="1" x14ac:dyDescent="0.15">
      <c r="B36" s="433" t="s">
        <v>273</v>
      </c>
      <c r="C36" s="434"/>
      <c r="D36" s="435"/>
      <c r="E36" s="636" t="s">
        <v>579</v>
      </c>
      <c r="F36" s="637"/>
      <c r="G36" s="637"/>
      <c r="H36" s="638"/>
      <c r="I36" s="638"/>
      <c r="J36" s="638"/>
      <c r="K36" s="638"/>
      <c r="L36" s="639"/>
      <c r="M36" s="433" t="s">
        <v>273</v>
      </c>
      <c r="N36" s="434"/>
      <c r="O36" s="435"/>
      <c r="P36" s="636" t="s">
        <v>579</v>
      </c>
      <c r="Q36" s="637"/>
      <c r="R36" s="637"/>
      <c r="S36" s="638"/>
      <c r="T36" s="638"/>
      <c r="U36" s="638"/>
      <c r="V36" s="638"/>
      <c r="W36" s="639"/>
    </row>
    <row r="37" spans="2:23" s="4" customFormat="1" ht="17.100000000000001" customHeight="1" x14ac:dyDescent="0.15">
      <c r="B37" s="433" t="s">
        <v>292</v>
      </c>
      <c r="C37" s="434"/>
      <c r="D37" s="435"/>
      <c r="E37" s="636" t="s">
        <v>579</v>
      </c>
      <c r="F37" s="637"/>
      <c r="G37" s="637"/>
      <c r="H37" s="626" t="s">
        <v>8</v>
      </c>
      <c r="I37" s="627"/>
      <c r="J37" s="628" t="s">
        <v>579</v>
      </c>
      <c r="K37" s="629"/>
      <c r="L37" s="629"/>
      <c r="M37" s="433" t="s">
        <v>292</v>
      </c>
      <c r="N37" s="434"/>
      <c r="O37" s="435"/>
      <c r="P37" s="636" t="s">
        <v>579</v>
      </c>
      <c r="Q37" s="637"/>
      <c r="R37" s="637"/>
      <c r="S37" s="626" t="s">
        <v>8</v>
      </c>
      <c r="T37" s="627"/>
      <c r="U37" s="628" t="s">
        <v>579</v>
      </c>
      <c r="V37" s="629"/>
      <c r="W37" s="630"/>
    </row>
    <row r="38" spans="2:23" s="4" customFormat="1" ht="17.100000000000001" customHeight="1" x14ac:dyDescent="0.15">
      <c r="B38" s="404" t="s">
        <v>569</v>
      </c>
      <c r="C38" s="405"/>
      <c r="D38" s="631" t="s">
        <v>651</v>
      </c>
      <c r="E38" s="632"/>
      <c r="F38" s="632"/>
      <c r="G38" s="632"/>
      <c r="H38" s="632"/>
      <c r="I38" s="632"/>
      <c r="J38" s="632"/>
      <c r="K38" s="632"/>
      <c r="L38" s="632"/>
      <c r="M38" s="404" t="s">
        <v>569</v>
      </c>
      <c r="N38" s="405"/>
      <c r="O38" s="633" t="s">
        <v>618</v>
      </c>
      <c r="P38" s="634"/>
      <c r="Q38" s="634"/>
      <c r="R38" s="634"/>
      <c r="S38" s="634"/>
      <c r="T38" s="634"/>
      <c r="U38" s="634"/>
      <c r="V38" s="634"/>
      <c r="W38" s="635"/>
    </row>
    <row r="39" spans="2:23" ht="15" customHeight="1" x14ac:dyDescent="0.15">
      <c r="B39" s="203"/>
      <c r="C39" s="623" t="s">
        <v>570</v>
      </c>
      <c r="D39" s="624"/>
      <c r="E39" s="624"/>
      <c r="F39" s="624"/>
      <c r="G39" s="624"/>
      <c r="H39" s="624"/>
      <c r="I39" s="624"/>
      <c r="J39" s="624"/>
      <c r="K39" s="624"/>
      <c r="L39" s="624"/>
      <c r="M39" s="203"/>
      <c r="N39" s="203" t="s">
        <v>571</v>
      </c>
      <c r="O39" s="203"/>
      <c r="P39" s="203"/>
      <c r="Q39" s="203"/>
      <c r="R39" s="203"/>
      <c r="S39" s="203"/>
      <c r="T39" s="203"/>
      <c r="U39" s="203"/>
      <c r="V39" s="203"/>
      <c r="W39" s="203"/>
    </row>
    <row r="40" spans="2:23" ht="15" customHeight="1" x14ac:dyDescent="0.15">
      <c r="B40" s="203"/>
      <c r="C40" s="625"/>
      <c r="D40" s="625"/>
      <c r="E40" s="625"/>
      <c r="F40" s="625"/>
      <c r="G40" s="625"/>
      <c r="H40" s="625"/>
      <c r="I40" s="625"/>
      <c r="J40" s="625"/>
      <c r="K40" s="625"/>
      <c r="L40" s="625"/>
      <c r="M40" s="203"/>
      <c r="N40" s="203" t="s">
        <v>572</v>
      </c>
      <c r="O40" s="203"/>
      <c r="P40" s="203"/>
      <c r="Q40" s="203"/>
      <c r="R40" s="203"/>
      <c r="S40" s="203"/>
      <c r="T40" s="203"/>
      <c r="U40" s="203"/>
      <c r="V40" s="203"/>
      <c r="W40" s="203"/>
    </row>
    <row r="41" spans="2:23" ht="15" customHeight="1" x14ac:dyDescent="0.15">
      <c r="C41" s="203" t="s">
        <v>573</v>
      </c>
      <c r="N41" s="204" t="s">
        <v>519</v>
      </c>
      <c r="O41" s="204"/>
      <c r="P41" s="204"/>
      <c r="Q41" s="204"/>
      <c r="R41" s="204"/>
      <c r="S41" s="204"/>
      <c r="T41" s="204"/>
      <c r="U41" s="204"/>
      <c r="V41" s="204"/>
    </row>
    <row r="42" spans="2:23" ht="15" customHeight="1" x14ac:dyDescent="0.15">
      <c r="C42" s="203" t="s">
        <v>575</v>
      </c>
      <c r="N42" s="204" t="s">
        <v>574</v>
      </c>
      <c r="O42" s="204"/>
      <c r="P42" s="204"/>
      <c r="Q42" s="204"/>
      <c r="R42" s="204"/>
      <c r="S42" s="204"/>
      <c r="T42" s="204"/>
      <c r="U42" s="204"/>
      <c r="V42" s="204"/>
    </row>
    <row r="43" spans="2:23" x14ac:dyDescent="0.15">
      <c r="C43" s="204" t="s">
        <v>544</v>
      </c>
      <c r="N43" s="204" t="s">
        <v>453</v>
      </c>
      <c r="O43" s="204"/>
      <c r="P43" s="204"/>
      <c r="Q43" s="204"/>
      <c r="R43" s="204"/>
      <c r="S43" s="204"/>
      <c r="T43" s="204"/>
      <c r="U43" s="204"/>
      <c r="V43" s="204"/>
    </row>
    <row r="44" spans="2:23" x14ac:dyDescent="0.15">
      <c r="N44" s="204"/>
    </row>
    <row r="45" spans="2:23" x14ac:dyDescent="0.15">
      <c r="N45" s="204"/>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P15:P16 P32:P33 E15:E16 E32:E33" xr:uid="{00000000-0002-0000-0A00-000000000000}">
      <formula1>$Y$2:$Y$5</formula1>
    </dataValidation>
    <dataValidation type="list" allowBlank="1" showInputMessage="1" showErrorMessage="1" sqref="D11:E12 O11:P12 D28:E29 O28:P29" xr:uid="{00000000-0002-0000-0A00-000001000000}">
      <formula1>INDIRECT(D9)</formula1>
    </dataValidation>
    <dataValidation type="list" allowBlank="1" showInputMessage="1" showErrorMessage="1" sqref="D14:E14 O14:P14 O31:P31 D31:E31" xr:uid="{00000000-0002-0000-0A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3000000}">
          <x14:formula1>
            <xm:f>'(参考)リスト'!$B$16:$B$21</xm:f>
          </x14:formula1>
          <xm:sqref>D9:E10 O9:P10 D26:E27 O26:P27</xm:sqref>
        </x14:dataValidation>
        <x14:dataValidation type="list" allowBlank="1" showInputMessage="1" showErrorMessage="1" xr:uid="{00000000-0002-0000-0A00-000004000000}">
          <x14:formula1>
            <xm:f>'(参考)リスト'!$D$16:$D$18</xm:f>
          </x14:formula1>
          <xm:sqref>D13:E13 O13:P13 D30:E30 O30:P30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Y45"/>
  <sheetViews>
    <sheetView showGridLines="0" showZeros="0" view="pageBreakPreview" zoomScaleNormal="100" zoomScaleSheetLayoutView="100" workbookViewId="0">
      <selection activeCell="E32" sqref="E32"/>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75" t="s">
        <v>565</v>
      </c>
      <c r="C2" s="675"/>
      <c r="D2" s="675"/>
      <c r="E2" s="675"/>
      <c r="F2" s="675"/>
      <c r="G2" s="675"/>
      <c r="H2" s="675"/>
      <c r="I2" s="675"/>
      <c r="J2" s="675"/>
      <c r="K2" s="675"/>
      <c r="L2" s="675"/>
      <c r="M2" s="675"/>
      <c r="N2" s="675"/>
      <c r="O2" s="675"/>
      <c r="P2" s="675"/>
      <c r="Q2" s="675"/>
      <c r="R2" s="675"/>
      <c r="S2" s="675"/>
      <c r="T2" s="675"/>
      <c r="U2" s="675"/>
      <c r="V2" s="675"/>
      <c r="W2" s="675"/>
      <c r="Y2" s="94" t="s">
        <v>553</v>
      </c>
    </row>
    <row r="3" spans="2:25" s="4" customFormat="1" ht="20.100000000000001" customHeight="1" x14ac:dyDescent="0.15">
      <c r="B3" s="199" t="s">
        <v>27</v>
      </c>
      <c r="C3" s="199"/>
      <c r="D3" s="676" t="str">
        <f>'様式A-1'!D3</f>
        <v>ヒライワズイドウ</v>
      </c>
      <c r="E3" s="676"/>
      <c r="F3" s="676"/>
      <c r="G3" s="676"/>
      <c r="H3" s="364" t="s">
        <v>28</v>
      </c>
      <c r="I3" s="364"/>
      <c r="J3" s="677" t="str">
        <f>'様式A-1'!J3</f>
        <v>一般国道315号</v>
      </c>
      <c r="K3" s="677"/>
      <c r="L3" s="677"/>
      <c r="M3" s="373" t="s">
        <v>258</v>
      </c>
      <c r="N3" s="373"/>
      <c r="O3" s="373"/>
      <c r="P3" s="678" t="str">
        <f>'様式B(トンネル様式1P001)'!K5</f>
        <v>基礎地盤コンサルタンツ株式会社</v>
      </c>
      <c r="Q3" s="678"/>
      <c r="R3" s="678"/>
      <c r="S3" s="401" t="s">
        <v>222</v>
      </c>
      <c r="T3" s="403"/>
      <c r="U3" s="679">
        <f>'様式B(トンネル様式1P001)'!Q5</f>
        <v>45268</v>
      </c>
      <c r="V3" s="680"/>
      <c r="W3" s="681"/>
      <c r="Y3" s="94" t="s">
        <v>556</v>
      </c>
    </row>
    <row r="4" spans="2:25" s="4" customFormat="1" ht="20.100000000000001" customHeight="1" x14ac:dyDescent="0.15">
      <c r="B4" s="200" t="s">
        <v>0</v>
      </c>
      <c r="C4" s="200"/>
      <c r="D4" s="685" t="str">
        <f>'様式A-1'!D4</f>
        <v>平岩隧道</v>
      </c>
      <c r="E4" s="685"/>
      <c r="F4" s="685"/>
      <c r="G4" s="685"/>
      <c r="H4" s="372" t="s">
        <v>1</v>
      </c>
      <c r="I4" s="372"/>
      <c r="J4" s="677" t="str">
        <f>'様式A-1'!R3</f>
        <v>防府土木建築事務所
山口支所</v>
      </c>
      <c r="K4" s="677"/>
      <c r="L4" s="677"/>
      <c r="M4" s="373" t="s">
        <v>259</v>
      </c>
      <c r="N4" s="373"/>
      <c r="O4" s="373"/>
      <c r="P4" s="686" t="str">
        <f>'様式B(トンネル様式1P001)'!K6</f>
        <v>安田　啓吾</v>
      </c>
      <c r="Q4" s="686"/>
      <c r="R4" s="686"/>
      <c r="S4" s="540"/>
      <c r="T4" s="541"/>
      <c r="U4" s="682"/>
      <c r="V4" s="683"/>
      <c r="W4" s="684"/>
      <c r="Y4" s="94" t="s">
        <v>54</v>
      </c>
    </row>
    <row r="5" spans="2:25" s="4" customFormat="1" ht="20.100000000000001" customHeight="1" x14ac:dyDescent="0.15">
      <c r="B5" s="656" t="s">
        <v>566</v>
      </c>
      <c r="C5" s="646" t="s">
        <v>567</v>
      </c>
      <c r="D5" s="648" t="s">
        <v>638</v>
      </c>
      <c r="E5" s="649"/>
      <c r="F5" s="652" t="s">
        <v>627</v>
      </c>
      <c r="G5" s="653"/>
      <c r="H5" s="653"/>
      <c r="I5" s="653"/>
      <c r="J5" s="653"/>
      <c r="K5" s="653"/>
      <c r="L5" s="653"/>
      <c r="M5" s="674" t="s">
        <v>566</v>
      </c>
      <c r="N5" s="663" t="s">
        <v>567</v>
      </c>
      <c r="O5" s="648" t="s">
        <v>632</v>
      </c>
      <c r="P5" s="649"/>
      <c r="Q5" s="671" t="s">
        <v>628</v>
      </c>
      <c r="R5" s="672"/>
      <c r="S5" s="672"/>
      <c r="T5" s="672"/>
      <c r="U5" s="672"/>
      <c r="V5" s="672"/>
      <c r="W5" s="673"/>
      <c r="Y5" s="94" t="s">
        <v>55</v>
      </c>
    </row>
    <row r="6" spans="2:25" s="4" customFormat="1" ht="20.100000000000001" customHeight="1" x14ac:dyDescent="0.15">
      <c r="B6" s="656"/>
      <c r="C6" s="647"/>
      <c r="D6" s="650"/>
      <c r="E6" s="651"/>
      <c r="F6" s="652"/>
      <c r="G6" s="653"/>
      <c r="H6" s="653"/>
      <c r="I6" s="653"/>
      <c r="J6" s="653"/>
      <c r="K6" s="653"/>
      <c r="L6" s="653"/>
      <c r="M6" s="656"/>
      <c r="N6" s="647"/>
      <c r="O6" s="650"/>
      <c r="P6" s="651"/>
      <c r="Q6" s="652"/>
      <c r="R6" s="653"/>
      <c r="S6" s="653"/>
      <c r="T6" s="653"/>
      <c r="U6" s="653"/>
      <c r="V6" s="653"/>
      <c r="W6" s="661"/>
    </row>
    <row r="7" spans="2:25" s="4" customFormat="1" ht="20.100000000000001" customHeight="1" x14ac:dyDescent="0.15">
      <c r="B7" s="656"/>
      <c r="C7" s="663" t="s">
        <v>2</v>
      </c>
      <c r="D7" s="664">
        <v>1</v>
      </c>
      <c r="E7" s="665"/>
      <c r="F7" s="652"/>
      <c r="G7" s="653"/>
      <c r="H7" s="653"/>
      <c r="I7" s="653"/>
      <c r="J7" s="653"/>
      <c r="K7" s="653"/>
      <c r="L7" s="653"/>
      <c r="M7" s="656"/>
      <c r="N7" s="663" t="s">
        <v>2</v>
      </c>
      <c r="O7" s="664">
        <v>1</v>
      </c>
      <c r="P7" s="665"/>
      <c r="Q7" s="652"/>
      <c r="R7" s="653"/>
      <c r="S7" s="653"/>
      <c r="T7" s="653"/>
      <c r="U7" s="653"/>
      <c r="V7" s="653"/>
      <c r="W7" s="661"/>
    </row>
    <row r="8" spans="2:25" s="4" customFormat="1" ht="20.100000000000001" customHeight="1" x14ac:dyDescent="0.15">
      <c r="B8" s="657"/>
      <c r="C8" s="647"/>
      <c r="D8" s="642"/>
      <c r="E8" s="643"/>
      <c r="F8" s="652"/>
      <c r="G8" s="653"/>
      <c r="H8" s="653"/>
      <c r="I8" s="653"/>
      <c r="J8" s="653"/>
      <c r="K8" s="653"/>
      <c r="L8" s="653"/>
      <c r="M8" s="657"/>
      <c r="N8" s="647"/>
      <c r="O8" s="642"/>
      <c r="P8" s="643"/>
      <c r="Q8" s="652"/>
      <c r="R8" s="653"/>
      <c r="S8" s="653"/>
      <c r="T8" s="653"/>
      <c r="U8" s="653"/>
      <c r="V8" s="653"/>
      <c r="W8" s="661"/>
    </row>
    <row r="9" spans="2:25" s="4" customFormat="1" ht="17.100000000000001" customHeight="1" x14ac:dyDescent="0.15">
      <c r="B9" s="358" t="s">
        <v>568</v>
      </c>
      <c r="C9" s="358" t="s">
        <v>3</v>
      </c>
      <c r="D9" s="664" t="s">
        <v>633</v>
      </c>
      <c r="E9" s="665"/>
      <c r="F9" s="652"/>
      <c r="G9" s="653"/>
      <c r="H9" s="653"/>
      <c r="I9" s="653"/>
      <c r="J9" s="653"/>
      <c r="K9" s="653"/>
      <c r="L9" s="653"/>
      <c r="M9" s="358" t="s">
        <v>568</v>
      </c>
      <c r="N9" s="358" t="s">
        <v>3</v>
      </c>
      <c r="O9" s="664" t="s">
        <v>633</v>
      </c>
      <c r="P9" s="665"/>
      <c r="Q9" s="652"/>
      <c r="R9" s="653"/>
      <c r="S9" s="653"/>
      <c r="T9" s="653"/>
      <c r="U9" s="653"/>
      <c r="V9" s="653"/>
      <c r="W9" s="661"/>
    </row>
    <row r="10" spans="2:25" s="4" customFormat="1" ht="17.100000000000001" customHeight="1" x14ac:dyDescent="0.15">
      <c r="B10" s="358"/>
      <c r="C10" s="358"/>
      <c r="D10" s="642"/>
      <c r="E10" s="643"/>
      <c r="F10" s="652"/>
      <c r="G10" s="653"/>
      <c r="H10" s="653"/>
      <c r="I10" s="653"/>
      <c r="J10" s="653"/>
      <c r="K10" s="653"/>
      <c r="L10" s="653"/>
      <c r="M10" s="358"/>
      <c r="N10" s="358"/>
      <c r="O10" s="642"/>
      <c r="P10" s="643"/>
      <c r="Q10" s="652"/>
      <c r="R10" s="653"/>
      <c r="S10" s="653"/>
      <c r="T10" s="653"/>
      <c r="U10" s="653"/>
      <c r="V10" s="653"/>
      <c r="W10" s="661"/>
    </row>
    <row r="11" spans="2:25" s="4" customFormat="1" ht="17.100000000000001" customHeight="1" x14ac:dyDescent="0.15">
      <c r="B11" s="358"/>
      <c r="C11" s="358" t="s">
        <v>4</v>
      </c>
      <c r="D11" s="664" t="s">
        <v>639</v>
      </c>
      <c r="E11" s="665"/>
      <c r="F11" s="652"/>
      <c r="G11" s="653"/>
      <c r="H11" s="653"/>
      <c r="I11" s="653"/>
      <c r="J11" s="653"/>
      <c r="K11" s="653"/>
      <c r="L11" s="653"/>
      <c r="M11" s="358"/>
      <c r="N11" s="358" t="s">
        <v>4</v>
      </c>
      <c r="O11" s="664" t="s">
        <v>634</v>
      </c>
      <c r="P11" s="665"/>
      <c r="Q11" s="652"/>
      <c r="R11" s="653"/>
      <c r="S11" s="653"/>
      <c r="T11" s="653"/>
      <c r="U11" s="653"/>
      <c r="V11" s="653"/>
      <c r="W11" s="661"/>
    </row>
    <row r="12" spans="2:25" s="4" customFormat="1" ht="17.100000000000001" customHeight="1" x14ac:dyDescent="0.15">
      <c r="B12" s="358"/>
      <c r="C12" s="358"/>
      <c r="D12" s="642"/>
      <c r="E12" s="643"/>
      <c r="F12" s="652"/>
      <c r="G12" s="653"/>
      <c r="H12" s="653"/>
      <c r="I12" s="653"/>
      <c r="J12" s="653"/>
      <c r="K12" s="653"/>
      <c r="L12" s="653"/>
      <c r="M12" s="358"/>
      <c r="N12" s="358"/>
      <c r="O12" s="642"/>
      <c r="P12" s="643"/>
      <c r="Q12" s="652"/>
      <c r="R12" s="653"/>
      <c r="S12" s="653"/>
      <c r="T12" s="653"/>
      <c r="U12" s="653"/>
      <c r="V12" s="653"/>
      <c r="W12" s="661"/>
    </row>
    <row r="13" spans="2:25" s="4" customFormat="1" ht="17.100000000000001" customHeight="1" x14ac:dyDescent="0.15">
      <c r="B13" s="433" t="s">
        <v>5</v>
      </c>
      <c r="C13" s="435"/>
      <c r="D13" s="640" t="s">
        <v>640</v>
      </c>
      <c r="E13" s="670"/>
      <c r="F13" s="652"/>
      <c r="G13" s="653"/>
      <c r="H13" s="653"/>
      <c r="I13" s="653"/>
      <c r="J13" s="653"/>
      <c r="K13" s="653"/>
      <c r="L13" s="653"/>
      <c r="M13" s="433" t="s">
        <v>5</v>
      </c>
      <c r="N13" s="435"/>
      <c r="O13" s="640" t="s">
        <v>635</v>
      </c>
      <c r="P13" s="670"/>
      <c r="Q13" s="652"/>
      <c r="R13" s="653"/>
      <c r="S13" s="653"/>
      <c r="T13" s="653"/>
      <c r="U13" s="653"/>
      <c r="V13" s="653"/>
      <c r="W13" s="661"/>
    </row>
    <row r="14" spans="2:25" s="4" customFormat="1" ht="17.100000000000001" customHeight="1" x14ac:dyDescent="0.15">
      <c r="B14" s="433" t="s">
        <v>6</v>
      </c>
      <c r="C14" s="435"/>
      <c r="D14" s="642" t="s">
        <v>636</v>
      </c>
      <c r="E14" s="643"/>
      <c r="F14" s="652"/>
      <c r="G14" s="653"/>
      <c r="H14" s="653"/>
      <c r="I14" s="653"/>
      <c r="J14" s="653"/>
      <c r="K14" s="653"/>
      <c r="L14" s="653"/>
      <c r="M14" s="433" t="s">
        <v>6</v>
      </c>
      <c r="N14" s="435"/>
      <c r="O14" s="642" t="s">
        <v>636</v>
      </c>
      <c r="P14" s="643"/>
      <c r="Q14" s="652"/>
      <c r="R14" s="653"/>
      <c r="S14" s="653"/>
      <c r="T14" s="653"/>
      <c r="U14" s="653"/>
      <c r="V14" s="653"/>
      <c r="W14" s="661"/>
    </row>
    <row r="15" spans="2:25" s="4" customFormat="1" ht="17.100000000000001" customHeight="1" x14ac:dyDescent="0.15">
      <c r="B15" s="401" t="s">
        <v>29</v>
      </c>
      <c r="C15" s="644" t="s">
        <v>270</v>
      </c>
      <c r="D15" s="645"/>
      <c r="E15" s="201" t="s">
        <v>579</v>
      </c>
      <c r="F15" s="652"/>
      <c r="G15" s="653"/>
      <c r="H15" s="653"/>
      <c r="I15" s="653"/>
      <c r="J15" s="653"/>
      <c r="K15" s="653"/>
      <c r="L15" s="653"/>
      <c r="M15" s="401" t="s">
        <v>29</v>
      </c>
      <c r="N15" s="644" t="s">
        <v>270</v>
      </c>
      <c r="O15" s="645"/>
      <c r="P15" s="201" t="s">
        <v>579</v>
      </c>
      <c r="Q15" s="652"/>
      <c r="R15" s="653"/>
      <c r="S15" s="653"/>
      <c r="T15" s="653"/>
      <c r="U15" s="653"/>
      <c r="V15" s="653"/>
      <c r="W15" s="661"/>
    </row>
    <row r="16" spans="2:25" s="4" customFormat="1" ht="17.100000000000001" customHeight="1" x14ac:dyDescent="0.15">
      <c r="B16" s="404"/>
      <c r="C16" s="644" t="s">
        <v>271</v>
      </c>
      <c r="D16" s="645"/>
      <c r="E16" s="202" t="s">
        <v>553</v>
      </c>
      <c r="F16" s="654"/>
      <c r="G16" s="655"/>
      <c r="H16" s="655"/>
      <c r="I16" s="655"/>
      <c r="J16" s="655"/>
      <c r="K16" s="655"/>
      <c r="L16" s="655"/>
      <c r="M16" s="404"/>
      <c r="N16" s="644" t="s">
        <v>271</v>
      </c>
      <c r="O16" s="645"/>
      <c r="P16" s="202" t="s">
        <v>553</v>
      </c>
      <c r="Q16" s="654"/>
      <c r="R16" s="655"/>
      <c r="S16" s="655"/>
      <c r="T16" s="655"/>
      <c r="U16" s="655"/>
      <c r="V16" s="655"/>
      <c r="W16" s="662"/>
    </row>
    <row r="17" spans="2:23" s="4" customFormat="1" ht="17.100000000000001" customHeight="1" x14ac:dyDescent="0.15">
      <c r="B17" s="433" t="s">
        <v>7</v>
      </c>
      <c r="C17" s="434"/>
      <c r="D17" s="435"/>
      <c r="E17" s="640"/>
      <c r="F17" s="638"/>
      <c r="G17" s="638"/>
      <c r="H17" s="638"/>
      <c r="I17" s="638"/>
      <c r="J17" s="638"/>
      <c r="K17" s="638"/>
      <c r="L17" s="639"/>
      <c r="M17" s="433" t="s">
        <v>7</v>
      </c>
      <c r="N17" s="434"/>
      <c r="O17" s="435"/>
      <c r="P17" s="640"/>
      <c r="Q17" s="638"/>
      <c r="R17" s="638"/>
      <c r="S17" s="638"/>
      <c r="T17" s="638"/>
      <c r="U17" s="638"/>
      <c r="V17" s="638"/>
      <c r="W17" s="639"/>
    </row>
    <row r="18" spans="2:23" s="4" customFormat="1" ht="17.100000000000001" customHeight="1" x14ac:dyDescent="0.15">
      <c r="B18" s="433" t="s">
        <v>46</v>
      </c>
      <c r="C18" s="434"/>
      <c r="D18" s="435"/>
      <c r="E18" s="636" t="s">
        <v>641</v>
      </c>
      <c r="F18" s="637"/>
      <c r="G18" s="637"/>
      <c r="H18" s="637"/>
      <c r="I18" s="637"/>
      <c r="J18" s="637"/>
      <c r="K18" s="637"/>
      <c r="L18" s="637"/>
      <c r="M18" s="433" t="s">
        <v>46</v>
      </c>
      <c r="N18" s="434"/>
      <c r="O18" s="435"/>
      <c r="P18" s="636" t="s">
        <v>642</v>
      </c>
      <c r="Q18" s="637"/>
      <c r="R18" s="637"/>
      <c r="S18" s="637"/>
      <c r="T18" s="637"/>
      <c r="U18" s="637"/>
      <c r="V18" s="637"/>
      <c r="W18" s="641"/>
    </row>
    <row r="19" spans="2:23" s="4" customFormat="1" ht="17.100000000000001" customHeight="1" x14ac:dyDescent="0.15">
      <c r="B19" s="433" t="s">
        <v>273</v>
      </c>
      <c r="C19" s="434"/>
      <c r="D19" s="435"/>
      <c r="E19" s="636" t="s">
        <v>579</v>
      </c>
      <c r="F19" s="637"/>
      <c r="G19" s="637"/>
      <c r="H19" s="638"/>
      <c r="I19" s="638"/>
      <c r="J19" s="638"/>
      <c r="K19" s="638"/>
      <c r="L19" s="639"/>
      <c r="M19" s="433" t="s">
        <v>273</v>
      </c>
      <c r="N19" s="434"/>
      <c r="O19" s="435"/>
      <c r="P19" s="636" t="s">
        <v>579</v>
      </c>
      <c r="Q19" s="637"/>
      <c r="R19" s="637"/>
      <c r="S19" s="638"/>
      <c r="T19" s="638"/>
      <c r="U19" s="638"/>
      <c r="V19" s="638"/>
      <c r="W19" s="639"/>
    </row>
    <row r="20" spans="2:23" s="4" customFormat="1" ht="17.100000000000001" customHeight="1" x14ac:dyDescent="0.15">
      <c r="B20" s="433" t="s">
        <v>292</v>
      </c>
      <c r="C20" s="434"/>
      <c r="D20" s="435"/>
      <c r="E20" s="636" t="s">
        <v>579</v>
      </c>
      <c r="F20" s="637"/>
      <c r="G20" s="637"/>
      <c r="H20" s="626" t="s">
        <v>8</v>
      </c>
      <c r="I20" s="627"/>
      <c r="J20" s="628" t="s">
        <v>579</v>
      </c>
      <c r="K20" s="629"/>
      <c r="L20" s="629"/>
      <c r="M20" s="433" t="s">
        <v>292</v>
      </c>
      <c r="N20" s="434"/>
      <c r="O20" s="435"/>
      <c r="P20" s="636" t="s">
        <v>579</v>
      </c>
      <c r="Q20" s="637"/>
      <c r="R20" s="637"/>
      <c r="S20" s="626" t="s">
        <v>8</v>
      </c>
      <c r="T20" s="627"/>
      <c r="U20" s="628" t="s">
        <v>579</v>
      </c>
      <c r="V20" s="629"/>
      <c r="W20" s="630"/>
    </row>
    <row r="21" spans="2:23" s="4" customFormat="1" ht="17.100000000000001" customHeight="1" x14ac:dyDescent="0.15">
      <c r="B21" s="433" t="s">
        <v>569</v>
      </c>
      <c r="C21" s="434"/>
      <c r="D21" s="631" t="s">
        <v>619</v>
      </c>
      <c r="E21" s="632"/>
      <c r="F21" s="632"/>
      <c r="G21" s="632"/>
      <c r="H21" s="632"/>
      <c r="I21" s="632"/>
      <c r="J21" s="632"/>
      <c r="K21" s="632"/>
      <c r="L21" s="632"/>
      <c r="M21" s="658" t="s">
        <v>569</v>
      </c>
      <c r="N21" s="659"/>
      <c r="O21" s="631" t="s">
        <v>619</v>
      </c>
      <c r="P21" s="632"/>
      <c r="Q21" s="632"/>
      <c r="R21" s="632"/>
      <c r="S21" s="632"/>
      <c r="T21" s="632"/>
      <c r="U21" s="632"/>
      <c r="V21" s="632"/>
      <c r="W21" s="660"/>
    </row>
    <row r="22" spans="2:23" s="4" customFormat="1" ht="20.100000000000001" customHeight="1" x14ac:dyDescent="0.15">
      <c r="B22" s="656" t="s">
        <v>566</v>
      </c>
      <c r="C22" s="646" t="s">
        <v>567</v>
      </c>
      <c r="D22" s="648" t="s">
        <v>632</v>
      </c>
      <c r="E22" s="649"/>
      <c r="F22" s="652" t="s">
        <v>629</v>
      </c>
      <c r="G22" s="653"/>
      <c r="H22" s="653"/>
      <c r="I22" s="653"/>
      <c r="J22" s="653"/>
      <c r="K22" s="653"/>
      <c r="L22" s="653"/>
      <c r="M22" s="656" t="s">
        <v>566</v>
      </c>
      <c r="N22" s="646" t="s">
        <v>567</v>
      </c>
      <c r="O22" s="648" t="s">
        <v>632</v>
      </c>
      <c r="P22" s="649"/>
      <c r="Q22" s="652" t="s">
        <v>630</v>
      </c>
      <c r="R22" s="653"/>
      <c r="S22" s="653"/>
      <c r="T22" s="653"/>
      <c r="U22" s="653"/>
      <c r="V22" s="653"/>
      <c r="W22" s="661"/>
    </row>
    <row r="23" spans="2:23" s="4" customFormat="1" ht="20.100000000000001" customHeight="1" x14ac:dyDescent="0.15">
      <c r="B23" s="656"/>
      <c r="C23" s="647"/>
      <c r="D23" s="650"/>
      <c r="E23" s="651"/>
      <c r="F23" s="652"/>
      <c r="G23" s="653"/>
      <c r="H23" s="653"/>
      <c r="I23" s="653"/>
      <c r="J23" s="653"/>
      <c r="K23" s="653"/>
      <c r="L23" s="653"/>
      <c r="M23" s="656"/>
      <c r="N23" s="647"/>
      <c r="O23" s="650"/>
      <c r="P23" s="651"/>
      <c r="Q23" s="652"/>
      <c r="R23" s="653"/>
      <c r="S23" s="653"/>
      <c r="T23" s="653"/>
      <c r="U23" s="653"/>
      <c r="V23" s="653"/>
      <c r="W23" s="661"/>
    </row>
    <row r="24" spans="2:23" s="4" customFormat="1" ht="20.100000000000001" customHeight="1" x14ac:dyDescent="0.15">
      <c r="B24" s="656"/>
      <c r="C24" s="663" t="s">
        <v>2</v>
      </c>
      <c r="D24" s="664">
        <v>2</v>
      </c>
      <c r="E24" s="665"/>
      <c r="F24" s="652"/>
      <c r="G24" s="653"/>
      <c r="H24" s="653"/>
      <c r="I24" s="653"/>
      <c r="J24" s="653"/>
      <c r="K24" s="653"/>
      <c r="L24" s="653"/>
      <c r="M24" s="656"/>
      <c r="N24" s="663" t="s">
        <v>2</v>
      </c>
      <c r="O24" s="664">
        <v>3</v>
      </c>
      <c r="P24" s="665"/>
      <c r="Q24" s="652"/>
      <c r="R24" s="653"/>
      <c r="S24" s="653"/>
      <c r="T24" s="653"/>
      <c r="U24" s="653"/>
      <c r="V24" s="653"/>
      <c r="W24" s="661"/>
    </row>
    <row r="25" spans="2:23" s="4" customFormat="1" ht="20.100000000000001" customHeight="1" x14ac:dyDescent="0.15">
      <c r="B25" s="657"/>
      <c r="C25" s="647"/>
      <c r="D25" s="642"/>
      <c r="E25" s="643"/>
      <c r="F25" s="652"/>
      <c r="G25" s="653"/>
      <c r="H25" s="653"/>
      <c r="I25" s="653"/>
      <c r="J25" s="653"/>
      <c r="K25" s="653"/>
      <c r="L25" s="653"/>
      <c r="M25" s="657"/>
      <c r="N25" s="647"/>
      <c r="O25" s="642"/>
      <c r="P25" s="643"/>
      <c r="Q25" s="652"/>
      <c r="R25" s="653"/>
      <c r="S25" s="653"/>
      <c r="T25" s="653"/>
      <c r="U25" s="653"/>
      <c r="V25" s="653"/>
      <c r="W25" s="661"/>
    </row>
    <row r="26" spans="2:23" s="4" customFormat="1" ht="17.100000000000001" customHeight="1" x14ac:dyDescent="0.15">
      <c r="B26" s="358" t="s">
        <v>568</v>
      </c>
      <c r="C26" s="358" t="s">
        <v>3</v>
      </c>
      <c r="D26" s="664" t="s">
        <v>633</v>
      </c>
      <c r="E26" s="665"/>
      <c r="F26" s="652"/>
      <c r="G26" s="653"/>
      <c r="H26" s="653"/>
      <c r="I26" s="653"/>
      <c r="J26" s="653"/>
      <c r="K26" s="653"/>
      <c r="L26" s="653"/>
      <c r="M26" s="358" t="s">
        <v>568</v>
      </c>
      <c r="N26" s="358" t="s">
        <v>3</v>
      </c>
      <c r="O26" s="664" t="s">
        <v>633</v>
      </c>
      <c r="P26" s="665"/>
      <c r="Q26" s="652"/>
      <c r="R26" s="653"/>
      <c r="S26" s="653"/>
      <c r="T26" s="653"/>
      <c r="U26" s="653"/>
      <c r="V26" s="653"/>
      <c r="W26" s="661"/>
    </row>
    <row r="27" spans="2:23" s="4" customFormat="1" ht="17.100000000000001" customHeight="1" x14ac:dyDescent="0.15">
      <c r="B27" s="358"/>
      <c r="C27" s="358"/>
      <c r="D27" s="642"/>
      <c r="E27" s="643"/>
      <c r="F27" s="652"/>
      <c r="G27" s="653"/>
      <c r="H27" s="653"/>
      <c r="I27" s="653"/>
      <c r="J27" s="653"/>
      <c r="K27" s="653"/>
      <c r="L27" s="653"/>
      <c r="M27" s="358"/>
      <c r="N27" s="358"/>
      <c r="O27" s="642"/>
      <c r="P27" s="643"/>
      <c r="Q27" s="652"/>
      <c r="R27" s="653"/>
      <c r="S27" s="653"/>
      <c r="T27" s="653"/>
      <c r="U27" s="653"/>
      <c r="V27" s="653"/>
      <c r="W27" s="661"/>
    </row>
    <row r="28" spans="2:23" s="4" customFormat="1" ht="17.100000000000001" customHeight="1" x14ac:dyDescent="0.15">
      <c r="B28" s="358"/>
      <c r="C28" s="358" t="s">
        <v>4</v>
      </c>
      <c r="D28" s="666" t="s">
        <v>634</v>
      </c>
      <c r="E28" s="667"/>
      <c r="F28" s="652"/>
      <c r="G28" s="653"/>
      <c r="H28" s="653"/>
      <c r="I28" s="653"/>
      <c r="J28" s="653"/>
      <c r="K28" s="653"/>
      <c r="L28" s="653"/>
      <c r="M28" s="358"/>
      <c r="N28" s="358" t="s">
        <v>4</v>
      </c>
      <c r="O28" s="664" t="s">
        <v>634</v>
      </c>
      <c r="P28" s="665"/>
      <c r="Q28" s="652"/>
      <c r="R28" s="653"/>
      <c r="S28" s="653"/>
      <c r="T28" s="653"/>
      <c r="U28" s="653"/>
      <c r="V28" s="653"/>
      <c r="W28" s="661"/>
    </row>
    <row r="29" spans="2:23" s="4" customFormat="1" ht="17.100000000000001" customHeight="1" x14ac:dyDescent="0.15">
      <c r="B29" s="358"/>
      <c r="C29" s="358"/>
      <c r="D29" s="668"/>
      <c r="E29" s="669"/>
      <c r="F29" s="652"/>
      <c r="G29" s="653"/>
      <c r="H29" s="653"/>
      <c r="I29" s="653"/>
      <c r="J29" s="653"/>
      <c r="K29" s="653"/>
      <c r="L29" s="653"/>
      <c r="M29" s="358"/>
      <c r="N29" s="358"/>
      <c r="O29" s="642"/>
      <c r="P29" s="643"/>
      <c r="Q29" s="652"/>
      <c r="R29" s="653"/>
      <c r="S29" s="653"/>
      <c r="T29" s="653"/>
      <c r="U29" s="653"/>
      <c r="V29" s="653"/>
      <c r="W29" s="661"/>
    </row>
    <row r="30" spans="2:23" s="4" customFormat="1" ht="17.100000000000001" customHeight="1" x14ac:dyDescent="0.15">
      <c r="B30" s="433" t="s">
        <v>5</v>
      </c>
      <c r="C30" s="435"/>
      <c r="D30" s="640" t="s">
        <v>635</v>
      </c>
      <c r="E30" s="670"/>
      <c r="F30" s="652"/>
      <c r="G30" s="653"/>
      <c r="H30" s="653"/>
      <c r="I30" s="653"/>
      <c r="J30" s="653"/>
      <c r="K30" s="653"/>
      <c r="L30" s="653"/>
      <c r="M30" s="433" t="s">
        <v>5</v>
      </c>
      <c r="N30" s="435"/>
      <c r="O30" s="640" t="s">
        <v>635</v>
      </c>
      <c r="P30" s="670"/>
      <c r="Q30" s="652"/>
      <c r="R30" s="653"/>
      <c r="S30" s="653"/>
      <c r="T30" s="653"/>
      <c r="U30" s="653"/>
      <c r="V30" s="653"/>
      <c r="W30" s="661"/>
    </row>
    <row r="31" spans="2:23" s="4" customFormat="1" ht="17.100000000000001" customHeight="1" x14ac:dyDescent="0.15">
      <c r="B31" s="433" t="s">
        <v>6</v>
      </c>
      <c r="C31" s="435"/>
      <c r="D31" s="642" t="s">
        <v>636</v>
      </c>
      <c r="E31" s="643"/>
      <c r="F31" s="652"/>
      <c r="G31" s="653"/>
      <c r="H31" s="653"/>
      <c r="I31" s="653"/>
      <c r="J31" s="653"/>
      <c r="K31" s="653"/>
      <c r="L31" s="653"/>
      <c r="M31" s="433" t="s">
        <v>6</v>
      </c>
      <c r="N31" s="435"/>
      <c r="O31" s="642" t="s">
        <v>636</v>
      </c>
      <c r="P31" s="643"/>
      <c r="Q31" s="652"/>
      <c r="R31" s="653"/>
      <c r="S31" s="653"/>
      <c r="T31" s="653"/>
      <c r="U31" s="653"/>
      <c r="V31" s="653"/>
      <c r="W31" s="661"/>
    </row>
    <row r="32" spans="2:23" s="4" customFormat="1" ht="17.100000000000001" customHeight="1" x14ac:dyDescent="0.15">
      <c r="B32" s="401" t="s">
        <v>29</v>
      </c>
      <c r="C32" s="644" t="s">
        <v>270</v>
      </c>
      <c r="D32" s="645"/>
      <c r="E32" s="201" t="s">
        <v>579</v>
      </c>
      <c r="F32" s="652"/>
      <c r="G32" s="653"/>
      <c r="H32" s="653"/>
      <c r="I32" s="653"/>
      <c r="J32" s="653"/>
      <c r="K32" s="653"/>
      <c r="L32" s="653"/>
      <c r="M32" s="401" t="s">
        <v>29</v>
      </c>
      <c r="N32" s="644" t="s">
        <v>270</v>
      </c>
      <c r="O32" s="645"/>
      <c r="P32" s="201" t="s">
        <v>579</v>
      </c>
      <c r="Q32" s="652"/>
      <c r="R32" s="653"/>
      <c r="S32" s="653"/>
      <c r="T32" s="653"/>
      <c r="U32" s="653"/>
      <c r="V32" s="653"/>
      <c r="W32" s="661"/>
    </row>
    <row r="33" spans="2:23" s="4" customFormat="1" ht="17.100000000000001" customHeight="1" x14ac:dyDescent="0.15">
      <c r="B33" s="404"/>
      <c r="C33" s="644" t="s">
        <v>271</v>
      </c>
      <c r="D33" s="645"/>
      <c r="E33" s="202" t="s">
        <v>553</v>
      </c>
      <c r="F33" s="654"/>
      <c r="G33" s="655"/>
      <c r="H33" s="655"/>
      <c r="I33" s="655"/>
      <c r="J33" s="655"/>
      <c r="K33" s="655"/>
      <c r="L33" s="655"/>
      <c r="M33" s="404"/>
      <c r="N33" s="644" t="s">
        <v>271</v>
      </c>
      <c r="O33" s="645"/>
      <c r="P33" s="202" t="s">
        <v>553</v>
      </c>
      <c r="Q33" s="654"/>
      <c r="R33" s="655"/>
      <c r="S33" s="655"/>
      <c r="T33" s="655"/>
      <c r="U33" s="655"/>
      <c r="V33" s="655"/>
      <c r="W33" s="662"/>
    </row>
    <row r="34" spans="2:23" s="4" customFormat="1" ht="17.100000000000001" customHeight="1" x14ac:dyDescent="0.15">
      <c r="B34" s="433" t="s">
        <v>7</v>
      </c>
      <c r="C34" s="434"/>
      <c r="D34" s="435"/>
      <c r="E34" s="640"/>
      <c r="F34" s="638"/>
      <c r="G34" s="638"/>
      <c r="H34" s="638"/>
      <c r="I34" s="638"/>
      <c r="J34" s="638"/>
      <c r="K34" s="638"/>
      <c r="L34" s="639"/>
      <c r="M34" s="433" t="s">
        <v>7</v>
      </c>
      <c r="N34" s="434"/>
      <c r="O34" s="435"/>
      <c r="P34" s="640"/>
      <c r="Q34" s="638"/>
      <c r="R34" s="638"/>
      <c r="S34" s="638"/>
      <c r="T34" s="638"/>
      <c r="U34" s="638"/>
      <c r="V34" s="638"/>
      <c r="W34" s="639"/>
    </row>
    <row r="35" spans="2:23" s="4" customFormat="1" ht="17.100000000000001" customHeight="1" x14ac:dyDescent="0.15">
      <c r="B35" s="433" t="s">
        <v>46</v>
      </c>
      <c r="C35" s="434"/>
      <c r="D35" s="435"/>
      <c r="E35" s="636" t="s">
        <v>643</v>
      </c>
      <c r="F35" s="637"/>
      <c r="G35" s="637"/>
      <c r="H35" s="637"/>
      <c r="I35" s="637"/>
      <c r="J35" s="637"/>
      <c r="K35" s="637"/>
      <c r="L35" s="637"/>
      <c r="M35" s="433" t="s">
        <v>46</v>
      </c>
      <c r="N35" s="434"/>
      <c r="O35" s="435"/>
      <c r="P35" s="636" t="s">
        <v>644</v>
      </c>
      <c r="Q35" s="637"/>
      <c r="R35" s="637"/>
      <c r="S35" s="637"/>
      <c r="T35" s="637"/>
      <c r="U35" s="637"/>
      <c r="V35" s="637"/>
      <c r="W35" s="641"/>
    </row>
    <row r="36" spans="2:23" s="4" customFormat="1" ht="17.100000000000001" customHeight="1" x14ac:dyDescent="0.15">
      <c r="B36" s="433" t="s">
        <v>273</v>
      </c>
      <c r="C36" s="434"/>
      <c r="D36" s="435"/>
      <c r="E36" s="636" t="s">
        <v>579</v>
      </c>
      <c r="F36" s="637"/>
      <c r="G36" s="637"/>
      <c r="H36" s="638"/>
      <c r="I36" s="638"/>
      <c r="J36" s="638"/>
      <c r="K36" s="638"/>
      <c r="L36" s="639"/>
      <c r="M36" s="433" t="s">
        <v>273</v>
      </c>
      <c r="N36" s="434"/>
      <c r="O36" s="435"/>
      <c r="P36" s="636" t="s">
        <v>579</v>
      </c>
      <c r="Q36" s="637"/>
      <c r="R36" s="637"/>
      <c r="S36" s="638"/>
      <c r="T36" s="638"/>
      <c r="U36" s="638"/>
      <c r="V36" s="638"/>
      <c r="W36" s="639"/>
    </row>
    <row r="37" spans="2:23" s="4" customFormat="1" ht="17.100000000000001" customHeight="1" x14ac:dyDescent="0.15">
      <c r="B37" s="433" t="s">
        <v>292</v>
      </c>
      <c r="C37" s="434"/>
      <c r="D37" s="435"/>
      <c r="E37" s="636" t="s">
        <v>579</v>
      </c>
      <c r="F37" s="637"/>
      <c r="G37" s="637"/>
      <c r="H37" s="626" t="s">
        <v>8</v>
      </c>
      <c r="I37" s="627"/>
      <c r="J37" s="628" t="s">
        <v>579</v>
      </c>
      <c r="K37" s="629"/>
      <c r="L37" s="629"/>
      <c r="M37" s="433" t="s">
        <v>292</v>
      </c>
      <c r="N37" s="434"/>
      <c r="O37" s="435"/>
      <c r="P37" s="636" t="s">
        <v>579</v>
      </c>
      <c r="Q37" s="637"/>
      <c r="R37" s="637"/>
      <c r="S37" s="626" t="s">
        <v>8</v>
      </c>
      <c r="T37" s="627"/>
      <c r="U37" s="628" t="s">
        <v>579</v>
      </c>
      <c r="V37" s="629"/>
      <c r="W37" s="630"/>
    </row>
    <row r="38" spans="2:23" s="4" customFormat="1" ht="17.100000000000001" customHeight="1" x14ac:dyDescent="0.15">
      <c r="B38" s="404" t="s">
        <v>569</v>
      </c>
      <c r="C38" s="405"/>
      <c r="D38" s="631" t="s">
        <v>619</v>
      </c>
      <c r="E38" s="632"/>
      <c r="F38" s="632"/>
      <c r="G38" s="632"/>
      <c r="H38" s="632"/>
      <c r="I38" s="632"/>
      <c r="J38" s="632"/>
      <c r="K38" s="632"/>
      <c r="L38" s="632"/>
      <c r="M38" s="404" t="s">
        <v>569</v>
      </c>
      <c r="N38" s="405"/>
      <c r="O38" s="633" t="s">
        <v>619</v>
      </c>
      <c r="P38" s="634"/>
      <c r="Q38" s="634"/>
      <c r="R38" s="634"/>
      <c r="S38" s="634"/>
      <c r="T38" s="634"/>
      <c r="U38" s="634"/>
      <c r="V38" s="634"/>
      <c r="W38" s="635"/>
    </row>
    <row r="39" spans="2:23" ht="15" customHeight="1" x14ac:dyDescent="0.15">
      <c r="B39" s="203"/>
      <c r="C39" s="623" t="s">
        <v>570</v>
      </c>
      <c r="D39" s="624"/>
      <c r="E39" s="624"/>
      <c r="F39" s="624"/>
      <c r="G39" s="624"/>
      <c r="H39" s="624"/>
      <c r="I39" s="624"/>
      <c r="J39" s="624"/>
      <c r="K39" s="624"/>
      <c r="L39" s="624"/>
      <c r="M39" s="203"/>
      <c r="N39" s="203" t="s">
        <v>571</v>
      </c>
      <c r="O39" s="203"/>
      <c r="P39" s="203"/>
      <c r="Q39" s="203"/>
      <c r="R39" s="203"/>
      <c r="S39" s="203"/>
      <c r="T39" s="203"/>
      <c r="U39" s="203"/>
      <c r="V39" s="203"/>
      <c r="W39" s="203"/>
    </row>
    <row r="40" spans="2:23" ht="15" customHeight="1" x14ac:dyDescent="0.15">
      <c r="B40" s="203"/>
      <c r="C40" s="625"/>
      <c r="D40" s="625"/>
      <c r="E40" s="625"/>
      <c r="F40" s="625"/>
      <c r="G40" s="625"/>
      <c r="H40" s="625"/>
      <c r="I40" s="625"/>
      <c r="J40" s="625"/>
      <c r="K40" s="625"/>
      <c r="L40" s="625"/>
      <c r="M40" s="203"/>
      <c r="N40" s="203" t="s">
        <v>572</v>
      </c>
      <c r="O40" s="203"/>
      <c r="P40" s="203"/>
      <c r="Q40" s="203"/>
      <c r="R40" s="203"/>
      <c r="S40" s="203"/>
      <c r="T40" s="203"/>
      <c r="U40" s="203"/>
      <c r="V40" s="203"/>
      <c r="W40" s="203"/>
    </row>
    <row r="41" spans="2:23" ht="15" customHeight="1" x14ac:dyDescent="0.15">
      <c r="C41" s="203" t="s">
        <v>573</v>
      </c>
      <c r="N41" s="204" t="s">
        <v>519</v>
      </c>
      <c r="O41" s="204"/>
      <c r="P41" s="204"/>
      <c r="Q41" s="204"/>
      <c r="R41" s="204"/>
      <c r="S41" s="204"/>
      <c r="T41" s="204"/>
      <c r="U41" s="204"/>
      <c r="V41" s="204"/>
    </row>
    <row r="42" spans="2:23" ht="15" customHeight="1" x14ac:dyDescent="0.15">
      <c r="C42" s="203" t="s">
        <v>575</v>
      </c>
      <c r="N42" s="204" t="s">
        <v>574</v>
      </c>
      <c r="O42" s="204"/>
      <c r="P42" s="204"/>
      <c r="Q42" s="204"/>
      <c r="R42" s="204"/>
      <c r="S42" s="204"/>
      <c r="T42" s="204"/>
      <c r="U42" s="204"/>
      <c r="V42" s="204"/>
    </row>
    <row r="43" spans="2:23" x14ac:dyDescent="0.15">
      <c r="C43" s="204" t="s">
        <v>544</v>
      </c>
      <c r="N43" s="204" t="s">
        <v>453</v>
      </c>
      <c r="O43" s="204"/>
      <c r="P43" s="204"/>
      <c r="Q43" s="204"/>
      <c r="R43" s="204"/>
      <c r="S43" s="204"/>
      <c r="T43" s="204"/>
      <c r="U43" s="204"/>
      <c r="V43" s="204"/>
    </row>
    <row r="44" spans="2:23" x14ac:dyDescent="0.15">
      <c r="N44" s="204"/>
    </row>
    <row r="45" spans="2:23" x14ac:dyDescent="0.15">
      <c r="N45" s="204"/>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0B00-000000000000}">
      <formula1>INDIRECT(D13)</formula1>
    </dataValidation>
    <dataValidation type="list" allowBlank="1" showInputMessage="1" showErrorMessage="1" sqref="D11:E12 O11:P12 D28:E29 O28:P29" xr:uid="{00000000-0002-0000-0B00-000001000000}">
      <formula1>INDIRECT(D9)</formula1>
    </dataValidation>
    <dataValidation type="list" allowBlank="1" showInputMessage="1" showErrorMessage="1" sqref="E15:E16 P32:P33 P15:P16 E32:E33" xr:uid="{00000000-0002-0000-0B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4000000}">
          <x14:formula1>
            <xm:f>'(参考)リスト'!$D$16:$D$18</xm:f>
          </x14:formula1>
          <xm:sqref>D13:E13 O13:P13 D30:E30 O30:P30</xm:sqref>
        </x14:dataValidation>
        <x14:dataValidation type="list" allowBlank="1" showInputMessage="1" showErrorMessage="1" xr:uid="{00000000-0002-0000-0B00-000005000000}">
          <x14:formula1>
            <xm:f>'(参考)リスト'!$B$16:$B$21</xm:f>
          </x14:formula1>
          <xm:sqref>D9:E10 O9:P10 D26:E27 O26:P27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Y45"/>
  <sheetViews>
    <sheetView showGridLines="0" showZeros="0" view="pageBreakPreview" zoomScaleNormal="100" zoomScaleSheetLayoutView="100" workbookViewId="0">
      <selection activeCell="Q5" sqref="Q5:W16"/>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75" t="s">
        <v>565</v>
      </c>
      <c r="C2" s="675"/>
      <c r="D2" s="675"/>
      <c r="E2" s="675"/>
      <c r="F2" s="675"/>
      <c r="G2" s="675"/>
      <c r="H2" s="675"/>
      <c r="I2" s="675"/>
      <c r="J2" s="675"/>
      <c r="K2" s="675"/>
      <c r="L2" s="675"/>
      <c r="M2" s="675"/>
      <c r="N2" s="675"/>
      <c r="O2" s="675"/>
      <c r="P2" s="675"/>
      <c r="Q2" s="675"/>
      <c r="R2" s="675"/>
      <c r="S2" s="675"/>
      <c r="T2" s="675"/>
      <c r="U2" s="675"/>
      <c r="V2" s="675"/>
      <c r="W2" s="675"/>
      <c r="Y2" s="94" t="s">
        <v>553</v>
      </c>
    </row>
    <row r="3" spans="2:25" s="4" customFormat="1" ht="20.100000000000001" customHeight="1" x14ac:dyDescent="0.15">
      <c r="B3" s="199" t="s">
        <v>27</v>
      </c>
      <c r="C3" s="199"/>
      <c r="D3" s="676" t="str">
        <f>'様式A-1'!D3</f>
        <v>ヒライワズイドウ</v>
      </c>
      <c r="E3" s="676"/>
      <c r="F3" s="676"/>
      <c r="G3" s="676"/>
      <c r="H3" s="364" t="s">
        <v>28</v>
      </c>
      <c r="I3" s="364"/>
      <c r="J3" s="677" t="str">
        <f>'様式A-1'!J3</f>
        <v>一般国道315号</v>
      </c>
      <c r="K3" s="677"/>
      <c r="L3" s="677"/>
      <c r="M3" s="373" t="s">
        <v>258</v>
      </c>
      <c r="N3" s="373"/>
      <c r="O3" s="373"/>
      <c r="P3" s="678" t="str">
        <f>'様式B(トンネル様式1P001)'!K5</f>
        <v>基礎地盤コンサルタンツ株式会社</v>
      </c>
      <c r="Q3" s="678"/>
      <c r="R3" s="678"/>
      <c r="S3" s="401" t="s">
        <v>222</v>
      </c>
      <c r="T3" s="403"/>
      <c r="U3" s="679">
        <f>'様式B(トンネル様式1P001)'!Q5</f>
        <v>45268</v>
      </c>
      <c r="V3" s="680"/>
      <c r="W3" s="681"/>
      <c r="Y3" s="94" t="s">
        <v>556</v>
      </c>
    </row>
    <row r="4" spans="2:25" s="4" customFormat="1" ht="20.100000000000001" customHeight="1" x14ac:dyDescent="0.15">
      <c r="B4" s="200" t="s">
        <v>0</v>
      </c>
      <c r="C4" s="200"/>
      <c r="D4" s="685" t="str">
        <f>'様式A-1'!D4</f>
        <v>平岩隧道</v>
      </c>
      <c r="E4" s="685"/>
      <c r="F4" s="685"/>
      <c r="G4" s="685"/>
      <c r="H4" s="372" t="s">
        <v>1</v>
      </c>
      <c r="I4" s="372"/>
      <c r="J4" s="677" t="str">
        <f>'様式A-1'!R3</f>
        <v>防府土木建築事務所
山口支所</v>
      </c>
      <c r="K4" s="677"/>
      <c r="L4" s="677"/>
      <c r="M4" s="373" t="s">
        <v>259</v>
      </c>
      <c r="N4" s="373"/>
      <c r="O4" s="373"/>
      <c r="P4" s="686" t="str">
        <f>'様式B(トンネル様式1P001)'!K6</f>
        <v>安田　啓吾</v>
      </c>
      <c r="Q4" s="686"/>
      <c r="R4" s="686"/>
      <c r="S4" s="540"/>
      <c r="T4" s="541"/>
      <c r="U4" s="682"/>
      <c r="V4" s="683"/>
      <c r="W4" s="684"/>
      <c r="Y4" s="94" t="s">
        <v>54</v>
      </c>
    </row>
    <row r="5" spans="2:25" s="4" customFormat="1" ht="20.100000000000001" customHeight="1" x14ac:dyDescent="0.15">
      <c r="B5" s="656" t="s">
        <v>566</v>
      </c>
      <c r="C5" s="646" t="s">
        <v>567</v>
      </c>
      <c r="D5" s="648" t="s">
        <v>632</v>
      </c>
      <c r="E5" s="649"/>
      <c r="F5" s="652" t="s">
        <v>631</v>
      </c>
      <c r="G5" s="653"/>
      <c r="H5" s="653"/>
      <c r="I5" s="653"/>
      <c r="J5" s="653"/>
      <c r="K5" s="653"/>
      <c r="L5" s="653"/>
      <c r="M5" s="674" t="s">
        <v>566</v>
      </c>
      <c r="N5" s="663" t="s">
        <v>567</v>
      </c>
      <c r="O5" s="648"/>
      <c r="P5" s="649"/>
      <c r="Q5" s="696"/>
      <c r="R5" s="697"/>
      <c r="S5" s="697"/>
      <c r="T5" s="697"/>
      <c r="U5" s="697"/>
      <c r="V5" s="697"/>
      <c r="W5" s="698"/>
      <c r="Y5" s="94" t="s">
        <v>55</v>
      </c>
    </row>
    <row r="6" spans="2:25" s="4" customFormat="1" ht="20.100000000000001" customHeight="1" x14ac:dyDescent="0.15">
      <c r="B6" s="656"/>
      <c r="C6" s="647"/>
      <c r="D6" s="650"/>
      <c r="E6" s="651"/>
      <c r="F6" s="652"/>
      <c r="G6" s="653"/>
      <c r="H6" s="653"/>
      <c r="I6" s="653"/>
      <c r="J6" s="653"/>
      <c r="K6" s="653"/>
      <c r="L6" s="653"/>
      <c r="M6" s="656"/>
      <c r="N6" s="647"/>
      <c r="O6" s="650"/>
      <c r="P6" s="651"/>
      <c r="Q6" s="690"/>
      <c r="R6" s="691"/>
      <c r="S6" s="691"/>
      <c r="T6" s="691"/>
      <c r="U6" s="691"/>
      <c r="V6" s="691"/>
      <c r="W6" s="694"/>
    </row>
    <row r="7" spans="2:25" s="4" customFormat="1" ht="20.100000000000001" customHeight="1" x14ac:dyDescent="0.15">
      <c r="B7" s="656"/>
      <c r="C7" s="663" t="s">
        <v>2</v>
      </c>
      <c r="D7" s="664">
        <v>4</v>
      </c>
      <c r="E7" s="665"/>
      <c r="F7" s="652"/>
      <c r="G7" s="653"/>
      <c r="H7" s="653"/>
      <c r="I7" s="653"/>
      <c r="J7" s="653"/>
      <c r="K7" s="653"/>
      <c r="L7" s="653"/>
      <c r="M7" s="656"/>
      <c r="N7" s="663" t="s">
        <v>2</v>
      </c>
      <c r="O7" s="664"/>
      <c r="P7" s="665"/>
      <c r="Q7" s="690"/>
      <c r="R7" s="691"/>
      <c r="S7" s="691"/>
      <c r="T7" s="691"/>
      <c r="U7" s="691"/>
      <c r="V7" s="691"/>
      <c r="W7" s="694"/>
    </row>
    <row r="8" spans="2:25" s="4" customFormat="1" ht="20.100000000000001" customHeight="1" x14ac:dyDescent="0.15">
      <c r="B8" s="657"/>
      <c r="C8" s="647"/>
      <c r="D8" s="642"/>
      <c r="E8" s="643"/>
      <c r="F8" s="652"/>
      <c r="G8" s="653"/>
      <c r="H8" s="653"/>
      <c r="I8" s="653"/>
      <c r="J8" s="653"/>
      <c r="K8" s="653"/>
      <c r="L8" s="653"/>
      <c r="M8" s="657"/>
      <c r="N8" s="647"/>
      <c r="O8" s="642"/>
      <c r="P8" s="643"/>
      <c r="Q8" s="690"/>
      <c r="R8" s="691"/>
      <c r="S8" s="691"/>
      <c r="T8" s="691"/>
      <c r="U8" s="691"/>
      <c r="V8" s="691"/>
      <c r="W8" s="694"/>
    </row>
    <row r="9" spans="2:25" s="4" customFormat="1" ht="17.100000000000001" customHeight="1" x14ac:dyDescent="0.15">
      <c r="B9" s="358" t="s">
        <v>568</v>
      </c>
      <c r="C9" s="358" t="s">
        <v>3</v>
      </c>
      <c r="D9" s="664" t="s">
        <v>633</v>
      </c>
      <c r="E9" s="665"/>
      <c r="F9" s="652"/>
      <c r="G9" s="653"/>
      <c r="H9" s="653"/>
      <c r="I9" s="653"/>
      <c r="J9" s="653"/>
      <c r="K9" s="653"/>
      <c r="L9" s="653"/>
      <c r="M9" s="358" t="s">
        <v>568</v>
      </c>
      <c r="N9" s="358" t="s">
        <v>3</v>
      </c>
      <c r="O9" s="664"/>
      <c r="P9" s="665"/>
      <c r="Q9" s="690"/>
      <c r="R9" s="691"/>
      <c r="S9" s="691"/>
      <c r="T9" s="691"/>
      <c r="U9" s="691"/>
      <c r="V9" s="691"/>
      <c r="W9" s="694"/>
    </row>
    <row r="10" spans="2:25" s="4" customFormat="1" ht="17.100000000000001" customHeight="1" x14ac:dyDescent="0.15">
      <c r="B10" s="358"/>
      <c r="C10" s="358"/>
      <c r="D10" s="642"/>
      <c r="E10" s="643"/>
      <c r="F10" s="652"/>
      <c r="G10" s="653"/>
      <c r="H10" s="653"/>
      <c r="I10" s="653"/>
      <c r="J10" s="653"/>
      <c r="K10" s="653"/>
      <c r="L10" s="653"/>
      <c r="M10" s="358"/>
      <c r="N10" s="358"/>
      <c r="O10" s="642"/>
      <c r="P10" s="643"/>
      <c r="Q10" s="690"/>
      <c r="R10" s="691"/>
      <c r="S10" s="691"/>
      <c r="T10" s="691"/>
      <c r="U10" s="691"/>
      <c r="V10" s="691"/>
      <c r="W10" s="694"/>
    </row>
    <row r="11" spans="2:25" s="4" customFormat="1" ht="17.100000000000001" customHeight="1" x14ac:dyDescent="0.15">
      <c r="B11" s="358"/>
      <c r="C11" s="358" t="s">
        <v>4</v>
      </c>
      <c r="D11" s="664" t="s">
        <v>634</v>
      </c>
      <c r="E11" s="665"/>
      <c r="F11" s="652"/>
      <c r="G11" s="653"/>
      <c r="H11" s="653"/>
      <c r="I11" s="653"/>
      <c r="J11" s="653"/>
      <c r="K11" s="653"/>
      <c r="L11" s="653"/>
      <c r="M11" s="358"/>
      <c r="N11" s="358" t="s">
        <v>4</v>
      </c>
      <c r="O11" s="664"/>
      <c r="P11" s="665"/>
      <c r="Q11" s="690"/>
      <c r="R11" s="691"/>
      <c r="S11" s="691"/>
      <c r="T11" s="691"/>
      <c r="U11" s="691"/>
      <c r="V11" s="691"/>
      <c r="W11" s="694"/>
    </row>
    <row r="12" spans="2:25" s="4" customFormat="1" ht="17.100000000000001" customHeight="1" x14ac:dyDescent="0.15">
      <c r="B12" s="358"/>
      <c r="C12" s="358"/>
      <c r="D12" s="642"/>
      <c r="E12" s="643"/>
      <c r="F12" s="652"/>
      <c r="G12" s="653"/>
      <c r="H12" s="653"/>
      <c r="I12" s="653"/>
      <c r="J12" s="653"/>
      <c r="K12" s="653"/>
      <c r="L12" s="653"/>
      <c r="M12" s="358"/>
      <c r="N12" s="358"/>
      <c r="O12" s="642"/>
      <c r="P12" s="643"/>
      <c r="Q12" s="690"/>
      <c r="R12" s="691"/>
      <c r="S12" s="691"/>
      <c r="T12" s="691"/>
      <c r="U12" s="691"/>
      <c r="V12" s="691"/>
      <c r="W12" s="694"/>
    </row>
    <row r="13" spans="2:25" s="4" customFormat="1" ht="17.100000000000001" customHeight="1" x14ac:dyDescent="0.15">
      <c r="B13" s="433" t="s">
        <v>5</v>
      </c>
      <c r="C13" s="435"/>
      <c r="D13" s="640" t="s">
        <v>635</v>
      </c>
      <c r="E13" s="670"/>
      <c r="F13" s="652"/>
      <c r="G13" s="653"/>
      <c r="H13" s="653"/>
      <c r="I13" s="653"/>
      <c r="J13" s="653"/>
      <c r="K13" s="653"/>
      <c r="L13" s="653"/>
      <c r="M13" s="433" t="s">
        <v>5</v>
      </c>
      <c r="N13" s="435"/>
      <c r="O13" s="640"/>
      <c r="P13" s="670"/>
      <c r="Q13" s="690"/>
      <c r="R13" s="691"/>
      <c r="S13" s="691"/>
      <c r="T13" s="691"/>
      <c r="U13" s="691"/>
      <c r="V13" s="691"/>
      <c r="W13" s="694"/>
    </row>
    <row r="14" spans="2:25" s="4" customFormat="1" ht="17.100000000000001" customHeight="1" x14ac:dyDescent="0.15">
      <c r="B14" s="433" t="s">
        <v>6</v>
      </c>
      <c r="C14" s="435"/>
      <c r="D14" s="642" t="s">
        <v>636</v>
      </c>
      <c r="E14" s="643"/>
      <c r="F14" s="652"/>
      <c r="G14" s="653"/>
      <c r="H14" s="653"/>
      <c r="I14" s="653"/>
      <c r="J14" s="653"/>
      <c r="K14" s="653"/>
      <c r="L14" s="653"/>
      <c r="M14" s="433" t="s">
        <v>6</v>
      </c>
      <c r="N14" s="435"/>
      <c r="O14" s="642"/>
      <c r="P14" s="643"/>
      <c r="Q14" s="690"/>
      <c r="R14" s="691"/>
      <c r="S14" s="691"/>
      <c r="T14" s="691"/>
      <c r="U14" s="691"/>
      <c r="V14" s="691"/>
      <c r="W14" s="694"/>
    </row>
    <row r="15" spans="2:25" s="4" customFormat="1" ht="17.100000000000001" customHeight="1" x14ac:dyDescent="0.15">
      <c r="B15" s="401" t="s">
        <v>29</v>
      </c>
      <c r="C15" s="644" t="s">
        <v>270</v>
      </c>
      <c r="D15" s="645"/>
      <c r="E15" s="201" t="s">
        <v>579</v>
      </c>
      <c r="F15" s="652"/>
      <c r="G15" s="653"/>
      <c r="H15" s="653"/>
      <c r="I15" s="653"/>
      <c r="J15" s="653"/>
      <c r="K15" s="653"/>
      <c r="L15" s="653"/>
      <c r="M15" s="401" t="s">
        <v>29</v>
      </c>
      <c r="N15" s="644" t="s">
        <v>270</v>
      </c>
      <c r="O15" s="645"/>
      <c r="P15" s="201"/>
      <c r="Q15" s="690"/>
      <c r="R15" s="691"/>
      <c r="S15" s="691"/>
      <c r="T15" s="691"/>
      <c r="U15" s="691"/>
      <c r="V15" s="691"/>
      <c r="W15" s="694"/>
    </row>
    <row r="16" spans="2:25" s="4" customFormat="1" ht="17.100000000000001" customHeight="1" x14ac:dyDescent="0.15">
      <c r="B16" s="404"/>
      <c r="C16" s="644" t="s">
        <v>271</v>
      </c>
      <c r="D16" s="645"/>
      <c r="E16" s="202" t="s">
        <v>553</v>
      </c>
      <c r="F16" s="654"/>
      <c r="G16" s="655"/>
      <c r="H16" s="655"/>
      <c r="I16" s="655"/>
      <c r="J16" s="655"/>
      <c r="K16" s="655"/>
      <c r="L16" s="655"/>
      <c r="M16" s="404"/>
      <c r="N16" s="644" t="s">
        <v>271</v>
      </c>
      <c r="O16" s="645"/>
      <c r="P16" s="202"/>
      <c r="Q16" s="692"/>
      <c r="R16" s="693"/>
      <c r="S16" s="693"/>
      <c r="T16" s="693"/>
      <c r="U16" s="693"/>
      <c r="V16" s="693"/>
      <c r="W16" s="695"/>
    </row>
    <row r="17" spans="2:23" s="4" customFormat="1" ht="17.100000000000001" customHeight="1" x14ac:dyDescent="0.15">
      <c r="B17" s="433" t="s">
        <v>7</v>
      </c>
      <c r="C17" s="434"/>
      <c r="D17" s="435"/>
      <c r="E17" s="640"/>
      <c r="F17" s="638"/>
      <c r="G17" s="638"/>
      <c r="H17" s="638"/>
      <c r="I17" s="638"/>
      <c r="J17" s="638"/>
      <c r="K17" s="638"/>
      <c r="L17" s="639"/>
      <c r="M17" s="433" t="s">
        <v>7</v>
      </c>
      <c r="N17" s="434"/>
      <c r="O17" s="435"/>
      <c r="P17" s="640"/>
      <c r="Q17" s="638"/>
      <c r="R17" s="638"/>
      <c r="S17" s="638"/>
      <c r="T17" s="638"/>
      <c r="U17" s="638"/>
      <c r="V17" s="638"/>
      <c r="W17" s="639"/>
    </row>
    <row r="18" spans="2:23" s="4" customFormat="1" ht="17.100000000000001" customHeight="1" x14ac:dyDescent="0.15">
      <c r="B18" s="433" t="s">
        <v>46</v>
      </c>
      <c r="C18" s="434"/>
      <c r="D18" s="435"/>
      <c r="E18" s="636" t="s">
        <v>637</v>
      </c>
      <c r="F18" s="637"/>
      <c r="G18" s="637"/>
      <c r="H18" s="637"/>
      <c r="I18" s="637"/>
      <c r="J18" s="637"/>
      <c r="K18" s="637"/>
      <c r="L18" s="637"/>
      <c r="M18" s="433" t="s">
        <v>46</v>
      </c>
      <c r="N18" s="434"/>
      <c r="O18" s="435"/>
      <c r="P18" s="636"/>
      <c r="Q18" s="637"/>
      <c r="R18" s="637"/>
      <c r="S18" s="637"/>
      <c r="T18" s="637"/>
      <c r="U18" s="637"/>
      <c r="V18" s="637"/>
      <c r="W18" s="641"/>
    </row>
    <row r="19" spans="2:23" s="4" customFormat="1" ht="17.100000000000001" customHeight="1" x14ac:dyDescent="0.15">
      <c r="B19" s="433" t="s">
        <v>273</v>
      </c>
      <c r="C19" s="434"/>
      <c r="D19" s="435"/>
      <c r="E19" s="636" t="s">
        <v>579</v>
      </c>
      <c r="F19" s="637"/>
      <c r="G19" s="637"/>
      <c r="H19" s="638"/>
      <c r="I19" s="638"/>
      <c r="J19" s="638"/>
      <c r="K19" s="638"/>
      <c r="L19" s="639"/>
      <c r="M19" s="433" t="s">
        <v>273</v>
      </c>
      <c r="N19" s="434"/>
      <c r="O19" s="435"/>
      <c r="P19" s="636"/>
      <c r="Q19" s="637"/>
      <c r="R19" s="637"/>
      <c r="S19" s="638"/>
      <c r="T19" s="638"/>
      <c r="U19" s="638"/>
      <c r="V19" s="638"/>
      <c r="W19" s="639"/>
    </row>
    <row r="20" spans="2:23" s="4" customFormat="1" ht="17.100000000000001" customHeight="1" x14ac:dyDescent="0.15">
      <c r="B20" s="433" t="s">
        <v>292</v>
      </c>
      <c r="C20" s="434"/>
      <c r="D20" s="435"/>
      <c r="E20" s="636" t="s">
        <v>579</v>
      </c>
      <c r="F20" s="637"/>
      <c r="G20" s="637"/>
      <c r="H20" s="626" t="s">
        <v>8</v>
      </c>
      <c r="I20" s="627"/>
      <c r="J20" s="628" t="s">
        <v>579</v>
      </c>
      <c r="K20" s="629"/>
      <c r="L20" s="629"/>
      <c r="M20" s="433" t="s">
        <v>292</v>
      </c>
      <c r="N20" s="434"/>
      <c r="O20" s="435"/>
      <c r="P20" s="636"/>
      <c r="Q20" s="637"/>
      <c r="R20" s="637"/>
      <c r="S20" s="626" t="s">
        <v>8</v>
      </c>
      <c r="T20" s="627"/>
      <c r="U20" s="628"/>
      <c r="V20" s="629"/>
      <c r="W20" s="630"/>
    </row>
    <row r="21" spans="2:23" s="4" customFormat="1" ht="17.100000000000001" customHeight="1" x14ac:dyDescent="0.15">
      <c r="B21" s="433" t="s">
        <v>569</v>
      </c>
      <c r="C21" s="434"/>
      <c r="D21" s="631" t="s">
        <v>619</v>
      </c>
      <c r="E21" s="632"/>
      <c r="F21" s="632"/>
      <c r="G21" s="632"/>
      <c r="H21" s="632"/>
      <c r="I21" s="632"/>
      <c r="J21" s="632"/>
      <c r="K21" s="632"/>
      <c r="L21" s="632"/>
      <c r="M21" s="658" t="s">
        <v>569</v>
      </c>
      <c r="N21" s="659"/>
      <c r="O21" s="631"/>
      <c r="P21" s="632"/>
      <c r="Q21" s="632"/>
      <c r="R21" s="632"/>
      <c r="S21" s="632"/>
      <c r="T21" s="632"/>
      <c r="U21" s="632"/>
      <c r="V21" s="632"/>
      <c r="W21" s="660"/>
    </row>
    <row r="22" spans="2:23" s="4" customFormat="1" ht="20.100000000000001" customHeight="1" x14ac:dyDescent="0.15">
      <c r="B22" s="656" t="s">
        <v>566</v>
      </c>
      <c r="C22" s="646" t="s">
        <v>567</v>
      </c>
      <c r="D22" s="648"/>
      <c r="E22" s="649"/>
      <c r="F22" s="690"/>
      <c r="G22" s="691"/>
      <c r="H22" s="691"/>
      <c r="I22" s="691"/>
      <c r="J22" s="691"/>
      <c r="K22" s="691"/>
      <c r="L22" s="691"/>
      <c r="M22" s="656" t="s">
        <v>566</v>
      </c>
      <c r="N22" s="646" t="s">
        <v>567</v>
      </c>
      <c r="O22" s="648"/>
      <c r="P22" s="649"/>
      <c r="Q22" s="690"/>
      <c r="R22" s="691"/>
      <c r="S22" s="691"/>
      <c r="T22" s="691"/>
      <c r="U22" s="691"/>
      <c r="V22" s="691"/>
      <c r="W22" s="694"/>
    </row>
    <row r="23" spans="2:23" s="4" customFormat="1" ht="20.100000000000001" customHeight="1" x14ac:dyDescent="0.15">
      <c r="B23" s="656"/>
      <c r="C23" s="647"/>
      <c r="D23" s="650"/>
      <c r="E23" s="651"/>
      <c r="F23" s="690"/>
      <c r="G23" s="691"/>
      <c r="H23" s="691"/>
      <c r="I23" s="691"/>
      <c r="J23" s="691"/>
      <c r="K23" s="691"/>
      <c r="L23" s="691"/>
      <c r="M23" s="656"/>
      <c r="N23" s="647"/>
      <c r="O23" s="650"/>
      <c r="P23" s="651"/>
      <c r="Q23" s="690"/>
      <c r="R23" s="691"/>
      <c r="S23" s="691"/>
      <c r="T23" s="691"/>
      <c r="U23" s="691"/>
      <c r="V23" s="691"/>
      <c r="W23" s="694"/>
    </row>
    <row r="24" spans="2:23" s="4" customFormat="1" ht="20.100000000000001" customHeight="1" x14ac:dyDescent="0.15">
      <c r="B24" s="656"/>
      <c r="C24" s="663" t="s">
        <v>2</v>
      </c>
      <c r="D24" s="664"/>
      <c r="E24" s="665"/>
      <c r="F24" s="690"/>
      <c r="G24" s="691"/>
      <c r="H24" s="691"/>
      <c r="I24" s="691"/>
      <c r="J24" s="691"/>
      <c r="K24" s="691"/>
      <c r="L24" s="691"/>
      <c r="M24" s="656"/>
      <c r="N24" s="663" t="s">
        <v>2</v>
      </c>
      <c r="O24" s="664"/>
      <c r="P24" s="665"/>
      <c r="Q24" s="690"/>
      <c r="R24" s="691"/>
      <c r="S24" s="691"/>
      <c r="T24" s="691"/>
      <c r="U24" s="691"/>
      <c r="V24" s="691"/>
      <c r="W24" s="694"/>
    </row>
    <row r="25" spans="2:23" s="4" customFormat="1" ht="20.100000000000001" customHeight="1" x14ac:dyDescent="0.15">
      <c r="B25" s="657"/>
      <c r="C25" s="647"/>
      <c r="D25" s="642"/>
      <c r="E25" s="643"/>
      <c r="F25" s="690"/>
      <c r="G25" s="691"/>
      <c r="H25" s="691"/>
      <c r="I25" s="691"/>
      <c r="J25" s="691"/>
      <c r="K25" s="691"/>
      <c r="L25" s="691"/>
      <c r="M25" s="657"/>
      <c r="N25" s="647"/>
      <c r="O25" s="642"/>
      <c r="P25" s="643"/>
      <c r="Q25" s="690"/>
      <c r="R25" s="691"/>
      <c r="S25" s="691"/>
      <c r="T25" s="691"/>
      <c r="U25" s="691"/>
      <c r="V25" s="691"/>
      <c r="W25" s="694"/>
    </row>
    <row r="26" spans="2:23" s="4" customFormat="1" ht="17.100000000000001" customHeight="1" x14ac:dyDescent="0.15">
      <c r="B26" s="358" t="s">
        <v>568</v>
      </c>
      <c r="C26" s="358" t="s">
        <v>3</v>
      </c>
      <c r="D26" s="664"/>
      <c r="E26" s="665"/>
      <c r="F26" s="690"/>
      <c r="G26" s="691"/>
      <c r="H26" s="691"/>
      <c r="I26" s="691"/>
      <c r="J26" s="691"/>
      <c r="K26" s="691"/>
      <c r="L26" s="691"/>
      <c r="M26" s="358" t="s">
        <v>568</v>
      </c>
      <c r="N26" s="358" t="s">
        <v>3</v>
      </c>
      <c r="O26" s="664"/>
      <c r="P26" s="665"/>
      <c r="Q26" s="690"/>
      <c r="R26" s="691"/>
      <c r="S26" s="691"/>
      <c r="T26" s="691"/>
      <c r="U26" s="691"/>
      <c r="V26" s="691"/>
      <c r="W26" s="694"/>
    </row>
    <row r="27" spans="2:23" s="4" customFormat="1" ht="17.100000000000001" customHeight="1" x14ac:dyDescent="0.15">
      <c r="B27" s="358"/>
      <c r="C27" s="358"/>
      <c r="D27" s="642"/>
      <c r="E27" s="643"/>
      <c r="F27" s="690"/>
      <c r="G27" s="691"/>
      <c r="H27" s="691"/>
      <c r="I27" s="691"/>
      <c r="J27" s="691"/>
      <c r="K27" s="691"/>
      <c r="L27" s="691"/>
      <c r="M27" s="358"/>
      <c r="N27" s="358"/>
      <c r="O27" s="642"/>
      <c r="P27" s="643"/>
      <c r="Q27" s="690"/>
      <c r="R27" s="691"/>
      <c r="S27" s="691"/>
      <c r="T27" s="691"/>
      <c r="U27" s="691"/>
      <c r="V27" s="691"/>
      <c r="W27" s="694"/>
    </row>
    <row r="28" spans="2:23" s="4" customFormat="1" ht="17.100000000000001" customHeight="1" x14ac:dyDescent="0.15">
      <c r="B28" s="358"/>
      <c r="C28" s="358" t="s">
        <v>4</v>
      </c>
      <c r="D28" s="666"/>
      <c r="E28" s="667"/>
      <c r="F28" s="690"/>
      <c r="G28" s="691"/>
      <c r="H28" s="691"/>
      <c r="I28" s="691"/>
      <c r="J28" s="691"/>
      <c r="K28" s="691"/>
      <c r="L28" s="691"/>
      <c r="M28" s="358"/>
      <c r="N28" s="358" t="s">
        <v>4</v>
      </c>
      <c r="O28" s="664"/>
      <c r="P28" s="665"/>
      <c r="Q28" s="690"/>
      <c r="R28" s="691"/>
      <c r="S28" s="691"/>
      <c r="T28" s="691"/>
      <c r="U28" s="691"/>
      <c r="V28" s="691"/>
      <c r="W28" s="694"/>
    </row>
    <row r="29" spans="2:23" s="4" customFormat="1" ht="17.100000000000001" customHeight="1" x14ac:dyDescent="0.15">
      <c r="B29" s="358"/>
      <c r="C29" s="358"/>
      <c r="D29" s="668"/>
      <c r="E29" s="669"/>
      <c r="F29" s="690"/>
      <c r="G29" s="691"/>
      <c r="H29" s="691"/>
      <c r="I29" s="691"/>
      <c r="J29" s="691"/>
      <c r="K29" s="691"/>
      <c r="L29" s="691"/>
      <c r="M29" s="358"/>
      <c r="N29" s="358"/>
      <c r="O29" s="642"/>
      <c r="P29" s="643"/>
      <c r="Q29" s="690"/>
      <c r="R29" s="691"/>
      <c r="S29" s="691"/>
      <c r="T29" s="691"/>
      <c r="U29" s="691"/>
      <c r="V29" s="691"/>
      <c r="W29" s="694"/>
    </row>
    <row r="30" spans="2:23" s="4" customFormat="1" ht="17.100000000000001" customHeight="1" x14ac:dyDescent="0.15">
      <c r="B30" s="433" t="s">
        <v>5</v>
      </c>
      <c r="C30" s="435"/>
      <c r="D30" s="640"/>
      <c r="E30" s="670"/>
      <c r="F30" s="690"/>
      <c r="G30" s="691"/>
      <c r="H30" s="691"/>
      <c r="I30" s="691"/>
      <c r="J30" s="691"/>
      <c r="K30" s="691"/>
      <c r="L30" s="691"/>
      <c r="M30" s="433" t="s">
        <v>5</v>
      </c>
      <c r="N30" s="435"/>
      <c r="O30" s="640"/>
      <c r="P30" s="670"/>
      <c r="Q30" s="690"/>
      <c r="R30" s="691"/>
      <c r="S30" s="691"/>
      <c r="T30" s="691"/>
      <c r="U30" s="691"/>
      <c r="V30" s="691"/>
      <c r="W30" s="694"/>
    </row>
    <row r="31" spans="2:23" s="4" customFormat="1" ht="17.100000000000001" customHeight="1" x14ac:dyDescent="0.15">
      <c r="B31" s="433" t="s">
        <v>6</v>
      </c>
      <c r="C31" s="435"/>
      <c r="D31" s="642"/>
      <c r="E31" s="643"/>
      <c r="F31" s="690"/>
      <c r="G31" s="691"/>
      <c r="H31" s="691"/>
      <c r="I31" s="691"/>
      <c r="J31" s="691"/>
      <c r="K31" s="691"/>
      <c r="L31" s="691"/>
      <c r="M31" s="433" t="s">
        <v>6</v>
      </c>
      <c r="N31" s="435"/>
      <c r="O31" s="642"/>
      <c r="P31" s="643"/>
      <c r="Q31" s="690"/>
      <c r="R31" s="691"/>
      <c r="S31" s="691"/>
      <c r="T31" s="691"/>
      <c r="U31" s="691"/>
      <c r="V31" s="691"/>
      <c r="W31" s="694"/>
    </row>
    <row r="32" spans="2:23" s="4" customFormat="1" ht="17.100000000000001" customHeight="1" x14ac:dyDescent="0.15">
      <c r="B32" s="401" t="s">
        <v>29</v>
      </c>
      <c r="C32" s="644" t="s">
        <v>270</v>
      </c>
      <c r="D32" s="645"/>
      <c r="E32" s="201"/>
      <c r="F32" s="690"/>
      <c r="G32" s="691"/>
      <c r="H32" s="691"/>
      <c r="I32" s="691"/>
      <c r="J32" s="691"/>
      <c r="K32" s="691"/>
      <c r="L32" s="691"/>
      <c r="M32" s="401" t="s">
        <v>29</v>
      </c>
      <c r="N32" s="644" t="s">
        <v>270</v>
      </c>
      <c r="O32" s="645"/>
      <c r="P32" s="202"/>
      <c r="Q32" s="690"/>
      <c r="R32" s="691"/>
      <c r="S32" s="691"/>
      <c r="T32" s="691"/>
      <c r="U32" s="691"/>
      <c r="V32" s="691"/>
      <c r="W32" s="694"/>
    </row>
    <row r="33" spans="2:23" s="4" customFormat="1" ht="17.100000000000001" customHeight="1" x14ac:dyDescent="0.15">
      <c r="B33" s="404"/>
      <c r="C33" s="644" t="s">
        <v>271</v>
      </c>
      <c r="D33" s="645"/>
      <c r="E33" s="202"/>
      <c r="F33" s="692"/>
      <c r="G33" s="693"/>
      <c r="H33" s="693"/>
      <c r="I33" s="693"/>
      <c r="J33" s="693"/>
      <c r="K33" s="693"/>
      <c r="L33" s="693"/>
      <c r="M33" s="404"/>
      <c r="N33" s="644" t="s">
        <v>271</v>
      </c>
      <c r="O33" s="645"/>
      <c r="P33" s="202"/>
      <c r="Q33" s="692"/>
      <c r="R33" s="693"/>
      <c r="S33" s="693"/>
      <c r="T33" s="693"/>
      <c r="U33" s="693"/>
      <c r="V33" s="693"/>
      <c r="W33" s="695"/>
    </row>
    <row r="34" spans="2:23" s="4" customFormat="1" ht="17.100000000000001" customHeight="1" x14ac:dyDescent="0.15">
      <c r="B34" s="433" t="s">
        <v>7</v>
      </c>
      <c r="C34" s="434"/>
      <c r="D34" s="435"/>
      <c r="E34" s="640"/>
      <c r="F34" s="638"/>
      <c r="G34" s="638"/>
      <c r="H34" s="638"/>
      <c r="I34" s="638"/>
      <c r="J34" s="638"/>
      <c r="K34" s="638"/>
      <c r="L34" s="639"/>
      <c r="M34" s="433" t="s">
        <v>7</v>
      </c>
      <c r="N34" s="434"/>
      <c r="O34" s="435"/>
      <c r="P34" s="640"/>
      <c r="Q34" s="638"/>
      <c r="R34" s="638"/>
      <c r="S34" s="638"/>
      <c r="T34" s="638"/>
      <c r="U34" s="638"/>
      <c r="V34" s="638"/>
      <c r="W34" s="639"/>
    </row>
    <row r="35" spans="2:23" s="4" customFormat="1" ht="17.100000000000001" customHeight="1" x14ac:dyDescent="0.15">
      <c r="B35" s="433" t="s">
        <v>46</v>
      </c>
      <c r="C35" s="434"/>
      <c r="D35" s="435"/>
      <c r="E35" s="636"/>
      <c r="F35" s="637"/>
      <c r="G35" s="637"/>
      <c r="H35" s="637"/>
      <c r="I35" s="637"/>
      <c r="J35" s="637"/>
      <c r="K35" s="637"/>
      <c r="L35" s="637"/>
      <c r="M35" s="433" t="s">
        <v>46</v>
      </c>
      <c r="N35" s="434"/>
      <c r="O35" s="435"/>
      <c r="P35" s="636"/>
      <c r="Q35" s="637"/>
      <c r="R35" s="637"/>
      <c r="S35" s="637"/>
      <c r="T35" s="637"/>
      <c r="U35" s="637"/>
      <c r="V35" s="637"/>
      <c r="W35" s="641"/>
    </row>
    <row r="36" spans="2:23" s="4" customFormat="1" ht="17.100000000000001" customHeight="1" x14ac:dyDescent="0.15">
      <c r="B36" s="433" t="s">
        <v>273</v>
      </c>
      <c r="C36" s="434"/>
      <c r="D36" s="435"/>
      <c r="E36" s="636"/>
      <c r="F36" s="637"/>
      <c r="G36" s="637"/>
      <c r="H36" s="638"/>
      <c r="I36" s="638"/>
      <c r="J36" s="638"/>
      <c r="K36" s="638"/>
      <c r="L36" s="639"/>
      <c r="M36" s="433" t="s">
        <v>273</v>
      </c>
      <c r="N36" s="434"/>
      <c r="O36" s="435"/>
      <c r="P36" s="636"/>
      <c r="Q36" s="637"/>
      <c r="R36" s="637"/>
      <c r="S36" s="638"/>
      <c r="T36" s="638"/>
      <c r="U36" s="638"/>
      <c r="V36" s="638"/>
      <c r="W36" s="639"/>
    </row>
    <row r="37" spans="2:23" s="4" customFormat="1" ht="17.100000000000001" customHeight="1" x14ac:dyDescent="0.15">
      <c r="B37" s="433" t="s">
        <v>292</v>
      </c>
      <c r="C37" s="434"/>
      <c r="D37" s="435"/>
      <c r="E37" s="636"/>
      <c r="F37" s="637"/>
      <c r="G37" s="637"/>
      <c r="H37" s="626" t="s">
        <v>8</v>
      </c>
      <c r="I37" s="627"/>
      <c r="J37" s="628"/>
      <c r="K37" s="629"/>
      <c r="L37" s="629"/>
      <c r="M37" s="433" t="s">
        <v>292</v>
      </c>
      <c r="N37" s="434"/>
      <c r="O37" s="435"/>
      <c r="P37" s="636"/>
      <c r="Q37" s="637"/>
      <c r="R37" s="637"/>
      <c r="S37" s="626" t="s">
        <v>8</v>
      </c>
      <c r="T37" s="627"/>
      <c r="U37" s="628"/>
      <c r="V37" s="629"/>
      <c r="W37" s="630"/>
    </row>
    <row r="38" spans="2:23" s="4" customFormat="1" ht="17.100000000000001" customHeight="1" x14ac:dyDescent="0.15">
      <c r="B38" s="404" t="s">
        <v>569</v>
      </c>
      <c r="C38" s="405"/>
      <c r="D38" s="631"/>
      <c r="E38" s="632"/>
      <c r="F38" s="632"/>
      <c r="G38" s="632"/>
      <c r="H38" s="632"/>
      <c r="I38" s="632"/>
      <c r="J38" s="632"/>
      <c r="K38" s="632"/>
      <c r="L38" s="632"/>
      <c r="M38" s="404" t="s">
        <v>569</v>
      </c>
      <c r="N38" s="405"/>
      <c r="O38" s="633"/>
      <c r="P38" s="634"/>
      <c r="Q38" s="634"/>
      <c r="R38" s="634"/>
      <c r="S38" s="634"/>
      <c r="T38" s="634"/>
      <c r="U38" s="634"/>
      <c r="V38" s="634"/>
      <c r="W38" s="635"/>
    </row>
    <row r="39" spans="2:23" ht="15" customHeight="1" x14ac:dyDescent="0.15">
      <c r="B39" s="203"/>
      <c r="C39" s="623" t="s">
        <v>570</v>
      </c>
      <c r="D39" s="624"/>
      <c r="E39" s="624"/>
      <c r="F39" s="624"/>
      <c r="G39" s="624"/>
      <c r="H39" s="624"/>
      <c r="I39" s="624"/>
      <c r="J39" s="624"/>
      <c r="K39" s="624"/>
      <c r="L39" s="624"/>
      <c r="M39" s="203"/>
      <c r="N39" s="203" t="s">
        <v>571</v>
      </c>
      <c r="O39" s="203"/>
      <c r="P39" s="203"/>
      <c r="Q39" s="203"/>
      <c r="R39" s="203"/>
      <c r="S39" s="203"/>
      <c r="T39" s="203"/>
      <c r="U39" s="203"/>
      <c r="V39" s="203"/>
      <c r="W39" s="203"/>
    </row>
    <row r="40" spans="2:23" ht="15" customHeight="1" x14ac:dyDescent="0.15">
      <c r="B40" s="203"/>
      <c r="C40" s="625"/>
      <c r="D40" s="625"/>
      <c r="E40" s="625"/>
      <c r="F40" s="625"/>
      <c r="G40" s="625"/>
      <c r="H40" s="625"/>
      <c r="I40" s="625"/>
      <c r="J40" s="625"/>
      <c r="K40" s="625"/>
      <c r="L40" s="625"/>
      <c r="M40" s="203"/>
      <c r="N40" s="203" t="s">
        <v>572</v>
      </c>
      <c r="O40" s="203"/>
      <c r="P40" s="203"/>
      <c r="Q40" s="203"/>
      <c r="R40" s="203"/>
      <c r="S40" s="203"/>
      <c r="T40" s="203"/>
      <c r="U40" s="203"/>
      <c r="V40" s="203"/>
      <c r="W40" s="203"/>
    </row>
    <row r="41" spans="2:23" ht="15" customHeight="1" x14ac:dyDescent="0.15">
      <c r="C41" s="203" t="s">
        <v>573</v>
      </c>
      <c r="N41" s="204" t="s">
        <v>519</v>
      </c>
      <c r="O41" s="204"/>
      <c r="P41" s="204"/>
      <c r="Q41" s="204"/>
      <c r="R41" s="204"/>
      <c r="S41" s="204"/>
      <c r="T41" s="204"/>
      <c r="U41" s="204"/>
      <c r="V41" s="204"/>
    </row>
    <row r="42" spans="2:23" ht="15" customHeight="1" x14ac:dyDescent="0.15">
      <c r="C42" s="203" t="s">
        <v>575</v>
      </c>
      <c r="N42" s="204" t="s">
        <v>574</v>
      </c>
      <c r="O42" s="204"/>
      <c r="P42" s="204"/>
      <c r="Q42" s="204"/>
      <c r="R42" s="204"/>
      <c r="S42" s="204"/>
      <c r="T42" s="204"/>
      <c r="U42" s="204"/>
      <c r="V42" s="204"/>
    </row>
    <row r="43" spans="2:23" x14ac:dyDescent="0.15">
      <c r="C43" s="204" t="s">
        <v>544</v>
      </c>
      <c r="N43" s="204" t="s">
        <v>453</v>
      </c>
      <c r="O43" s="204"/>
      <c r="P43" s="204"/>
      <c r="Q43" s="204"/>
      <c r="R43" s="204"/>
      <c r="S43" s="204"/>
      <c r="T43" s="204"/>
      <c r="U43" s="204"/>
      <c r="V43" s="204"/>
    </row>
    <row r="44" spans="2:23" x14ac:dyDescent="0.15">
      <c r="N44" s="204"/>
    </row>
    <row r="45" spans="2:23" x14ac:dyDescent="0.15">
      <c r="N45" s="204"/>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P32:P33 E32:E33 P15:P16 E15:E16" xr:uid="{00000000-0002-0000-0C00-000000000000}">
      <formula1>$Y$2:$Y$5</formula1>
    </dataValidation>
    <dataValidation type="list" allowBlank="1" showInputMessage="1" showErrorMessage="1" sqref="D11:E12 O11:P12 D28:E29 O28:P29" xr:uid="{00000000-0002-0000-0C00-000001000000}">
      <formula1>INDIRECT(D9)</formula1>
    </dataValidation>
    <dataValidation type="list" allowBlank="1" showInputMessage="1" showErrorMessage="1" sqref="D14:E14 O14:P14 O31:P31 D31:E31" xr:uid="{00000000-0002-0000-0C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3000000}">
          <x14:formula1>
            <xm:f>'(参考)リスト'!$B$16:$B$21</xm:f>
          </x14:formula1>
          <xm:sqref>D9:E10 O9:P10 D26:E27 O26:P27</xm:sqref>
        </x14:dataValidation>
        <x14:dataValidation type="list" allowBlank="1" showInputMessage="1" showErrorMessage="1" xr:uid="{00000000-0002-0000-0C00-000004000000}">
          <x14:formula1>
            <xm:f>'(参考)リスト'!$D$16:$D$18</xm:f>
          </x14:formula1>
          <xm:sqref>D13:E13 O13:P13 D30:E30 O30:P30</xm:sqref>
        </x14:dataValidation>
        <x14:dataValidation type="list" allowBlank="1" showInputMessage="1" showErrorMessage="1" xr:uid="{00000000-0002-0000-0C00-000005000000}">
          <x14:formula1>
            <xm:f>'(参考)リスト'!$F$16:$F$21</xm:f>
          </x14:formula1>
          <xm:sqref>E32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dimension ref="B1:Z59"/>
  <sheetViews>
    <sheetView showGridLines="0" showZero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97" t="s">
        <v>328</v>
      </c>
      <c r="C2" s="85"/>
      <c r="D2" s="85"/>
      <c r="E2" s="85"/>
      <c r="F2" s="85"/>
      <c r="G2" s="85"/>
      <c r="H2" s="85"/>
      <c r="I2" s="85"/>
      <c r="J2" s="85"/>
      <c r="K2" s="85"/>
      <c r="L2" s="85"/>
      <c r="M2" s="85"/>
      <c r="N2" s="85"/>
      <c r="O2" s="85"/>
      <c r="P2" s="85"/>
      <c r="Q2" s="85"/>
      <c r="R2" s="85"/>
      <c r="S2" s="85"/>
      <c r="T2" s="85"/>
      <c r="U2" s="85"/>
      <c r="V2" s="85"/>
      <c r="W2" s="85"/>
      <c r="X2" s="85"/>
      <c r="Y2" s="85"/>
    </row>
    <row r="3" spans="2:25" ht="15" customHeight="1" x14ac:dyDescent="0.15">
      <c r="B3" s="717" t="s">
        <v>45</v>
      </c>
      <c r="C3" s="717"/>
      <c r="D3" s="717"/>
      <c r="E3" s="726" t="str">
        <f>'様式A-1'!D3</f>
        <v>ヒライワズイドウ</v>
      </c>
      <c r="F3" s="726"/>
      <c r="G3" s="726"/>
      <c r="H3" s="726"/>
      <c r="I3" s="699" t="s">
        <v>40</v>
      </c>
      <c r="J3" s="700"/>
      <c r="K3" s="701"/>
      <c r="L3" s="723" t="str">
        <f>'様式A-1'!J3</f>
        <v>一般国道315号</v>
      </c>
      <c r="M3" s="724"/>
      <c r="N3" s="725"/>
      <c r="O3" s="712" t="s">
        <v>258</v>
      </c>
      <c r="P3" s="712"/>
      <c r="Q3" s="712"/>
      <c r="R3" s="720" t="str">
        <f>'様式B(トンネル様式1P001)'!K5</f>
        <v>基礎地盤コンサルタンツ株式会社</v>
      </c>
      <c r="S3" s="721"/>
      <c r="T3" s="722"/>
      <c r="U3" s="727" t="s">
        <v>262</v>
      </c>
      <c r="V3" s="728"/>
      <c r="W3" s="713">
        <f>'様式B(トンネル様式1P001)'!Q5</f>
        <v>45268</v>
      </c>
      <c r="X3" s="714"/>
      <c r="Y3" s="715"/>
    </row>
    <row r="4" spans="2:25" ht="15" customHeight="1" x14ac:dyDescent="0.15">
      <c r="B4" s="718" t="s">
        <v>41</v>
      </c>
      <c r="C4" s="718"/>
      <c r="D4" s="718"/>
      <c r="E4" s="719" t="str">
        <f>'様式A-1'!D4</f>
        <v>平岩隧道</v>
      </c>
      <c r="F4" s="719"/>
      <c r="G4" s="719"/>
      <c r="H4" s="719"/>
      <c r="I4" s="699" t="s">
        <v>44</v>
      </c>
      <c r="J4" s="700"/>
      <c r="K4" s="701"/>
      <c r="L4" s="723" t="str">
        <f>'様式A-1'!R3</f>
        <v>防府土木建築事務所
山口支所</v>
      </c>
      <c r="M4" s="724"/>
      <c r="N4" s="725"/>
      <c r="O4" s="712" t="s">
        <v>259</v>
      </c>
      <c r="P4" s="712"/>
      <c r="Q4" s="712"/>
      <c r="R4" s="720" t="str">
        <f>'様式B(トンネル様式1P001)'!K6</f>
        <v>安田　啓吾</v>
      </c>
      <c r="S4" s="721"/>
      <c r="T4" s="722"/>
      <c r="U4" s="534"/>
      <c r="V4" s="596"/>
      <c r="W4" s="716"/>
      <c r="X4" s="546"/>
      <c r="Y4" s="547"/>
    </row>
    <row r="5" spans="2:25" ht="15" customHeight="1" x14ac:dyDescent="0.15">
      <c r="B5" s="699" t="s">
        <v>237</v>
      </c>
      <c r="C5" s="700"/>
      <c r="D5" s="701"/>
      <c r="E5" s="89"/>
      <c r="F5" s="699" t="s">
        <v>236</v>
      </c>
      <c r="G5" s="700"/>
      <c r="H5" s="701"/>
      <c r="I5" s="159"/>
      <c r="J5" s="699" t="s">
        <v>237</v>
      </c>
      <c r="K5" s="700"/>
      <c r="L5" s="701"/>
      <c r="M5" s="89"/>
      <c r="N5" s="699" t="s">
        <v>236</v>
      </c>
      <c r="O5" s="700"/>
      <c r="P5" s="701"/>
      <c r="Q5" s="159"/>
      <c r="R5" s="699" t="s">
        <v>237</v>
      </c>
      <c r="S5" s="700"/>
      <c r="T5" s="701"/>
      <c r="U5" s="89"/>
      <c r="V5" s="699" t="s">
        <v>236</v>
      </c>
      <c r="W5" s="700"/>
      <c r="X5" s="701"/>
      <c r="Y5" s="159"/>
    </row>
    <row r="6" spans="2:25" ht="15" customHeight="1" x14ac:dyDescent="0.15">
      <c r="B6" s="699" t="s">
        <v>235</v>
      </c>
      <c r="C6" s="700"/>
      <c r="D6" s="175"/>
      <c r="E6" s="709"/>
      <c r="F6" s="711"/>
      <c r="G6" s="699" t="s">
        <v>234</v>
      </c>
      <c r="H6" s="701"/>
      <c r="I6" s="208"/>
      <c r="J6" s="699" t="s">
        <v>235</v>
      </c>
      <c r="K6" s="700"/>
      <c r="L6" s="175"/>
      <c r="M6" s="709"/>
      <c r="N6" s="711"/>
      <c r="O6" s="699" t="s">
        <v>234</v>
      </c>
      <c r="P6" s="701"/>
      <c r="Q6" s="159"/>
      <c r="R6" s="699" t="s">
        <v>235</v>
      </c>
      <c r="S6" s="700"/>
      <c r="T6" s="175"/>
      <c r="U6" s="709"/>
      <c r="V6" s="711"/>
      <c r="W6" s="699" t="s">
        <v>234</v>
      </c>
      <c r="X6" s="701"/>
      <c r="Y6" s="159"/>
    </row>
    <row r="7" spans="2:25" ht="15" customHeight="1" x14ac:dyDescent="0.15">
      <c r="B7" s="699" t="s">
        <v>233</v>
      </c>
      <c r="C7" s="700"/>
      <c r="D7" s="709"/>
      <c r="E7" s="710"/>
      <c r="F7" s="710"/>
      <c r="G7" s="710"/>
      <c r="H7" s="710"/>
      <c r="I7" s="711"/>
      <c r="J7" s="699" t="s">
        <v>233</v>
      </c>
      <c r="K7" s="700"/>
      <c r="L7" s="709"/>
      <c r="M7" s="710"/>
      <c r="N7" s="710"/>
      <c r="O7" s="710"/>
      <c r="P7" s="710"/>
      <c r="Q7" s="711"/>
      <c r="R7" s="699" t="s">
        <v>233</v>
      </c>
      <c r="S7" s="700"/>
      <c r="T7" s="709"/>
      <c r="U7" s="710"/>
      <c r="V7" s="710"/>
      <c r="W7" s="710"/>
      <c r="X7" s="710"/>
      <c r="Y7" s="711"/>
    </row>
    <row r="8" spans="2:25" ht="15" customHeight="1" x14ac:dyDescent="0.15">
      <c r="B8" s="707" t="s">
        <v>245</v>
      </c>
      <c r="C8" s="707"/>
      <c r="D8" s="176"/>
      <c r="E8" s="143" t="s">
        <v>232</v>
      </c>
      <c r="F8" s="708"/>
      <c r="G8" s="708"/>
      <c r="H8" s="708"/>
      <c r="I8" s="708"/>
      <c r="J8" s="707" t="s">
        <v>245</v>
      </c>
      <c r="K8" s="707"/>
      <c r="L8" s="176"/>
      <c r="M8" s="143" t="s">
        <v>231</v>
      </c>
      <c r="N8" s="708"/>
      <c r="O8" s="708"/>
      <c r="P8" s="708"/>
      <c r="Q8" s="708"/>
      <c r="R8" s="707" t="s">
        <v>245</v>
      </c>
      <c r="S8" s="707"/>
      <c r="T8" s="176"/>
      <c r="U8" s="143" t="s">
        <v>231</v>
      </c>
      <c r="V8" s="708"/>
      <c r="W8" s="708"/>
      <c r="X8" s="708"/>
      <c r="Y8" s="708"/>
    </row>
    <row r="9" spans="2:25" s="20" customFormat="1" ht="14.1" customHeight="1" x14ac:dyDescent="0.15">
      <c r="B9" s="702"/>
      <c r="C9" s="702"/>
      <c r="D9" s="702"/>
      <c r="E9" s="702"/>
      <c r="F9" s="702"/>
      <c r="G9" s="702"/>
      <c r="H9" s="702"/>
      <c r="I9" s="702"/>
      <c r="J9" s="704"/>
      <c r="K9" s="704"/>
      <c r="L9" s="704"/>
      <c r="M9" s="704"/>
      <c r="N9" s="704"/>
      <c r="O9" s="704"/>
      <c r="P9" s="704"/>
      <c r="Q9" s="704"/>
      <c r="R9" s="705"/>
      <c r="S9" s="705"/>
      <c r="T9" s="705"/>
      <c r="U9" s="705"/>
      <c r="V9" s="705"/>
      <c r="W9" s="705"/>
      <c r="X9" s="705"/>
      <c r="Y9" s="706"/>
    </row>
    <row r="10" spans="2:25" s="20" customFormat="1" ht="14.1" customHeight="1" x14ac:dyDescent="0.15">
      <c r="B10" s="703"/>
      <c r="C10" s="703"/>
      <c r="D10" s="703"/>
      <c r="E10" s="703"/>
      <c r="F10" s="703"/>
      <c r="G10" s="703"/>
      <c r="H10" s="703"/>
      <c r="I10" s="703"/>
      <c r="J10" s="704"/>
      <c r="K10" s="704"/>
      <c r="L10" s="704"/>
      <c r="M10" s="704"/>
      <c r="N10" s="704"/>
      <c r="O10" s="704"/>
      <c r="P10" s="704"/>
      <c r="Q10" s="704"/>
      <c r="R10" s="705"/>
      <c r="S10" s="705"/>
      <c r="T10" s="705"/>
      <c r="U10" s="705"/>
      <c r="V10" s="705"/>
      <c r="W10" s="705"/>
      <c r="X10" s="705"/>
      <c r="Y10" s="706"/>
    </row>
    <row r="11" spans="2:25" s="20" customFormat="1" ht="14.1" customHeight="1" x14ac:dyDescent="0.15">
      <c r="B11" s="703"/>
      <c r="C11" s="703"/>
      <c r="D11" s="703"/>
      <c r="E11" s="703"/>
      <c r="F11" s="703"/>
      <c r="G11" s="703"/>
      <c r="H11" s="703"/>
      <c r="I11" s="703"/>
      <c r="J11" s="704"/>
      <c r="K11" s="704"/>
      <c r="L11" s="704"/>
      <c r="M11" s="704"/>
      <c r="N11" s="704"/>
      <c r="O11" s="704"/>
      <c r="P11" s="704"/>
      <c r="Q11" s="704"/>
      <c r="R11" s="705"/>
      <c r="S11" s="705"/>
      <c r="T11" s="705"/>
      <c r="U11" s="705"/>
      <c r="V11" s="705"/>
      <c r="W11" s="705"/>
      <c r="X11" s="705"/>
      <c r="Y11" s="706"/>
    </row>
    <row r="12" spans="2:25" s="20" customFormat="1" ht="14.1" customHeight="1" x14ac:dyDescent="0.15">
      <c r="B12" s="703"/>
      <c r="C12" s="703"/>
      <c r="D12" s="703"/>
      <c r="E12" s="703"/>
      <c r="F12" s="703"/>
      <c r="G12" s="703"/>
      <c r="H12" s="703"/>
      <c r="I12" s="703"/>
      <c r="J12" s="704"/>
      <c r="K12" s="704"/>
      <c r="L12" s="704"/>
      <c r="M12" s="704"/>
      <c r="N12" s="704"/>
      <c r="O12" s="704"/>
      <c r="P12" s="704"/>
      <c r="Q12" s="704"/>
      <c r="R12" s="705"/>
      <c r="S12" s="705"/>
      <c r="T12" s="705"/>
      <c r="U12" s="705"/>
      <c r="V12" s="705"/>
      <c r="W12" s="705"/>
      <c r="X12" s="705"/>
      <c r="Y12" s="706"/>
    </row>
    <row r="13" spans="2:25" s="20" customFormat="1" ht="14.1" customHeight="1" x14ac:dyDescent="0.15">
      <c r="B13" s="703"/>
      <c r="C13" s="703"/>
      <c r="D13" s="703"/>
      <c r="E13" s="703"/>
      <c r="F13" s="703"/>
      <c r="G13" s="703"/>
      <c r="H13" s="703"/>
      <c r="I13" s="703"/>
      <c r="J13" s="704"/>
      <c r="K13" s="704"/>
      <c r="L13" s="704"/>
      <c r="M13" s="704"/>
      <c r="N13" s="704"/>
      <c r="O13" s="704"/>
      <c r="P13" s="704"/>
      <c r="Q13" s="704"/>
      <c r="R13" s="705"/>
      <c r="S13" s="705"/>
      <c r="T13" s="705"/>
      <c r="U13" s="705"/>
      <c r="V13" s="705"/>
      <c r="W13" s="705"/>
      <c r="X13" s="705"/>
      <c r="Y13" s="706"/>
    </row>
    <row r="14" spans="2:25" s="20" customFormat="1" ht="14.1" customHeight="1" x14ac:dyDescent="0.15">
      <c r="B14" s="703"/>
      <c r="C14" s="703"/>
      <c r="D14" s="703"/>
      <c r="E14" s="703"/>
      <c r="F14" s="703"/>
      <c r="G14" s="703"/>
      <c r="H14" s="703"/>
      <c r="I14" s="703"/>
      <c r="J14" s="704"/>
      <c r="K14" s="704"/>
      <c r="L14" s="704"/>
      <c r="M14" s="704"/>
      <c r="N14" s="704"/>
      <c r="O14" s="704"/>
      <c r="P14" s="704"/>
      <c r="Q14" s="704"/>
      <c r="R14" s="705"/>
      <c r="S14" s="705"/>
      <c r="T14" s="705"/>
      <c r="U14" s="705"/>
      <c r="V14" s="705"/>
      <c r="W14" s="705"/>
      <c r="X14" s="705"/>
      <c r="Y14" s="706"/>
    </row>
    <row r="15" spans="2:25" s="20" customFormat="1" ht="14.1" customHeight="1" x14ac:dyDescent="0.15">
      <c r="B15" s="703"/>
      <c r="C15" s="703"/>
      <c r="D15" s="703"/>
      <c r="E15" s="703"/>
      <c r="F15" s="703"/>
      <c r="G15" s="703"/>
      <c r="H15" s="703"/>
      <c r="I15" s="703"/>
      <c r="J15" s="704"/>
      <c r="K15" s="704"/>
      <c r="L15" s="704"/>
      <c r="M15" s="704"/>
      <c r="N15" s="704"/>
      <c r="O15" s="704"/>
      <c r="P15" s="704"/>
      <c r="Q15" s="704"/>
      <c r="R15" s="705"/>
      <c r="S15" s="705"/>
      <c r="T15" s="705"/>
      <c r="U15" s="705"/>
      <c r="V15" s="705"/>
      <c r="W15" s="705"/>
      <c r="X15" s="705"/>
      <c r="Y15" s="706"/>
    </row>
    <row r="16" spans="2:25" s="20" customFormat="1" ht="14.1" customHeight="1" x14ac:dyDescent="0.15">
      <c r="B16" s="703"/>
      <c r="C16" s="703"/>
      <c r="D16" s="703"/>
      <c r="E16" s="703"/>
      <c r="F16" s="703"/>
      <c r="G16" s="703"/>
      <c r="H16" s="703"/>
      <c r="I16" s="703"/>
      <c r="J16" s="704"/>
      <c r="K16" s="704"/>
      <c r="L16" s="704"/>
      <c r="M16" s="704"/>
      <c r="N16" s="704"/>
      <c r="O16" s="704"/>
      <c r="P16" s="704"/>
      <c r="Q16" s="704"/>
      <c r="R16" s="705"/>
      <c r="S16" s="705"/>
      <c r="T16" s="705"/>
      <c r="U16" s="705"/>
      <c r="V16" s="705"/>
      <c r="W16" s="705"/>
      <c r="X16" s="705"/>
      <c r="Y16" s="706"/>
    </row>
    <row r="17" spans="2:25" s="20" customFormat="1" ht="14.1" customHeight="1" x14ac:dyDescent="0.15">
      <c r="B17" s="703"/>
      <c r="C17" s="703"/>
      <c r="D17" s="703"/>
      <c r="E17" s="703"/>
      <c r="F17" s="703"/>
      <c r="G17" s="703"/>
      <c r="H17" s="703"/>
      <c r="I17" s="703"/>
      <c r="J17" s="704"/>
      <c r="K17" s="704"/>
      <c r="L17" s="704"/>
      <c r="M17" s="704"/>
      <c r="N17" s="704"/>
      <c r="O17" s="704"/>
      <c r="P17" s="704"/>
      <c r="Q17" s="704"/>
      <c r="R17" s="705"/>
      <c r="S17" s="705"/>
      <c r="T17" s="705"/>
      <c r="U17" s="705"/>
      <c r="V17" s="705"/>
      <c r="W17" s="705"/>
      <c r="X17" s="705"/>
      <c r="Y17" s="706"/>
    </row>
    <row r="18" spans="2:25" s="20" customFormat="1" ht="14.1" customHeight="1" x14ac:dyDescent="0.15">
      <c r="B18" s="703"/>
      <c r="C18" s="703"/>
      <c r="D18" s="703"/>
      <c r="E18" s="703"/>
      <c r="F18" s="703"/>
      <c r="G18" s="703"/>
      <c r="H18" s="703"/>
      <c r="I18" s="703"/>
      <c r="J18" s="704"/>
      <c r="K18" s="704"/>
      <c r="L18" s="704"/>
      <c r="M18" s="704"/>
      <c r="N18" s="704"/>
      <c r="O18" s="704"/>
      <c r="P18" s="704"/>
      <c r="Q18" s="704"/>
      <c r="R18" s="705"/>
      <c r="S18" s="705"/>
      <c r="T18" s="705"/>
      <c r="U18" s="705"/>
      <c r="V18" s="705"/>
      <c r="W18" s="705"/>
      <c r="X18" s="705"/>
      <c r="Y18" s="706"/>
    </row>
    <row r="19" spans="2:25" s="20" customFormat="1" ht="14.1" customHeight="1" x14ac:dyDescent="0.15">
      <c r="B19" s="703"/>
      <c r="C19" s="703"/>
      <c r="D19" s="703"/>
      <c r="E19" s="703"/>
      <c r="F19" s="703"/>
      <c r="G19" s="703"/>
      <c r="H19" s="703"/>
      <c r="I19" s="703"/>
      <c r="J19" s="704"/>
      <c r="K19" s="704"/>
      <c r="L19" s="704"/>
      <c r="M19" s="704"/>
      <c r="N19" s="704"/>
      <c r="O19" s="704"/>
      <c r="P19" s="704"/>
      <c r="Q19" s="704"/>
      <c r="R19" s="705"/>
      <c r="S19" s="705"/>
      <c r="T19" s="705"/>
      <c r="U19" s="705"/>
      <c r="V19" s="705"/>
      <c r="W19" s="705"/>
      <c r="X19" s="705"/>
      <c r="Y19" s="706"/>
    </row>
    <row r="20" spans="2:25" s="20" customFormat="1" ht="14.1" customHeight="1" x14ac:dyDescent="0.15">
      <c r="B20" s="703"/>
      <c r="C20" s="703"/>
      <c r="D20" s="703"/>
      <c r="E20" s="703"/>
      <c r="F20" s="703"/>
      <c r="G20" s="703"/>
      <c r="H20" s="703"/>
      <c r="I20" s="703"/>
      <c r="J20" s="704"/>
      <c r="K20" s="704"/>
      <c r="L20" s="704"/>
      <c r="M20" s="704"/>
      <c r="N20" s="704"/>
      <c r="O20" s="704"/>
      <c r="P20" s="704"/>
      <c r="Q20" s="704"/>
      <c r="R20" s="705"/>
      <c r="S20" s="705"/>
      <c r="T20" s="705"/>
      <c r="U20" s="705"/>
      <c r="V20" s="705"/>
      <c r="W20" s="705"/>
      <c r="X20" s="705"/>
      <c r="Y20" s="706"/>
    </row>
    <row r="21" spans="2:25" s="20" customFormat="1" ht="14.1" customHeight="1" x14ac:dyDescent="0.15">
      <c r="B21" s="703"/>
      <c r="C21" s="703"/>
      <c r="D21" s="703"/>
      <c r="E21" s="703"/>
      <c r="F21" s="703"/>
      <c r="G21" s="703"/>
      <c r="H21" s="703"/>
      <c r="I21" s="703"/>
      <c r="J21" s="704"/>
      <c r="K21" s="704"/>
      <c r="L21" s="704"/>
      <c r="M21" s="704"/>
      <c r="N21" s="704"/>
      <c r="O21" s="704"/>
      <c r="P21" s="704"/>
      <c r="Q21" s="704"/>
      <c r="R21" s="705"/>
      <c r="S21" s="705"/>
      <c r="T21" s="705"/>
      <c r="U21" s="705"/>
      <c r="V21" s="705"/>
      <c r="W21" s="705"/>
      <c r="X21" s="705"/>
      <c r="Y21" s="706"/>
    </row>
    <row r="22" spans="2:25" ht="15" customHeight="1" x14ac:dyDescent="0.15">
      <c r="B22" s="699" t="s">
        <v>237</v>
      </c>
      <c r="C22" s="700"/>
      <c r="D22" s="701"/>
      <c r="E22" s="89"/>
      <c r="F22" s="699" t="s">
        <v>236</v>
      </c>
      <c r="G22" s="700"/>
      <c r="H22" s="701"/>
      <c r="I22" s="159"/>
      <c r="J22" s="699" t="s">
        <v>237</v>
      </c>
      <c r="K22" s="700"/>
      <c r="L22" s="701"/>
      <c r="M22" s="89"/>
      <c r="N22" s="699" t="s">
        <v>236</v>
      </c>
      <c r="O22" s="700"/>
      <c r="P22" s="701"/>
      <c r="Q22" s="159"/>
      <c r="R22" s="699" t="s">
        <v>237</v>
      </c>
      <c r="S22" s="700"/>
      <c r="T22" s="701"/>
      <c r="U22" s="89"/>
      <c r="V22" s="699" t="s">
        <v>236</v>
      </c>
      <c r="W22" s="700"/>
      <c r="X22" s="701"/>
      <c r="Y22" s="159"/>
    </row>
    <row r="23" spans="2:25" ht="15" customHeight="1" x14ac:dyDescent="0.15">
      <c r="B23" s="699" t="s">
        <v>235</v>
      </c>
      <c r="C23" s="700"/>
      <c r="D23" s="175"/>
      <c r="E23" s="709"/>
      <c r="F23" s="711"/>
      <c r="G23" s="699" t="s">
        <v>234</v>
      </c>
      <c r="H23" s="701"/>
      <c r="I23" s="159"/>
      <c r="J23" s="699" t="s">
        <v>235</v>
      </c>
      <c r="K23" s="700"/>
      <c r="L23" s="175"/>
      <c r="M23" s="709"/>
      <c r="N23" s="711"/>
      <c r="O23" s="699" t="s">
        <v>234</v>
      </c>
      <c r="P23" s="701"/>
      <c r="Q23" s="159"/>
      <c r="R23" s="699" t="s">
        <v>235</v>
      </c>
      <c r="S23" s="700"/>
      <c r="T23" s="175"/>
      <c r="U23" s="709"/>
      <c r="V23" s="711"/>
      <c r="W23" s="699" t="s">
        <v>234</v>
      </c>
      <c r="X23" s="701"/>
      <c r="Y23" s="159"/>
    </row>
    <row r="24" spans="2:25" ht="15" customHeight="1" x14ac:dyDescent="0.15">
      <c r="B24" s="699" t="s">
        <v>233</v>
      </c>
      <c r="C24" s="700"/>
      <c r="D24" s="709"/>
      <c r="E24" s="710"/>
      <c r="F24" s="710"/>
      <c r="G24" s="710"/>
      <c r="H24" s="710"/>
      <c r="I24" s="711"/>
      <c r="J24" s="699" t="s">
        <v>233</v>
      </c>
      <c r="K24" s="700"/>
      <c r="L24" s="709"/>
      <c r="M24" s="710"/>
      <c r="N24" s="710"/>
      <c r="O24" s="710"/>
      <c r="P24" s="710"/>
      <c r="Q24" s="711"/>
      <c r="R24" s="699" t="s">
        <v>233</v>
      </c>
      <c r="S24" s="700"/>
      <c r="T24" s="709"/>
      <c r="U24" s="710"/>
      <c r="V24" s="710"/>
      <c r="W24" s="710"/>
      <c r="X24" s="710"/>
      <c r="Y24" s="711"/>
    </row>
    <row r="25" spans="2:25" ht="15" customHeight="1" x14ac:dyDescent="0.15">
      <c r="B25" s="707" t="s">
        <v>245</v>
      </c>
      <c r="C25" s="707"/>
      <c r="D25" s="176"/>
      <c r="E25" s="143" t="s">
        <v>231</v>
      </c>
      <c r="F25" s="708"/>
      <c r="G25" s="708"/>
      <c r="H25" s="708"/>
      <c r="I25" s="708"/>
      <c r="J25" s="707" t="s">
        <v>245</v>
      </c>
      <c r="K25" s="707"/>
      <c r="L25" s="176"/>
      <c r="M25" s="143" t="s">
        <v>231</v>
      </c>
      <c r="N25" s="708"/>
      <c r="O25" s="708"/>
      <c r="P25" s="708"/>
      <c r="Q25" s="708"/>
      <c r="R25" s="707" t="s">
        <v>245</v>
      </c>
      <c r="S25" s="707"/>
      <c r="T25" s="176"/>
      <c r="U25" s="143" t="s">
        <v>231</v>
      </c>
      <c r="V25" s="708"/>
      <c r="W25" s="708"/>
      <c r="X25" s="708"/>
      <c r="Y25" s="708"/>
    </row>
    <row r="26" spans="2:25" s="20" customFormat="1" ht="14.1" customHeight="1" x14ac:dyDescent="0.15">
      <c r="B26" s="702"/>
      <c r="C26" s="702"/>
      <c r="D26" s="702"/>
      <c r="E26" s="702"/>
      <c r="F26" s="702"/>
      <c r="G26" s="702"/>
      <c r="H26" s="702"/>
      <c r="I26" s="702"/>
      <c r="J26" s="704"/>
      <c r="K26" s="704"/>
      <c r="L26" s="704"/>
      <c r="M26" s="704"/>
      <c r="N26" s="704"/>
      <c r="O26" s="704"/>
      <c r="P26" s="704"/>
      <c r="Q26" s="704"/>
      <c r="R26" s="705"/>
      <c r="S26" s="705"/>
      <c r="T26" s="705"/>
      <c r="U26" s="705"/>
      <c r="V26" s="705"/>
      <c r="W26" s="705"/>
      <c r="X26" s="705"/>
      <c r="Y26" s="706"/>
    </row>
    <row r="27" spans="2:25" s="20" customFormat="1" ht="14.1" customHeight="1" x14ac:dyDescent="0.15">
      <c r="B27" s="703"/>
      <c r="C27" s="703"/>
      <c r="D27" s="703"/>
      <c r="E27" s="703"/>
      <c r="F27" s="703"/>
      <c r="G27" s="703"/>
      <c r="H27" s="703"/>
      <c r="I27" s="703"/>
      <c r="J27" s="704"/>
      <c r="K27" s="704"/>
      <c r="L27" s="704"/>
      <c r="M27" s="704"/>
      <c r="N27" s="704"/>
      <c r="O27" s="704"/>
      <c r="P27" s="704"/>
      <c r="Q27" s="704"/>
      <c r="R27" s="705"/>
      <c r="S27" s="705"/>
      <c r="T27" s="705"/>
      <c r="U27" s="705"/>
      <c r="V27" s="705"/>
      <c r="W27" s="705"/>
      <c r="X27" s="705"/>
      <c r="Y27" s="706"/>
    </row>
    <row r="28" spans="2:25" s="20" customFormat="1" ht="14.1" customHeight="1" x14ac:dyDescent="0.15">
      <c r="B28" s="703"/>
      <c r="C28" s="703"/>
      <c r="D28" s="703"/>
      <c r="E28" s="703"/>
      <c r="F28" s="703"/>
      <c r="G28" s="703"/>
      <c r="H28" s="703"/>
      <c r="I28" s="703"/>
      <c r="J28" s="704"/>
      <c r="K28" s="704"/>
      <c r="L28" s="704"/>
      <c r="M28" s="704"/>
      <c r="N28" s="704"/>
      <c r="O28" s="704"/>
      <c r="P28" s="704"/>
      <c r="Q28" s="704"/>
      <c r="R28" s="705"/>
      <c r="S28" s="705"/>
      <c r="T28" s="705"/>
      <c r="U28" s="705"/>
      <c r="V28" s="705"/>
      <c r="W28" s="705"/>
      <c r="X28" s="705"/>
      <c r="Y28" s="706"/>
    </row>
    <row r="29" spans="2:25" s="20" customFormat="1" ht="14.1" customHeight="1" x14ac:dyDescent="0.15">
      <c r="B29" s="703"/>
      <c r="C29" s="703"/>
      <c r="D29" s="703"/>
      <c r="E29" s="703"/>
      <c r="F29" s="703"/>
      <c r="G29" s="703"/>
      <c r="H29" s="703"/>
      <c r="I29" s="703"/>
      <c r="J29" s="704"/>
      <c r="K29" s="704"/>
      <c r="L29" s="704"/>
      <c r="M29" s="704"/>
      <c r="N29" s="704"/>
      <c r="O29" s="704"/>
      <c r="P29" s="704"/>
      <c r="Q29" s="704"/>
      <c r="R29" s="705"/>
      <c r="S29" s="705"/>
      <c r="T29" s="705"/>
      <c r="U29" s="705"/>
      <c r="V29" s="705"/>
      <c r="W29" s="705"/>
      <c r="X29" s="705"/>
      <c r="Y29" s="706"/>
    </row>
    <row r="30" spans="2:25" s="20" customFormat="1" ht="14.1" customHeight="1" x14ac:dyDescent="0.15">
      <c r="B30" s="703"/>
      <c r="C30" s="703"/>
      <c r="D30" s="703"/>
      <c r="E30" s="703"/>
      <c r="F30" s="703"/>
      <c r="G30" s="703"/>
      <c r="H30" s="703"/>
      <c r="I30" s="703"/>
      <c r="J30" s="704"/>
      <c r="K30" s="704"/>
      <c r="L30" s="704"/>
      <c r="M30" s="704"/>
      <c r="N30" s="704"/>
      <c r="O30" s="704"/>
      <c r="P30" s="704"/>
      <c r="Q30" s="704"/>
      <c r="R30" s="705"/>
      <c r="S30" s="705"/>
      <c r="T30" s="705"/>
      <c r="U30" s="705"/>
      <c r="V30" s="705"/>
      <c r="W30" s="705"/>
      <c r="X30" s="705"/>
      <c r="Y30" s="706"/>
    </row>
    <row r="31" spans="2:25" s="20" customFormat="1" ht="14.1" customHeight="1" x14ac:dyDescent="0.15">
      <c r="B31" s="703"/>
      <c r="C31" s="703"/>
      <c r="D31" s="703"/>
      <c r="E31" s="703"/>
      <c r="F31" s="703"/>
      <c r="G31" s="703"/>
      <c r="H31" s="703"/>
      <c r="I31" s="703"/>
      <c r="J31" s="704"/>
      <c r="K31" s="704"/>
      <c r="L31" s="704"/>
      <c r="M31" s="704"/>
      <c r="N31" s="704"/>
      <c r="O31" s="704"/>
      <c r="P31" s="704"/>
      <c r="Q31" s="704"/>
      <c r="R31" s="705"/>
      <c r="S31" s="705"/>
      <c r="T31" s="705"/>
      <c r="U31" s="705"/>
      <c r="V31" s="705"/>
      <c r="W31" s="705"/>
      <c r="X31" s="705"/>
      <c r="Y31" s="706"/>
    </row>
    <row r="32" spans="2:25" s="20" customFormat="1" ht="14.1" customHeight="1" x14ac:dyDescent="0.15">
      <c r="B32" s="703"/>
      <c r="C32" s="703"/>
      <c r="D32" s="703"/>
      <c r="E32" s="703"/>
      <c r="F32" s="703"/>
      <c r="G32" s="703"/>
      <c r="H32" s="703"/>
      <c r="I32" s="703"/>
      <c r="J32" s="704"/>
      <c r="K32" s="704"/>
      <c r="L32" s="704"/>
      <c r="M32" s="704"/>
      <c r="N32" s="704"/>
      <c r="O32" s="704"/>
      <c r="P32" s="704"/>
      <c r="Q32" s="704"/>
      <c r="R32" s="705"/>
      <c r="S32" s="705"/>
      <c r="T32" s="705"/>
      <c r="U32" s="705"/>
      <c r="V32" s="705"/>
      <c r="W32" s="705"/>
      <c r="X32" s="705"/>
      <c r="Y32" s="706"/>
    </row>
    <row r="33" spans="2:25" s="20" customFormat="1" ht="14.1" customHeight="1" x14ac:dyDescent="0.15">
      <c r="B33" s="703"/>
      <c r="C33" s="703"/>
      <c r="D33" s="703"/>
      <c r="E33" s="703"/>
      <c r="F33" s="703"/>
      <c r="G33" s="703"/>
      <c r="H33" s="703"/>
      <c r="I33" s="703"/>
      <c r="J33" s="704"/>
      <c r="K33" s="704"/>
      <c r="L33" s="704"/>
      <c r="M33" s="704"/>
      <c r="N33" s="704"/>
      <c r="O33" s="704"/>
      <c r="P33" s="704"/>
      <c r="Q33" s="704"/>
      <c r="R33" s="705"/>
      <c r="S33" s="705"/>
      <c r="T33" s="705"/>
      <c r="U33" s="705"/>
      <c r="V33" s="705"/>
      <c r="W33" s="705"/>
      <c r="X33" s="705"/>
      <c r="Y33" s="706"/>
    </row>
    <row r="34" spans="2:25" s="20" customFormat="1" ht="14.1" customHeight="1" x14ac:dyDescent="0.15">
      <c r="B34" s="703"/>
      <c r="C34" s="703"/>
      <c r="D34" s="703"/>
      <c r="E34" s="703"/>
      <c r="F34" s="703"/>
      <c r="G34" s="703"/>
      <c r="H34" s="703"/>
      <c r="I34" s="703"/>
      <c r="J34" s="704"/>
      <c r="K34" s="704"/>
      <c r="L34" s="704"/>
      <c r="M34" s="704"/>
      <c r="N34" s="704"/>
      <c r="O34" s="704"/>
      <c r="P34" s="704"/>
      <c r="Q34" s="704"/>
      <c r="R34" s="705"/>
      <c r="S34" s="705"/>
      <c r="T34" s="705"/>
      <c r="U34" s="705"/>
      <c r="V34" s="705"/>
      <c r="W34" s="705"/>
      <c r="X34" s="705"/>
      <c r="Y34" s="706"/>
    </row>
    <row r="35" spans="2:25" s="20" customFormat="1" ht="14.1" customHeight="1" x14ac:dyDescent="0.15">
      <c r="B35" s="703"/>
      <c r="C35" s="703"/>
      <c r="D35" s="703"/>
      <c r="E35" s="703"/>
      <c r="F35" s="703"/>
      <c r="G35" s="703"/>
      <c r="H35" s="703"/>
      <c r="I35" s="703"/>
      <c r="J35" s="704"/>
      <c r="K35" s="704"/>
      <c r="L35" s="704"/>
      <c r="M35" s="704"/>
      <c r="N35" s="704"/>
      <c r="O35" s="704"/>
      <c r="P35" s="704"/>
      <c r="Q35" s="704"/>
      <c r="R35" s="705"/>
      <c r="S35" s="705"/>
      <c r="T35" s="705"/>
      <c r="U35" s="705"/>
      <c r="V35" s="705"/>
      <c r="W35" s="705"/>
      <c r="X35" s="705"/>
      <c r="Y35" s="706"/>
    </row>
    <row r="36" spans="2:25" s="20" customFormat="1" ht="14.1" customHeight="1" x14ac:dyDescent="0.15">
      <c r="B36" s="703"/>
      <c r="C36" s="703"/>
      <c r="D36" s="703"/>
      <c r="E36" s="703"/>
      <c r="F36" s="703"/>
      <c r="G36" s="703"/>
      <c r="H36" s="703"/>
      <c r="I36" s="703"/>
      <c r="J36" s="704"/>
      <c r="K36" s="704"/>
      <c r="L36" s="704"/>
      <c r="M36" s="704"/>
      <c r="N36" s="704"/>
      <c r="O36" s="704"/>
      <c r="P36" s="704"/>
      <c r="Q36" s="704"/>
      <c r="R36" s="705"/>
      <c r="S36" s="705"/>
      <c r="T36" s="705"/>
      <c r="U36" s="705"/>
      <c r="V36" s="705"/>
      <c r="W36" s="705"/>
      <c r="X36" s="705"/>
      <c r="Y36" s="706"/>
    </row>
    <row r="37" spans="2:25" s="20" customFormat="1" ht="14.1" customHeight="1" x14ac:dyDescent="0.15">
      <c r="B37" s="703"/>
      <c r="C37" s="703"/>
      <c r="D37" s="703"/>
      <c r="E37" s="703"/>
      <c r="F37" s="703"/>
      <c r="G37" s="703"/>
      <c r="H37" s="703"/>
      <c r="I37" s="703"/>
      <c r="J37" s="704"/>
      <c r="K37" s="704"/>
      <c r="L37" s="704"/>
      <c r="M37" s="704"/>
      <c r="N37" s="704"/>
      <c r="O37" s="704"/>
      <c r="P37" s="704"/>
      <c r="Q37" s="704"/>
      <c r="R37" s="705"/>
      <c r="S37" s="705"/>
      <c r="T37" s="705"/>
      <c r="U37" s="705"/>
      <c r="V37" s="705"/>
      <c r="W37" s="705"/>
      <c r="X37" s="705"/>
      <c r="Y37" s="706"/>
    </row>
    <row r="38" spans="2:25" s="20" customFormat="1" ht="14.1" customHeight="1" x14ac:dyDescent="0.15">
      <c r="B38" s="703"/>
      <c r="C38" s="703"/>
      <c r="D38" s="703"/>
      <c r="E38" s="703"/>
      <c r="F38" s="703"/>
      <c r="G38" s="703"/>
      <c r="H38" s="703"/>
      <c r="I38" s="703"/>
      <c r="J38" s="704"/>
      <c r="K38" s="704"/>
      <c r="L38" s="704"/>
      <c r="M38" s="704"/>
      <c r="N38" s="704"/>
      <c r="O38" s="704"/>
      <c r="P38" s="704"/>
      <c r="Q38" s="704"/>
      <c r="R38" s="705"/>
      <c r="S38" s="705"/>
      <c r="T38" s="705"/>
      <c r="U38" s="705"/>
      <c r="V38" s="705"/>
      <c r="W38" s="705"/>
      <c r="X38" s="705"/>
      <c r="Y38" s="706"/>
    </row>
    <row r="39" spans="2:25" ht="15" customHeight="1" x14ac:dyDescent="0.15">
      <c r="B39" s="699" t="s">
        <v>237</v>
      </c>
      <c r="C39" s="700"/>
      <c r="D39" s="701"/>
      <c r="E39" s="89"/>
      <c r="F39" s="699" t="s">
        <v>236</v>
      </c>
      <c r="G39" s="700"/>
      <c r="H39" s="701"/>
      <c r="I39" s="159"/>
      <c r="J39" s="699" t="s">
        <v>237</v>
      </c>
      <c r="K39" s="700"/>
      <c r="L39" s="701"/>
      <c r="M39" s="89"/>
      <c r="N39" s="699" t="s">
        <v>236</v>
      </c>
      <c r="O39" s="700"/>
      <c r="P39" s="701"/>
      <c r="Q39" s="159"/>
      <c r="R39" s="699" t="s">
        <v>237</v>
      </c>
      <c r="S39" s="700"/>
      <c r="T39" s="701"/>
      <c r="U39" s="89"/>
      <c r="V39" s="699" t="s">
        <v>236</v>
      </c>
      <c r="W39" s="700"/>
      <c r="X39" s="701"/>
      <c r="Y39" s="159"/>
    </row>
    <row r="40" spans="2:25" ht="15" customHeight="1" x14ac:dyDescent="0.15">
      <c r="B40" s="699" t="s">
        <v>235</v>
      </c>
      <c r="C40" s="700"/>
      <c r="D40" s="175"/>
      <c r="E40" s="709"/>
      <c r="F40" s="711"/>
      <c r="G40" s="699" t="s">
        <v>234</v>
      </c>
      <c r="H40" s="701"/>
      <c r="I40" s="159"/>
      <c r="J40" s="699" t="s">
        <v>235</v>
      </c>
      <c r="K40" s="700"/>
      <c r="L40" s="175"/>
      <c r="M40" s="709"/>
      <c r="N40" s="711"/>
      <c r="O40" s="699" t="s">
        <v>234</v>
      </c>
      <c r="P40" s="701"/>
      <c r="Q40" s="159"/>
      <c r="R40" s="699" t="s">
        <v>235</v>
      </c>
      <c r="S40" s="700"/>
      <c r="T40" s="175"/>
      <c r="U40" s="709"/>
      <c r="V40" s="711"/>
      <c r="W40" s="699" t="s">
        <v>234</v>
      </c>
      <c r="X40" s="701"/>
      <c r="Y40" s="159"/>
    </row>
    <row r="41" spans="2:25" ht="15" customHeight="1" x14ac:dyDescent="0.15">
      <c r="B41" s="699" t="s">
        <v>233</v>
      </c>
      <c r="C41" s="700"/>
      <c r="D41" s="709"/>
      <c r="E41" s="710"/>
      <c r="F41" s="710"/>
      <c r="G41" s="710"/>
      <c r="H41" s="710"/>
      <c r="I41" s="711"/>
      <c r="J41" s="699" t="s">
        <v>233</v>
      </c>
      <c r="K41" s="700"/>
      <c r="L41" s="709"/>
      <c r="M41" s="710"/>
      <c r="N41" s="710"/>
      <c r="O41" s="710"/>
      <c r="P41" s="710"/>
      <c r="Q41" s="711"/>
      <c r="R41" s="699" t="s">
        <v>233</v>
      </c>
      <c r="S41" s="700"/>
      <c r="T41" s="709"/>
      <c r="U41" s="710"/>
      <c r="V41" s="710"/>
      <c r="W41" s="710"/>
      <c r="X41" s="710"/>
      <c r="Y41" s="711"/>
    </row>
    <row r="42" spans="2:25" ht="15" customHeight="1" x14ac:dyDescent="0.15">
      <c r="B42" s="707" t="s">
        <v>245</v>
      </c>
      <c r="C42" s="707"/>
      <c r="D42" s="176"/>
      <c r="E42" s="143" t="s">
        <v>231</v>
      </c>
      <c r="F42" s="708"/>
      <c r="G42" s="708"/>
      <c r="H42" s="708"/>
      <c r="I42" s="708"/>
      <c r="J42" s="707" t="s">
        <v>245</v>
      </c>
      <c r="K42" s="707"/>
      <c r="L42" s="176"/>
      <c r="M42" s="143" t="s">
        <v>231</v>
      </c>
      <c r="N42" s="708"/>
      <c r="O42" s="708"/>
      <c r="P42" s="708"/>
      <c r="Q42" s="708"/>
      <c r="R42" s="707" t="s">
        <v>245</v>
      </c>
      <c r="S42" s="707"/>
      <c r="T42" s="176"/>
      <c r="U42" s="143" t="s">
        <v>231</v>
      </c>
      <c r="V42" s="708"/>
      <c r="W42" s="708"/>
      <c r="X42" s="708"/>
      <c r="Y42" s="708"/>
    </row>
    <row r="43" spans="2:25" s="20" customFormat="1" ht="14.1" customHeight="1" x14ac:dyDescent="0.15">
      <c r="B43" s="703"/>
      <c r="C43" s="703"/>
      <c r="D43" s="703"/>
      <c r="E43" s="703"/>
      <c r="F43" s="703"/>
      <c r="G43" s="703"/>
      <c r="H43" s="703"/>
      <c r="I43" s="703"/>
      <c r="J43" s="704"/>
      <c r="K43" s="704"/>
      <c r="L43" s="704"/>
      <c r="M43" s="704"/>
      <c r="N43" s="704"/>
      <c r="O43" s="704"/>
      <c r="P43" s="704"/>
      <c r="Q43" s="704"/>
      <c r="R43" s="729"/>
      <c r="S43" s="729"/>
      <c r="T43" s="729"/>
      <c r="U43" s="729"/>
      <c r="V43" s="729"/>
      <c r="W43" s="729"/>
      <c r="X43" s="729"/>
      <c r="Y43" s="729"/>
    </row>
    <row r="44" spans="2:25" s="20" customFormat="1" ht="14.1" customHeight="1" x14ac:dyDescent="0.15">
      <c r="B44" s="703"/>
      <c r="C44" s="703"/>
      <c r="D44" s="703"/>
      <c r="E44" s="703"/>
      <c r="F44" s="703"/>
      <c r="G44" s="703"/>
      <c r="H44" s="703"/>
      <c r="I44" s="703"/>
      <c r="J44" s="704"/>
      <c r="K44" s="704"/>
      <c r="L44" s="704"/>
      <c r="M44" s="704"/>
      <c r="N44" s="704"/>
      <c r="O44" s="704"/>
      <c r="P44" s="704"/>
      <c r="Q44" s="704"/>
      <c r="R44" s="729"/>
      <c r="S44" s="729"/>
      <c r="T44" s="729"/>
      <c r="U44" s="729"/>
      <c r="V44" s="729"/>
      <c r="W44" s="729"/>
      <c r="X44" s="729"/>
      <c r="Y44" s="729"/>
    </row>
    <row r="45" spans="2:25" s="20" customFormat="1" ht="14.1" customHeight="1" x14ac:dyDescent="0.15">
      <c r="B45" s="703"/>
      <c r="C45" s="703"/>
      <c r="D45" s="703"/>
      <c r="E45" s="703"/>
      <c r="F45" s="703"/>
      <c r="G45" s="703"/>
      <c r="H45" s="703"/>
      <c r="I45" s="703"/>
      <c r="J45" s="704"/>
      <c r="K45" s="704"/>
      <c r="L45" s="704"/>
      <c r="M45" s="704"/>
      <c r="N45" s="704"/>
      <c r="O45" s="704"/>
      <c r="P45" s="704"/>
      <c r="Q45" s="704"/>
      <c r="R45" s="729"/>
      <c r="S45" s="729"/>
      <c r="T45" s="729"/>
      <c r="U45" s="729"/>
      <c r="V45" s="729"/>
      <c r="W45" s="729"/>
      <c r="X45" s="729"/>
      <c r="Y45" s="729"/>
    </row>
    <row r="46" spans="2:25" s="20" customFormat="1" ht="14.1" customHeight="1" x14ac:dyDescent="0.15">
      <c r="B46" s="703"/>
      <c r="C46" s="703"/>
      <c r="D46" s="703"/>
      <c r="E46" s="703"/>
      <c r="F46" s="703"/>
      <c r="G46" s="703"/>
      <c r="H46" s="703"/>
      <c r="I46" s="703"/>
      <c r="J46" s="704"/>
      <c r="K46" s="704"/>
      <c r="L46" s="704"/>
      <c r="M46" s="704"/>
      <c r="N46" s="704"/>
      <c r="O46" s="704"/>
      <c r="P46" s="704"/>
      <c r="Q46" s="704"/>
      <c r="R46" s="729"/>
      <c r="S46" s="729"/>
      <c r="T46" s="729"/>
      <c r="U46" s="729"/>
      <c r="V46" s="729"/>
      <c r="W46" s="729"/>
      <c r="X46" s="729"/>
      <c r="Y46" s="729"/>
    </row>
    <row r="47" spans="2:25" s="20" customFormat="1" ht="14.1" customHeight="1" x14ac:dyDescent="0.15">
      <c r="B47" s="703"/>
      <c r="C47" s="703"/>
      <c r="D47" s="703"/>
      <c r="E47" s="703"/>
      <c r="F47" s="703"/>
      <c r="G47" s="703"/>
      <c r="H47" s="703"/>
      <c r="I47" s="703"/>
      <c r="J47" s="704"/>
      <c r="K47" s="704"/>
      <c r="L47" s="704"/>
      <c r="M47" s="704"/>
      <c r="N47" s="704"/>
      <c r="O47" s="704"/>
      <c r="P47" s="704"/>
      <c r="Q47" s="704"/>
      <c r="R47" s="729"/>
      <c r="S47" s="729"/>
      <c r="T47" s="729"/>
      <c r="U47" s="729"/>
      <c r="V47" s="729"/>
      <c r="W47" s="729"/>
      <c r="X47" s="729"/>
      <c r="Y47" s="729"/>
    </row>
    <row r="48" spans="2:25" s="20" customFormat="1" ht="14.1" customHeight="1" x14ac:dyDescent="0.15">
      <c r="B48" s="703"/>
      <c r="C48" s="703"/>
      <c r="D48" s="703"/>
      <c r="E48" s="703"/>
      <c r="F48" s="703"/>
      <c r="G48" s="703"/>
      <c r="H48" s="703"/>
      <c r="I48" s="703"/>
      <c r="J48" s="704"/>
      <c r="K48" s="704"/>
      <c r="L48" s="704"/>
      <c r="M48" s="704"/>
      <c r="N48" s="704"/>
      <c r="O48" s="704"/>
      <c r="P48" s="704"/>
      <c r="Q48" s="704"/>
      <c r="R48" s="729"/>
      <c r="S48" s="729"/>
      <c r="T48" s="729"/>
      <c r="U48" s="729"/>
      <c r="V48" s="729"/>
      <c r="W48" s="729"/>
      <c r="X48" s="729"/>
      <c r="Y48" s="729"/>
    </row>
    <row r="49" spans="2:26" s="20" customFormat="1" ht="14.1" customHeight="1" x14ac:dyDescent="0.15">
      <c r="B49" s="703"/>
      <c r="C49" s="703"/>
      <c r="D49" s="703"/>
      <c r="E49" s="703"/>
      <c r="F49" s="703"/>
      <c r="G49" s="703"/>
      <c r="H49" s="703"/>
      <c r="I49" s="703"/>
      <c r="J49" s="704"/>
      <c r="K49" s="704"/>
      <c r="L49" s="704"/>
      <c r="M49" s="704"/>
      <c r="N49" s="704"/>
      <c r="O49" s="704"/>
      <c r="P49" s="704"/>
      <c r="Q49" s="704"/>
      <c r="R49" s="729"/>
      <c r="S49" s="729"/>
      <c r="T49" s="729"/>
      <c r="U49" s="729"/>
      <c r="V49" s="729"/>
      <c r="W49" s="729"/>
      <c r="X49" s="729"/>
      <c r="Y49" s="729"/>
    </row>
    <row r="50" spans="2:26" s="20" customFormat="1" ht="14.1" customHeight="1" x14ac:dyDescent="0.15">
      <c r="B50" s="703"/>
      <c r="C50" s="703"/>
      <c r="D50" s="703"/>
      <c r="E50" s="703"/>
      <c r="F50" s="703"/>
      <c r="G50" s="703"/>
      <c r="H50" s="703"/>
      <c r="I50" s="703"/>
      <c r="J50" s="704"/>
      <c r="K50" s="704"/>
      <c r="L50" s="704"/>
      <c r="M50" s="704"/>
      <c r="N50" s="704"/>
      <c r="O50" s="704"/>
      <c r="P50" s="704"/>
      <c r="Q50" s="704"/>
      <c r="R50" s="729"/>
      <c r="S50" s="729"/>
      <c r="T50" s="729"/>
      <c r="U50" s="729"/>
      <c r="V50" s="729"/>
      <c r="W50" s="729"/>
      <c r="X50" s="729"/>
      <c r="Y50" s="729"/>
    </row>
    <row r="51" spans="2:26" s="20" customFormat="1" ht="14.1" customHeight="1" x14ac:dyDescent="0.15">
      <c r="B51" s="703"/>
      <c r="C51" s="703"/>
      <c r="D51" s="703"/>
      <c r="E51" s="703"/>
      <c r="F51" s="703"/>
      <c r="G51" s="703"/>
      <c r="H51" s="703"/>
      <c r="I51" s="703"/>
      <c r="J51" s="704"/>
      <c r="K51" s="704"/>
      <c r="L51" s="704"/>
      <c r="M51" s="704"/>
      <c r="N51" s="704"/>
      <c r="O51" s="704"/>
      <c r="P51" s="704"/>
      <c r="Q51" s="704"/>
      <c r="R51" s="729"/>
      <c r="S51" s="729"/>
      <c r="T51" s="729"/>
      <c r="U51" s="729"/>
      <c r="V51" s="729"/>
      <c r="W51" s="729"/>
      <c r="X51" s="729"/>
      <c r="Y51" s="729"/>
    </row>
    <row r="52" spans="2:26" s="20" customFormat="1" ht="14.1" customHeight="1" x14ac:dyDescent="0.15">
      <c r="B52" s="703"/>
      <c r="C52" s="703"/>
      <c r="D52" s="703"/>
      <c r="E52" s="703"/>
      <c r="F52" s="703"/>
      <c r="G52" s="703"/>
      <c r="H52" s="703"/>
      <c r="I52" s="703"/>
      <c r="J52" s="704"/>
      <c r="K52" s="704"/>
      <c r="L52" s="704"/>
      <c r="M52" s="704"/>
      <c r="N52" s="704"/>
      <c r="O52" s="704"/>
      <c r="P52" s="704"/>
      <c r="Q52" s="704"/>
      <c r="R52" s="729"/>
      <c r="S52" s="729"/>
      <c r="T52" s="729"/>
      <c r="U52" s="729"/>
      <c r="V52" s="729"/>
      <c r="W52" s="729"/>
      <c r="X52" s="729"/>
      <c r="Y52" s="729"/>
    </row>
    <row r="53" spans="2:26" s="20" customFormat="1" ht="14.1" customHeight="1" x14ac:dyDescent="0.15">
      <c r="B53" s="703"/>
      <c r="C53" s="703"/>
      <c r="D53" s="703"/>
      <c r="E53" s="703"/>
      <c r="F53" s="703"/>
      <c r="G53" s="703"/>
      <c r="H53" s="703"/>
      <c r="I53" s="703"/>
      <c r="J53" s="704"/>
      <c r="K53" s="704"/>
      <c r="L53" s="704"/>
      <c r="M53" s="704"/>
      <c r="N53" s="704"/>
      <c r="O53" s="704"/>
      <c r="P53" s="704"/>
      <c r="Q53" s="704"/>
      <c r="R53" s="729"/>
      <c r="S53" s="729"/>
      <c r="T53" s="729"/>
      <c r="U53" s="729"/>
      <c r="V53" s="729"/>
      <c r="W53" s="729"/>
      <c r="X53" s="729"/>
      <c r="Y53" s="729"/>
    </row>
    <row r="54" spans="2:26" s="20" customFormat="1" ht="14.1" customHeight="1" x14ac:dyDescent="0.15">
      <c r="B54" s="703"/>
      <c r="C54" s="703"/>
      <c r="D54" s="703"/>
      <c r="E54" s="703"/>
      <c r="F54" s="703"/>
      <c r="G54" s="703"/>
      <c r="H54" s="703"/>
      <c r="I54" s="703"/>
      <c r="J54" s="704"/>
      <c r="K54" s="704"/>
      <c r="L54" s="704"/>
      <c r="M54" s="704"/>
      <c r="N54" s="704"/>
      <c r="O54" s="704"/>
      <c r="P54" s="704"/>
      <c r="Q54" s="704"/>
      <c r="R54" s="729"/>
      <c r="S54" s="729"/>
      <c r="T54" s="729"/>
      <c r="U54" s="729"/>
      <c r="V54" s="729"/>
      <c r="W54" s="729"/>
      <c r="X54" s="729"/>
      <c r="Y54" s="729"/>
    </row>
    <row r="55" spans="2:26" s="20" customFormat="1" ht="14.1" customHeight="1" x14ac:dyDescent="0.15">
      <c r="B55" s="703"/>
      <c r="C55" s="703"/>
      <c r="D55" s="703"/>
      <c r="E55" s="703"/>
      <c r="F55" s="703"/>
      <c r="G55" s="703"/>
      <c r="H55" s="703"/>
      <c r="I55" s="703"/>
      <c r="J55" s="704"/>
      <c r="K55" s="704"/>
      <c r="L55" s="704"/>
      <c r="M55" s="704"/>
      <c r="N55" s="704"/>
      <c r="O55" s="704"/>
      <c r="P55" s="704"/>
      <c r="Q55" s="704"/>
      <c r="R55" s="729"/>
      <c r="S55" s="729"/>
      <c r="T55" s="729"/>
      <c r="U55" s="729"/>
      <c r="V55" s="729"/>
      <c r="W55" s="729"/>
      <c r="X55" s="729"/>
      <c r="Y55" s="729"/>
    </row>
    <row r="56" spans="2:26" s="20" customFormat="1" ht="14.1" customHeight="1" x14ac:dyDescent="0.15">
      <c r="B56" s="90"/>
      <c r="C56" s="90"/>
      <c r="D56" s="93" t="s">
        <v>274</v>
      </c>
      <c r="E56" s="90"/>
      <c r="F56" s="90"/>
      <c r="G56" s="90"/>
      <c r="H56" s="90"/>
      <c r="I56" s="90"/>
      <c r="J56" s="86"/>
      <c r="K56" s="86"/>
      <c r="L56" s="86"/>
      <c r="M56" s="86"/>
      <c r="N56" s="86"/>
      <c r="O56" s="86"/>
      <c r="P56" s="86"/>
      <c r="Q56" s="86"/>
      <c r="R56" s="91"/>
      <c r="S56" s="91"/>
      <c r="T56" s="91"/>
      <c r="U56" s="91"/>
      <c r="V56" s="91"/>
      <c r="W56" s="91"/>
      <c r="X56" s="91"/>
      <c r="Y56" s="91"/>
    </row>
    <row r="57" spans="2:26" s="20" customFormat="1" ht="15" customHeight="1" x14ac:dyDescent="0.15">
      <c r="B57" s="86"/>
      <c r="C57" s="86"/>
      <c r="D57" s="92" t="s">
        <v>254</v>
      </c>
      <c r="E57" s="88"/>
      <c r="F57" s="88"/>
      <c r="G57" s="88"/>
      <c r="H57" s="88"/>
      <c r="I57" s="88"/>
      <c r="J57" s="88"/>
      <c r="K57" s="88"/>
      <c r="L57" s="88"/>
      <c r="M57" s="88"/>
      <c r="N57" s="88"/>
      <c r="O57" s="86"/>
      <c r="P57" s="92"/>
      <c r="Q57" s="88"/>
      <c r="R57" s="88"/>
      <c r="S57" s="88"/>
      <c r="T57" s="88"/>
      <c r="U57" s="88"/>
      <c r="V57" s="88"/>
      <c r="W57" s="88"/>
      <c r="X57" s="88"/>
      <c r="Y57" s="88"/>
    </row>
    <row r="58" spans="2:26" ht="15" customHeight="1" x14ac:dyDescent="0.15">
      <c r="D58" s="22" t="s">
        <v>442</v>
      </c>
      <c r="E58" s="22"/>
      <c r="F58" s="21"/>
      <c r="G58" s="20"/>
      <c r="H58" s="20"/>
      <c r="I58" s="20"/>
      <c r="J58" s="20"/>
      <c r="K58" s="20"/>
      <c r="L58" s="187" t="s">
        <v>544</v>
      </c>
      <c r="M58" s="20"/>
      <c r="N58" s="20"/>
      <c r="O58" s="20"/>
      <c r="P58" s="21"/>
      <c r="Q58" s="22"/>
      <c r="R58" s="21"/>
      <c r="S58" s="20"/>
      <c r="T58" s="20"/>
      <c r="U58" s="20"/>
      <c r="V58" s="20"/>
      <c r="W58" s="20"/>
      <c r="X58" s="20"/>
      <c r="Y58" s="20"/>
      <c r="Z58" s="20"/>
    </row>
    <row r="59" spans="2:26" ht="27.95" customHeight="1" x14ac:dyDescent="0.15">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E6:F6 M6:N6 U6:V6 E23:F23 M23:N23 U23:V23 E40:F40 M40:N40 U40:V40" xr:uid="{00000000-0002-0000-0D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'(参考)リスト'!$B$51:$B$54</xm:f>
          </x14:formula1>
          <xm:sqref>D6 L6 T6 D23 L23 T23 D40 L40 T40</xm:sqref>
        </x14:dataValidation>
        <x14:dataValidation type="list" allowBlank="1" showInputMessage="1" showErrorMessage="1" xr:uid="{00000000-0002-0000-0D00-000002000000}">
          <x14:formula1>
            <xm:f>'(参考)リスト'!$F$51:$F$52</xm:f>
          </x14:formula1>
          <xm:sqref>D8 L8 T8 D25 L25 T25 D42 L42 T42</xm:sqref>
        </x14:dataValidation>
        <x14:dataValidation type="list" allowBlank="1" showInputMessage="1" showErrorMessage="1" xr:uid="{00000000-0002-0000-0D00-000003000000}">
          <x14:formula1>
            <xm:f>'(参考)リスト'!$D$51:$D$53</xm:f>
          </x14:formula1>
          <xm:sqref>I6 Q6 Y6 I23 Q23 Y23 I40 Q40 Y40</xm:sqref>
        </x14:dataValidation>
        <x14:dataValidation type="list" allowBlank="1" showInputMessage="1" showErrorMessage="1" xr:uid="{00000000-0002-0000-0D00-000004000000}">
          <x14:formula1>
            <xm:f>'(参考)リスト'!$E$51:$E$56</xm:f>
          </x14:formula1>
          <xm:sqref>D7:I7 L7:Q7 T7:Y7 D24:I24 L24:Q24 T24:Y24 D41:I41 L41:Q41 T41:Y41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B2:AI19"/>
  <sheetViews>
    <sheetView showGridLines="0" showZeros="0" view="pageBreakPreview" zoomScale="115" zoomScaleNormal="100" zoomScaleSheetLayoutView="11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59" t="s">
        <v>329</v>
      </c>
      <c r="C3" s="359"/>
      <c r="D3" s="359"/>
      <c r="E3" s="675"/>
      <c r="F3" s="675"/>
      <c r="G3" s="675"/>
      <c r="H3" s="675"/>
      <c r="I3" s="675"/>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row>
    <row r="4" spans="2:35" ht="20.100000000000001" customHeight="1" x14ac:dyDescent="0.15">
      <c r="B4" s="360" t="s">
        <v>27</v>
      </c>
      <c r="C4" s="360"/>
      <c r="D4" s="741"/>
      <c r="E4" s="361" t="str">
        <f>'様式A-1'!D3</f>
        <v>ヒライワズイドウ</v>
      </c>
      <c r="F4" s="362"/>
      <c r="G4" s="362"/>
      <c r="H4" s="362"/>
      <c r="I4" s="363"/>
      <c r="J4" s="742" t="s">
        <v>28</v>
      </c>
      <c r="K4" s="364"/>
      <c r="L4" s="364"/>
      <c r="M4" s="677" t="str">
        <f>'様式A-1'!J3</f>
        <v>一般国道315号</v>
      </c>
      <c r="N4" s="739"/>
      <c r="O4" s="739"/>
      <c r="P4" s="739"/>
      <c r="Q4" s="739"/>
      <c r="R4" s="739"/>
      <c r="S4" s="373" t="s">
        <v>260</v>
      </c>
      <c r="T4" s="373"/>
      <c r="U4" s="373"/>
      <c r="V4" s="373"/>
      <c r="W4" s="677" t="str">
        <f>'様式B(トンネル様式1P001)'!K5</f>
        <v>基礎地盤コンサルタンツ株式会社</v>
      </c>
      <c r="X4" s="677"/>
      <c r="Y4" s="677"/>
      <c r="Z4" s="677"/>
      <c r="AA4" s="677"/>
      <c r="AB4" s="677"/>
      <c r="AC4" s="401" t="s">
        <v>222</v>
      </c>
      <c r="AD4" s="402"/>
      <c r="AE4" s="403"/>
      <c r="AF4" s="743">
        <f>'様式B(トンネル様式1P001)'!Q5</f>
        <v>45268</v>
      </c>
      <c r="AG4" s="744"/>
      <c r="AH4" s="744"/>
      <c r="AI4" s="745"/>
    </row>
    <row r="5" spans="2:35" ht="20.100000000000001" customHeight="1" x14ac:dyDescent="0.15">
      <c r="B5" s="368" t="s">
        <v>0</v>
      </c>
      <c r="C5" s="368"/>
      <c r="D5" s="737"/>
      <c r="E5" s="369" t="str">
        <f>'様式A-1'!D4</f>
        <v>平岩隧道</v>
      </c>
      <c r="F5" s="370"/>
      <c r="G5" s="370"/>
      <c r="H5" s="370"/>
      <c r="I5" s="371"/>
      <c r="J5" s="738" t="s">
        <v>1</v>
      </c>
      <c r="K5" s="372"/>
      <c r="L5" s="372"/>
      <c r="M5" s="677" t="str">
        <f>'様式A-1'!R3</f>
        <v>防府土木建築事務所
山口支所</v>
      </c>
      <c r="N5" s="739"/>
      <c r="O5" s="739"/>
      <c r="P5" s="739"/>
      <c r="Q5" s="739"/>
      <c r="R5" s="739"/>
      <c r="S5" s="373" t="s">
        <v>261</v>
      </c>
      <c r="T5" s="373"/>
      <c r="U5" s="373"/>
      <c r="V5" s="373"/>
      <c r="W5" s="740" t="str">
        <f>'様式B(トンネル様式1P001)'!K6</f>
        <v>安田　啓吾</v>
      </c>
      <c r="X5" s="740"/>
      <c r="Y5" s="740"/>
      <c r="Z5" s="740"/>
      <c r="AA5" s="740"/>
      <c r="AB5" s="740"/>
      <c r="AC5" s="534"/>
      <c r="AD5" s="616"/>
      <c r="AE5" s="596"/>
      <c r="AF5" s="746"/>
      <c r="AG5" s="747"/>
      <c r="AH5" s="747"/>
      <c r="AI5" s="748"/>
    </row>
    <row r="6" spans="2:35" ht="26.25" customHeight="1" x14ac:dyDescent="0.2">
      <c r="B6" s="730" t="s">
        <v>31</v>
      </c>
      <c r="C6" s="732" t="s">
        <v>30</v>
      </c>
      <c r="D6" s="733"/>
      <c r="E6" s="733"/>
      <c r="F6" s="733"/>
      <c r="G6" s="733"/>
      <c r="H6" s="733"/>
      <c r="I6" s="733"/>
      <c r="J6" s="733"/>
      <c r="K6" s="733"/>
      <c r="L6" s="733"/>
      <c r="M6" s="733"/>
      <c r="N6" s="733"/>
      <c r="O6" s="733"/>
      <c r="P6" s="733"/>
      <c r="Q6" s="733"/>
      <c r="R6" s="733"/>
      <c r="S6" s="733"/>
      <c r="T6" s="733"/>
      <c r="U6" s="733"/>
      <c r="V6" s="733"/>
      <c r="W6" s="733"/>
      <c r="X6" s="733"/>
      <c r="Y6" s="733"/>
      <c r="Z6" s="733"/>
      <c r="AA6" s="733"/>
      <c r="AB6" s="733"/>
      <c r="AC6" s="733"/>
      <c r="AD6" s="733"/>
      <c r="AE6" s="733"/>
      <c r="AF6" s="733"/>
      <c r="AG6" s="733"/>
      <c r="AH6" s="733"/>
      <c r="AI6" s="734"/>
    </row>
    <row r="7" spans="2:35" ht="35.450000000000003" customHeight="1" x14ac:dyDescent="0.15">
      <c r="B7" s="730"/>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30"/>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30"/>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30"/>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30"/>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30"/>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30"/>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30"/>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30"/>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30"/>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30"/>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1.25" customHeight="1" x14ac:dyDescent="0.15">
      <c r="B18" s="731"/>
      <c r="C18" s="11"/>
      <c r="D18" s="8"/>
      <c r="E18" s="10"/>
      <c r="F18" s="9"/>
      <c r="G18" s="9"/>
      <c r="H18" s="8"/>
      <c r="I18" s="8"/>
      <c r="J18" s="8"/>
      <c r="K18" s="8"/>
      <c r="L18" s="8"/>
      <c r="M18" s="8"/>
      <c r="N18" s="8"/>
      <c r="O18" s="8"/>
      <c r="P18" s="8"/>
      <c r="Q18" s="8"/>
      <c r="R18" s="8"/>
      <c r="S18" s="7"/>
      <c r="T18" s="7"/>
      <c r="U18" s="7"/>
      <c r="V18" s="735" t="s">
        <v>524</v>
      </c>
      <c r="W18" s="735"/>
      <c r="X18" s="735"/>
      <c r="Y18" s="735"/>
      <c r="Z18" s="735"/>
      <c r="AA18" s="735"/>
      <c r="AB18" s="735"/>
      <c r="AC18" s="735"/>
      <c r="AD18" s="735"/>
      <c r="AE18" s="735"/>
      <c r="AF18" s="735"/>
      <c r="AG18" s="735"/>
      <c r="AH18" s="735"/>
      <c r="AI18" s="736"/>
    </row>
    <row r="19" spans="2:35" ht="15" customHeight="1" x14ac:dyDescent="0.15"/>
  </sheetData>
  <mergeCells count="18">
    <mergeCell ref="B3:AI3"/>
    <mergeCell ref="B4:D4"/>
    <mergeCell ref="E4:I4"/>
    <mergeCell ref="J4:L4"/>
    <mergeCell ref="M4:R4"/>
    <mergeCell ref="S4:V4"/>
    <mergeCell ref="W4:AB4"/>
    <mergeCell ref="AC4:AE5"/>
    <mergeCell ref="AF4:AI5"/>
    <mergeCell ref="B6:B18"/>
    <mergeCell ref="C6:AI6"/>
    <mergeCell ref="V18:AI18"/>
    <mergeCell ref="B5:D5"/>
    <mergeCell ref="E5:I5"/>
    <mergeCell ref="J5:L5"/>
    <mergeCell ref="M5:R5"/>
    <mergeCell ref="S5:V5"/>
    <mergeCell ref="W5:AB5"/>
  </mergeCells>
  <phoneticPr fontId="8"/>
  <printOptions horizontalCentered="1" verticalCentered="1"/>
  <pageMargins left="0.19685039370078741" right="0.19685039370078741" top="0.59055118110236227" bottom="0.39370078740157483" header="0.51181102362204722" footer="0.51181102362204722"/>
  <pageSetup paperSize="9"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B2:AI19"/>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59" t="s">
        <v>330</v>
      </c>
      <c r="C3" s="359"/>
      <c r="D3" s="359"/>
      <c r="E3" s="675"/>
      <c r="F3" s="675"/>
      <c r="G3" s="675"/>
      <c r="H3" s="675"/>
      <c r="I3" s="675"/>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row>
    <row r="4" spans="2:35" ht="20.100000000000001" customHeight="1" x14ac:dyDescent="0.15">
      <c r="B4" s="360" t="s">
        <v>27</v>
      </c>
      <c r="C4" s="360"/>
      <c r="D4" s="741"/>
      <c r="E4" s="361" t="str">
        <f>'様式A-1'!D3</f>
        <v>ヒライワズイドウ</v>
      </c>
      <c r="F4" s="362"/>
      <c r="G4" s="362"/>
      <c r="H4" s="362"/>
      <c r="I4" s="363"/>
      <c r="J4" s="742" t="s">
        <v>28</v>
      </c>
      <c r="K4" s="364"/>
      <c r="L4" s="364"/>
      <c r="M4" s="677" t="str">
        <f>'様式A-1'!J3</f>
        <v>一般国道315号</v>
      </c>
      <c r="N4" s="739"/>
      <c r="O4" s="739"/>
      <c r="P4" s="739"/>
      <c r="Q4" s="739"/>
      <c r="R4" s="739"/>
      <c r="S4" s="373" t="s">
        <v>260</v>
      </c>
      <c r="T4" s="373"/>
      <c r="U4" s="373"/>
      <c r="V4" s="373"/>
      <c r="W4" s="677" t="str">
        <f>'様式B(トンネル様式1P001)'!K5</f>
        <v>基礎地盤コンサルタンツ株式会社</v>
      </c>
      <c r="X4" s="677"/>
      <c r="Y4" s="677"/>
      <c r="Z4" s="677"/>
      <c r="AA4" s="677"/>
      <c r="AB4" s="677"/>
      <c r="AC4" s="401" t="s">
        <v>222</v>
      </c>
      <c r="AD4" s="402"/>
      <c r="AE4" s="403"/>
      <c r="AF4" s="743">
        <f>'様式B(トンネル様式1P001)'!Q5</f>
        <v>45268</v>
      </c>
      <c r="AG4" s="744"/>
      <c r="AH4" s="744"/>
      <c r="AI4" s="745"/>
    </row>
    <row r="5" spans="2:35" ht="20.100000000000001" customHeight="1" x14ac:dyDescent="0.15">
      <c r="B5" s="368" t="s">
        <v>0</v>
      </c>
      <c r="C5" s="368"/>
      <c r="D5" s="737"/>
      <c r="E5" s="369" t="str">
        <f>'様式A-1'!D4</f>
        <v>平岩隧道</v>
      </c>
      <c r="F5" s="370"/>
      <c r="G5" s="370"/>
      <c r="H5" s="370"/>
      <c r="I5" s="371"/>
      <c r="J5" s="738" t="s">
        <v>1</v>
      </c>
      <c r="K5" s="372"/>
      <c r="L5" s="372"/>
      <c r="M5" s="677" t="str">
        <f>'様式A-1'!R3</f>
        <v>防府土木建築事務所
山口支所</v>
      </c>
      <c r="N5" s="739"/>
      <c r="O5" s="739"/>
      <c r="P5" s="739"/>
      <c r="Q5" s="739"/>
      <c r="R5" s="739"/>
      <c r="S5" s="373" t="s">
        <v>261</v>
      </c>
      <c r="T5" s="373"/>
      <c r="U5" s="373"/>
      <c r="V5" s="373"/>
      <c r="W5" s="740" t="str">
        <f>'様式B(トンネル様式1P001)'!K6</f>
        <v>安田　啓吾</v>
      </c>
      <c r="X5" s="740"/>
      <c r="Y5" s="740"/>
      <c r="Z5" s="740"/>
      <c r="AA5" s="740"/>
      <c r="AB5" s="740"/>
      <c r="AC5" s="534"/>
      <c r="AD5" s="616"/>
      <c r="AE5" s="596"/>
      <c r="AF5" s="746"/>
      <c r="AG5" s="747"/>
      <c r="AH5" s="747"/>
      <c r="AI5" s="748"/>
    </row>
    <row r="6" spans="2:35" ht="26.25" customHeight="1" x14ac:dyDescent="0.2">
      <c r="B6" s="730" t="s">
        <v>31</v>
      </c>
      <c r="C6" s="732" t="s">
        <v>30</v>
      </c>
      <c r="D6" s="733"/>
      <c r="E6" s="733"/>
      <c r="F6" s="733"/>
      <c r="G6" s="733"/>
      <c r="H6" s="733"/>
      <c r="I6" s="733"/>
      <c r="J6" s="733"/>
      <c r="K6" s="733"/>
      <c r="L6" s="733"/>
      <c r="M6" s="733"/>
      <c r="N6" s="733"/>
      <c r="O6" s="733"/>
      <c r="P6" s="733"/>
      <c r="Q6" s="733"/>
      <c r="R6" s="733"/>
      <c r="S6" s="733"/>
      <c r="T6" s="733"/>
      <c r="U6" s="733"/>
      <c r="V6" s="733"/>
      <c r="W6" s="733"/>
      <c r="X6" s="733"/>
      <c r="Y6" s="733"/>
      <c r="Z6" s="733"/>
      <c r="AA6" s="733"/>
      <c r="AB6" s="733"/>
      <c r="AC6" s="733"/>
      <c r="AD6" s="733"/>
      <c r="AE6" s="733"/>
      <c r="AF6" s="733"/>
      <c r="AG6" s="733"/>
      <c r="AH6" s="733"/>
      <c r="AI6" s="734"/>
    </row>
    <row r="7" spans="2:35" ht="35.450000000000003" customHeight="1" x14ac:dyDescent="0.15">
      <c r="B7" s="730"/>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30"/>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30"/>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30"/>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30"/>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30"/>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30"/>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30"/>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30"/>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30"/>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30"/>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x14ac:dyDescent="0.15">
      <c r="B18" s="731"/>
      <c r="C18" s="11"/>
      <c r="D18" s="8"/>
      <c r="E18" s="10"/>
      <c r="F18" s="9"/>
      <c r="G18" s="9"/>
      <c r="H18" s="8"/>
      <c r="I18" s="8"/>
      <c r="J18" s="8"/>
      <c r="K18" s="8"/>
      <c r="L18" s="8"/>
      <c r="M18" s="8"/>
      <c r="N18" s="8"/>
      <c r="O18" s="8"/>
      <c r="P18" s="8"/>
      <c r="Q18" s="8"/>
      <c r="R18" s="8"/>
      <c r="S18" s="749" t="s">
        <v>548</v>
      </c>
      <c r="T18" s="749"/>
      <c r="U18" s="749"/>
      <c r="V18" s="749"/>
      <c r="W18" s="749"/>
      <c r="X18" s="749"/>
      <c r="Y18" s="749"/>
      <c r="Z18" s="749"/>
      <c r="AA18" s="749"/>
      <c r="AB18" s="749"/>
      <c r="AC18" s="749"/>
      <c r="AD18" s="749"/>
      <c r="AE18" s="749"/>
      <c r="AF18" s="749"/>
      <c r="AG18" s="749"/>
      <c r="AH18" s="749"/>
      <c r="AI18" s="750"/>
    </row>
    <row r="19" spans="2:35" ht="15" customHeight="1" x14ac:dyDescent="0.15"/>
  </sheetData>
  <mergeCells count="18">
    <mergeCell ref="B3:AI3"/>
    <mergeCell ref="B4:D4"/>
    <mergeCell ref="E4:I4"/>
    <mergeCell ref="J4:L4"/>
    <mergeCell ref="M4:R4"/>
    <mergeCell ref="S4:V4"/>
    <mergeCell ref="W4:AB4"/>
    <mergeCell ref="AC4:AE5"/>
    <mergeCell ref="AF4:AI5"/>
    <mergeCell ref="B6:B18"/>
    <mergeCell ref="C6:AI6"/>
    <mergeCell ref="B5:D5"/>
    <mergeCell ref="E5:I5"/>
    <mergeCell ref="J5:L5"/>
    <mergeCell ref="M5:R5"/>
    <mergeCell ref="S5:V5"/>
    <mergeCell ref="W5:AB5"/>
    <mergeCell ref="S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CH52"/>
  <sheetViews>
    <sheetView showGridLines="0" showZeros="0" view="pageBreakPreview" zoomScaleNormal="100" zoomScaleSheetLayoutView="100" workbookViewId="0">
      <selection activeCell="Z21" sqref="Z2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PS</v>
      </c>
      <c r="AW5" s="129" t="str">
        <f>R7</f>
        <v>0.0ｍ</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581</v>
      </c>
      <c r="O7" s="759"/>
      <c r="P7" s="766" t="s">
        <v>456</v>
      </c>
      <c r="Q7" s="768"/>
      <c r="R7" s="805" t="s">
        <v>664</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497</v>
      </c>
      <c r="O11" s="785"/>
      <c r="P11" s="758" t="s">
        <v>335</v>
      </c>
      <c r="Q11" s="760"/>
      <c r="R11" s="253" t="s">
        <v>341</v>
      </c>
      <c r="S11" s="253"/>
      <c r="T11" s="253"/>
      <c r="U11" s="758" t="s">
        <v>556</v>
      </c>
      <c r="V11" s="760"/>
      <c r="W11" s="758" t="s">
        <v>617</v>
      </c>
      <c r="X11" s="759"/>
      <c r="Y11" s="154"/>
      <c r="Z11" s="154"/>
      <c r="AA11" s="154"/>
      <c r="AB11" s="154"/>
      <c r="AC11" s="179"/>
      <c r="AD11" s="179"/>
      <c r="AE11" s="179"/>
      <c r="AF11" s="179"/>
      <c r="AG11" s="179"/>
      <c r="AH11" s="179"/>
      <c r="AI11" s="179"/>
      <c r="AJ11" s="179"/>
      <c r="AK11" s="784" t="s">
        <v>698</v>
      </c>
      <c r="AL11" s="823"/>
      <c r="AM11" s="823"/>
      <c r="AN11" s="620"/>
      <c r="AO11" s="621"/>
      <c r="AP11" s="2"/>
      <c r="AQ11" s="178">
        <f>IF(P11="材質劣化",2,IF(P11="漏水",3,1))</f>
        <v>2</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Y11:AB30" xr:uid="{00000000-0002-0000-1000-000000000000}">
      <formula1>"　,○"</formula1>
    </dataValidation>
    <dataValidation type="list" allowBlank="1" showInputMessage="1" showErrorMessage="1" sqref="N11:O30 R11:T30" xr:uid="{00000000-0002-0000-1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000-000002000000}">
          <x14:formula1>
            <xm:f>'(参考)リスト'!$F$16:$F$21</xm:f>
          </x14:formula1>
          <xm:sqref>W11:X30</xm:sqref>
        </x14:dataValidation>
        <x14:dataValidation type="list" allowBlank="1" showInputMessage="1" showErrorMessage="1" xr:uid="{00000000-0002-0000-1000-000003000000}">
          <x14:formula1>
            <xm:f>'(参考)リスト'!$B$16:$B$20</xm:f>
          </x14:formula1>
          <xm:sqref>L11:M30</xm:sqref>
        </x14:dataValidation>
        <x14:dataValidation type="list" allowBlank="1" showInputMessage="1" showErrorMessage="1" xr:uid="{00000000-0002-0000-1000-000004000000}">
          <x14:formula1>
            <xm:f>'(参考)リスト'!$G$16:$G$20</xm:f>
          </x14:formula1>
          <xm:sqref>U11:V30</xm:sqref>
        </x14:dataValidation>
        <x14:dataValidation type="list" allowBlank="1" showInputMessage="1" showErrorMessage="1" xr:uid="{00000000-0002-0000-1000-000005000000}">
          <x14:formula1>
            <xm:f>'(参考)リスト'!$D$16:$D$18</xm:f>
          </x14:formula1>
          <xm:sqref>P11:Q30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CH52"/>
  <sheetViews>
    <sheetView showGridLines="0" showZeros="0" view="pageBreakPreview" zoomScaleNormal="100" zoomScaleSheetLayoutView="100" workbookViewId="0">
      <selection activeCell="AK13" sqref="AK13:AO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S01</v>
      </c>
      <c r="AW5" s="129">
        <f>R7</f>
        <v>1</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583</v>
      </c>
      <c r="O7" s="759"/>
      <c r="P7" s="766" t="s">
        <v>456</v>
      </c>
      <c r="Q7" s="768"/>
      <c r="R7" s="805">
        <v>1</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488</v>
      </c>
      <c r="O11" s="785"/>
      <c r="P11" s="758" t="s">
        <v>336</v>
      </c>
      <c r="Q11" s="760"/>
      <c r="R11" s="253" t="s">
        <v>341</v>
      </c>
      <c r="S11" s="253"/>
      <c r="T11" s="253"/>
      <c r="U11" s="758" t="s">
        <v>556</v>
      </c>
      <c r="V11" s="760"/>
      <c r="W11" s="758" t="s">
        <v>617</v>
      </c>
      <c r="X11" s="759"/>
      <c r="Y11" s="154"/>
      <c r="Z11" s="154"/>
      <c r="AA11" s="154"/>
      <c r="AB11" s="154"/>
      <c r="AC11" s="179"/>
      <c r="AD11" s="179"/>
      <c r="AE11" s="179"/>
      <c r="AF11" s="179"/>
      <c r="AG11" s="179"/>
      <c r="AH11" s="179"/>
      <c r="AI11" s="179"/>
      <c r="AJ11" s="179"/>
      <c r="AK11" s="784" t="s">
        <v>660</v>
      </c>
      <c r="AL11" s="823"/>
      <c r="AM11" s="823"/>
      <c r="AN11" s="620"/>
      <c r="AO11" s="621"/>
      <c r="AP11" s="2"/>
      <c r="AQ11" s="178">
        <f>IF(P11="材質劣化",2,IF(P11="漏水",3,1))</f>
        <v>3</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N11:O30 R11:T30" xr:uid="{00000000-0002-0000-1100-000000000000}">
      <formula1>INDIRECT(L11)</formula1>
    </dataValidation>
    <dataValidation type="list" allowBlank="1" showInputMessage="1" showErrorMessage="1" sqref="Y11:AB30" xr:uid="{00000000-0002-0000-11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100-000002000000}">
          <x14:formula1>
            <xm:f>'(参考)リスト'!$D$16:$D$18</xm:f>
          </x14:formula1>
          <xm:sqref>P11:Q30</xm:sqref>
        </x14:dataValidation>
        <x14:dataValidation type="list" allowBlank="1" showInputMessage="1" showErrorMessage="1" xr:uid="{00000000-0002-0000-1100-000003000000}">
          <x14:formula1>
            <xm:f>'(参考)リスト'!$G$16:$G$20</xm:f>
          </x14:formula1>
          <xm:sqref>U11:V30</xm:sqref>
        </x14:dataValidation>
        <x14:dataValidation type="list" allowBlank="1" showInputMessage="1" showErrorMessage="1" xr:uid="{00000000-0002-0000-1100-000004000000}">
          <x14:formula1>
            <xm:f>'(参考)リスト'!$B$16:$B$20</xm:f>
          </x14:formula1>
          <xm:sqref>L11:M30</xm:sqref>
        </x14:dataValidation>
        <x14:dataValidation type="list" allowBlank="1" showInputMessage="1" showErrorMessage="1" xr:uid="{00000000-0002-0000-1100-000005000000}">
          <x14:formula1>
            <xm:f>'(参考)リスト'!$F$16:$F$21</xm:f>
          </x14:formula1>
          <xm:sqref>W11:X30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CH52"/>
  <sheetViews>
    <sheetView showGridLines="0" showZeros="0" view="pageBreakPreview" zoomScaleNormal="100" zoomScaleSheetLayoutView="100" workbookViewId="0">
      <selection activeCell="AC23" sqref="AC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S02</v>
      </c>
      <c r="AW5" s="129">
        <f>R7</f>
        <v>6</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585</v>
      </c>
      <c r="O7" s="759"/>
      <c r="P7" s="766" t="s">
        <v>456</v>
      </c>
      <c r="Q7" s="768"/>
      <c r="R7" s="805">
        <v>6</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487</v>
      </c>
      <c r="O11" s="785"/>
      <c r="P11" s="758" t="s">
        <v>336</v>
      </c>
      <c r="Q11" s="760"/>
      <c r="R11" s="253" t="s">
        <v>341</v>
      </c>
      <c r="S11" s="253"/>
      <c r="T11" s="253"/>
      <c r="U11" s="758" t="s">
        <v>556</v>
      </c>
      <c r="V11" s="760"/>
      <c r="W11" s="758" t="s">
        <v>617</v>
      </c>
      <c r="X11" s="759"/>
      <c r="Y11" s="154"/>
      <c r="Z11" s="154"/>
      <c r="AA11" s="154"/>
      <c r="AB11" s="154"/>
      <c r="AC11" s="179"/>
      <c r="AD11" s="179"/>
      <c r="AE11" s="179"/>
      <c r="AF11" s="179"/>
      <c r="AG11" s="179"/>
      <c r="AH11" s="179"/>
      <c r="AI11" s="179"/>
      <c r="AJ11" s="179"/>
      <c r="AK11" s="784" t="s">
        <v>699</v>
      </c>
      <c r="AL11" s="823"/>
      <c r="AM11" s="823"/>
      <c r="AN11" s="620"/>
      <c r="AO11" s="621"/>
      <c r="AP11" s="2"/>
      <c r="AQ11" s="178">
        <f>IF(P11="材質劣化",2,IF(P11="漏水",3,1))</f>
        <v>3</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Y11:AB30" xr:uid="{00000000-0002-0000-1200-000000000000}">
      <formula1>"　,○"</formula1>
    </dataValidation>
    <dataValidation type="list" allowBlank="1" showInputMessage="1" showErrorMessage="1" sqref="N11:O30 R11:T30" xr:uid="{00000000-0002-0000-1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200-000002000000}">
          <x14:formula1>
            <xm:f>'(参考)リスト'!$F$16:$F$21</xm:f>
          </x14:formula1>
          <xm:sqref>W11:X30</xm:sqref>
        </x14:dataValidation>
        <x14:dataValidation type="list" allowBlank="1" showInputMessage="1" showErrorMessage="1" xr:uid="{00000000-0002-0000-1200-000003000000}">
          <x14:formula1>
            <xm:f>'(参考)リスト'!$B$16:$B$20</xm:f>
          </x14:formula1>
          <xm:sqref>L11:M30</xm:sqref>
        </x14:dataValidation>
        <x14:dataValidation type="list" allowBlank="1" showInputMessage="1" showErrorMessage="1" xr:uid="{00000000-0002-0000-1200-000004000000}">
          <x14:formula1>
            <xm:f>'(参考)リスト'!$G$16:$G$20</xm:f>
          </x14:formula1>
          <xm:sqref>U11:V30</xm:sqref>
        </x14:dataValidation>
        <x14:dataValidation type="list" allowBlank="1" showInputMessage="1" showErrorMessage="1" xr:uid="{00000000-0002-0000-1200-000005000000}">
          <x14:formula1>
            <xm:f>'(参考)リスト'!$D$16:$D$18</xm:f>
          </x14:formula1>
          <xm:sqref>P11:Q30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S03</v>
      </c>
      <c r="AW5" s="129">
        <f>R7</f>
        <v>6</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586</v>
      </c>
      <c r="O7" s="759"/>
      <c r="P7" s="766" t="s">
        <v>456</v>
      </c>
      <c r="Q7" s="768"/>
      <c r="R7" s="805">
        <v>6</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c r="L11" s="784"/>
      <c r="M11" s="785"/>
      <c r="N11" s="784"/>
      <c r="O11" s="785"/>
      <c r="P11" s="758"/>
      <c r="Q11" s="760"/>
      <c r="R11" s="253"/>
      <c r="S11" s="253"/>
      <c r="T11" s="253"/>
      <c r="U11" s="758"/>
      <c r="V11" s="760"/>
      <c r="W11" s="758"/>
      <c r="X11" s="759"/>
      <c r="Y11" s="154"/>
      <c r="Z11" s="154"/>
      <c r="AA11" s="154"/>
      <c r="AB11" s="154"/>
      <c r="AC11" s="179"/>
      <c r="AD11" s="179"/>
      <c r="AE11" s="179"/>
      <c r="AF11" s="179"/>
      <c r="AG11" s="179"/>
      <c r="AH11" s="179"/>
      <c r="AI11" s="179"/>
      <c r="AJ11" s="179"/>
      <c r="AK11" s="784"/>
      <c r="AL11" s="823"/>
      <c r="AM11" s="823"/>
      <c r="AN11" s="620"/>
      <c r="AO11" s="621"/>
      <c r="AP11" s="2"/>
      <c r="AQ11" s="178">
        <f>IF(P11="材質劣化",2,IF(P11="漏水",3,1))</f>
        <v>1</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N11:O30 R11:T30" xr:uid="{00000000-0002-0000-1300-000000000000}">
      <formula1>INDIRECT(L11)</formula1>
    </dataValidation>
    <dataValidation type="list" allowBlank="1" showInputMessage="1" showErrorMessage="1" sqref="Y11:AB30" xr:uid="{00000000-0002-0000-1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2000000}">
          <x14:formula1>
            <xm:f>'(参考)リスト'!$D$16:$D$18</xm:f>
          </x14:formula1>
          <xm:sqref>P11:Q30</xm:sqref>
        </x14:dataValidation>
        <x14:dataValidation type="list" allowBlank="1" showInputMessage="1" showErrorMessage="1" xr:uid="{00000000-0002-0000-1300-000003000000}">
          <x14:formula1>
            <xm:f>'(参考)リスト'!$G$16:$G$20</xm:f>
          </x14:formula1>
          <xm:sqref>U11:V30</xm:sqref>
        </x14:dataValidation>
        <x14:dataValidation type="list" allowBlank="1" showInputMessage="1" showErrorMessage="1" xr:uid="{00000000-0002-0000-1300-000004000000}">
          <x14:formula1>
            <xm:f>'(参考)リスト'!$B$16:$B$20</xm:f>
          </x14:formula1>
          <xm:sqref>L11:M30</xm:sqref>
        </x14:dataValidation>
        <x14:dataValidation type="list" allowBlank="1" showInputMessage="1" showErrorMessage="1" xr:uid="{00000000-0002-0000-1300-000005000000}">
          <x14:formula1>
            <xm:f>'(参考)リスト'!$F$16:$F$21</xm:f>
          </x14:formula1>
          <xm:sqref>W11:X30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CH52"/>
  <sheetViews>
    <sheetView showGridLines="0" showZeros="0" view="pageBreakPreview" zoomScaleNormal="100" zoomScaleSheetLayoutView="100" workbookViewId="0">
      <selection activeCell="P8" sqref="P8:Q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S04</v>
      </c>
      <c r="AW5" s="129">
        <f>R7</f>
        <v>7.5</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587</v>
      </c>
      <c r="O7" s="759"/>
      <c r="P7" s="766" t="s">
        <v>456</v>
      </c>
      <c r="Q7" s="768"/>
      <c r="R7" s="805">
        <v>7.5</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488</v>
      </c>
      <c r="O11" s="785"/>
      <c r="P11" s="758" t="s">
        <v>335</v>
      </c>
      <c r="Q11" s="760"/>
      <c r="R11" s="253" t="s">
        <v>341</v>
      </c>
      <c r="S11" s="253"/>
      <c r="T11" s="253"/>
      <c r="U11" s="758" t="s">
        <v>556</v>
      </c>
      <c r="V11" s="760"/>
      <c r="W11" s="758" t="s">
        <v>617</v>
      </c>
      <c r="X11" s="759"/>
      <c r="Y11" s="154"/>
      <c r="Z11" s="154"/>
      <c r="AA11" s="154"/>
      <c r="AB11" s="154"/>
      <c r="AC11" s="179"/>
      <c r="AD11" s="179"/>
      <c r="AE11" s="179"/>
      <c r="AF11" s="179"/>
      <c r="AG11" s="179"/>
      <c r="AH11" s="179"/>
      <c r="AI11" s="179"/>
      <c r="AJ11" s="179"/>
      <c r="AK11" s="784" t="s">
        <v>700</v>
      </c>
      <c r="AL11" s="823"/>
      <c r="AM11" s="823"/>
      <c r="AN11" s="620"/>
      <c r="AO11" s="621"/>
      <c r="AP11" s="2"/>
      <c r="AQ11" s="178">
        <f>IF(P11="材質劣化",2,IF(P11="漏水",3,1))</f>
        <v>2</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Y11:AB30" xr:uid="{00000000-0002-0000-1400-000000000000}">
      <formula1>"　,○"</formula1>
    </dataValidation>
    <dataValidation type="list" allowBlank="1" showInputMessage="1" showErrorMessage="1" sqref="N11:O30 R11:T30" xr:uid="{00000000-0002-0000-1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400-000002000000}">
          <x14:formula1>
            <xm:f>'(参考)リスト'!$F$16:$F$21</xm:f>
          </x14:formula1>
          <xm:sqref>W11:X30</xm:sqref>
        </x14:dataValidation>
        <x14:dataValidation type="list" allowBlank="1" showInputMessage="1" showErrorMessage="1" xr:uid="{00000000-0002-0000-1400-000003000000}">
          <x14:formula1>
            <xm:f>'(参考)リスト'!$B$16:$B$20</xm:f>
          </x14:formula1>
          <xm:sqref>L11:M30</xm:sqref>
        </x14:dataValidation>
        <x14:dataValidation type="list" allowBlank="1" showInputMessage="1" showErrorMessage="1" xr:uid="{00000000-0002-0000-1400-000004000000}">
          <x14:formula1>
            <xm:f>'(参考)リスト'!$G$16:$G$20</xm:f>
          </x14:formula1>
          <xm:sqref>U11:V30</xm:sqref>
        </x14:dataValidation>
        <x14:dataValidation type="list" allowBlank="1" showInputMessage="1" showErrorMessage="1" xr:uid="{00000000-0002-0000-1400-000005000000}">
          <x14:formula1>
            <xm:f>'(参考)リスト'!$D$16:$D$18</xm:f>
          </x14:formula1>
          <xm:sqref>P11:Q30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S05</v>
      </c>
      <c r="AW5" s="129">
        <f>R7</f>
        <v>3</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588</v>
      </c>
      <c r="O7" s="759"/>
      <c r="P7" s="766" t="s">
        <v>456</v>
      </c>
      <c r="Q7" s="768"/>
      <c r="R7" s="805">
        <v>3</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c r="L11" s="784"/>
      <c r="M11" s="785"/>
      <c r="N11" s="784"/>
      <c r="O11" s="785"/>
      <c r="P11" s="758"/>
      <c r="Q11" s="760"/>
      <c r="R11" s="253"/>
      <c r="S11" s="253"/>
      <c r="T11" s="253"/>
      <c r="U11" s="758"/>
      <c r="V11" s="760"/>
      <c r="W11" s="758"/>
      <c r="X11" s="759"/>
      <c r="Y11" s="154"/>
      <c r="Z11" s="154"/>
      <c r="AA11" s="154"/>
      <c r="AB11" s="154"/>
      <c r="AC11" s="179"/>
      <c r="AD11" s="179"/>
      <c r="AE11" s="179"/>
      <c r="AF11" s="179"/>
      <c r="AG11" s="179"/>
      <c r="AH11" s="179"/>
      <c r="AI11" s="179"/>
      <c r="AJ11" s="179"/>
      <c r="AK11" s="784"/>
      <c r="AL11" s="823"/>
      <c r="AM11" s="823"/>
      <c r="AN11" s="620"/>
      <c r="AO11" s="621"/>
      <c r="AP11" s="2"/>
      <c r="AQ11" s="178">
        <f>IF(P11="材質劣化",2,IF(P11="漏水",3,1))</f>
        <v>1</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N11:O30 R11:T30" xr:uid="{00000000-0002-0000-1500-000000000000}">
      <formula1>INDIRECT(L11)</formula1>
    </dataValidation>
    <dataValidation type="list" allowBlank="1" showInputMessage="1" showErrorMessage="1" sqref="Y11:AB30" xr:uid="{00000000-0002-0000-1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2000000}">
          <x14:formula1>
            <xm:f>'(参考)リスト'!$D$16:$D$18</xm:f>
          </x14:formula1>
          <xm:sqref>P11:Q30</xm:sqref>
        </x14:dataValidation>
        <x14:dataValidation type="list" allowBlank="1" showInputMessage="1" showErrorMessage="1" xr:uid="{00000000-0002-0000-1500-000003000000}">
          <x14:formula1>
            <xm:f>'(参考)リスト'!$G$16:$G$20</xm:f>
          </x14:formula1>
          <xm:sqref>U11:V30</xm:sqref>
        </x14:dataValidation>
        <x14:dataValidation type="list" allowBlank="1" showInputMessage="1" showErrorMessage="1" xr:uid="{00000000-0002-0000-1500-000004000000}">
          <x14:formula1>
            <xm:f>'(参考)リスト'!$B$16:$B$20</xm:f>
          </x14:formula1>
          <xm:sqref>L11:M30</xm:sqref>
        </x14:dataValidation>
        <x14:dataValidation type="list" allowBlank="1" showInputMessage="1" showErrorMessage="1" xr:uid="{00000000-0002-0000-1500-000005000000}">
          <x14:formula1>
            <xm:f>'(参考)リスト'!$F$16:$F$21</xm:f>
          </x14:formula1>
          <xm:sqref>W11:X30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S06</v>
      </c>
      <c r="AW5" s="129">
        <f>R7</f>
        <v>7.5</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1</v>
      </c>
      <c r="BJ5" s="158" t="str">
        <f>+Y35</f>
        <v/>
      </c>
      <c r="BK5" s="158" t="str">
        <f t="shared" ref="BK5" si="2">+Z35</f>
        <v/>
      </c>
      <c r="BL5" s="158" t="str">
        <f>+AA35</f>
        <v/>
      </c>
      <c r="BM5" s="158">
        <f>+AC35</f>
        <v>0</v>
      </c>
      <c r="BN5" s="158">
        <f t="shared" ref="BN5:BO5" si="3">+AD35</f>
        <v>0</v>
      </c>
      <c r="BO5" s="158">
        <f t="shared" si="3"/>
        <v>0</v>
      </c>
      <c r="BP5" s="158">
        <f>+AG35</f>
        <v>0</v>
      </c>
      <c r="BQ5" s="158">
        <f>+AH35</f>
        <v>0</v>
      </c>
      <c r="BR5" s="158">
        <f>+AI35</f>
        <v>1</v>
      </c>
      <c r="BS5" s="223" t="str">
        <f>+Y36</f>
        <v>Ⅰ</v>
      </c>
      <c r="BT5" s="223" t="str">
        <f>+AC36</f>
        <v>Ⅰ</v>
      </c>
      <c r="BU5" s="223" t="str">
        <f>+AG36</f>
        <v>Ⅱ</v>
      </c>
      <c r="BV5" s="223" t="str">
        <f>+Y37</f>
        <v>Ⅱ</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0.9</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589</v>
      </c>
      <c r="O7" s="759"/>
      <c r="P7" s="766" t="s">
        <v>456</v>
      </c>
      <c r="Q7" s="768"/>
      <c r="R7" s="805">
        <v>7.5</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488</v>
      </c>
      <c r="O11" s="785"/>
      <c r="P11" s="758" t="s">
        <v>336</v>
      </c>
      <c r="Q11" s="760"/>
      <c r="R11" s="253" t="s">
        <v>336</v>
      </c>
      <c r="S11" s="253"/>
      <c r="T11" s="253"/>
      <c r="U11" s="758" t="s">
        <v>617</v>
      </c>
      <c r="V11" s="760"/>
      <c r="W11" s="758" t="s">
        <v>617</v>
      </c>
      <c r="X11" s="759"/>
      <c r="Y11" s="154"/>
      <c r="Z11" s="154"/>
      <c r="AA11" s="154"/>
      <c r="AB11" s="154"/>
      <c r="AC11" s="179"/>
      <c r="AD11" s="179"/>
      <c r="AE11" s="179"/>
      <c r="AF11" s="179"/>
      <c r="AG11" s="179"/>
      <c r="AH11" s="179"/>
      <c r="AI11" s="179"/>
      <c r="AJ11" s="179">
        <v>0.9</v>
      </c>
      <c r="AK11" s="784"/>
      <c r="AL11" s="823"/>
      <c r="AM11" s="823"/>
      <c r="AN11" s="620"/>
      <c r="AO11" s="621"/>
      <c r="AP11" s="2"/>
      <c r="AQ11" s="178">
        <f>IF(P11="材質劣化",2,IF(P11="漏水",3,1))</f>
        <v>3</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0.9</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1</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Ⅱb</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1</v>
      </c>
      <c r="AJ35" s="765"/>
      <c r="AK35" s="778"/>
      <c r="AL35" s="779"/>
      <c r="AM35" s="779"/>
      <c r="AN35" s="779"/>
      <c r="AO35" s="780"/>
      <c r="AP35" s="2"/>
      <c r="AQ35" s="158">
        <f>+Y32+AC35+AG35</f>
        <v>0</v>
      </c>
      <c r="AR35" s="158">
        <f>+Z32+AD35+AH35</f>
        <v>0</v>
      </c>
      <c r="AS35" s="769">
        <f>+AS34+AE35+AI35</f>
        <v>1</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Ⅱ</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Y11:AB30" xr:uid="{00000000-0002-0000-1600-000000000000}">
      <formula1>"　,○"</formula1>
    </dataValidation>
    <dataValidation type="list" allowBlank="1" showInputMessage="1" showErrorMessage="1" sqref="N11:O30 R11:T30" xr:uid="{00000000-0002-0000-1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600-000002000000}">
          <x14:formula1>
            <xm:f>'(参考)リスト'!$F$16:$F$21</xm:f>
          </x14:formula1>
          <xm:sqref>W11:X30</xm:sqref>
        </x14:dataValidation>
        <x14:dataValidation type="list" allowBlank="1" showInputMessage="1" showErrorMessage="1" xr:uid="{00000000-0002-0000-1600-000003000000}">
          <x14:formula1>
            <xm:f>'(参考)リスト'!$B$16:$B$20</xm:f>
          </x14:formula1>
          <xm:sqref>L11:M30</xm:sqref>
        </x14:dataValidation>
        <x14:dataValidation type="list" allowBlank="1" showInputMessage="1" showErrorMessage="1" xr:uid="{00000000-0002-0000-1600-000004000000}">
          <x14:formula1>
            <xm:f>'(参考)リスト'!$G$16:$G$20</xm:f>
          </x14:formula1>
          <xm:sqref>U11:V30</xm:sqref>
        </x14:dataValidation>
        <x14:dataValidation type="list" allowBlank="1" showInputMessage="1" showErrorMessage="1" xr:uid="{00000000-0002-0000-1600-000005000000}">
          <x14:formula1>
            <xm:f>'(参考)リスト'!$D$16:$D$18</xm:f>
          </x14:formula1>
          <xm:sqref>P11:Q30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S07</v>
      </c>
      <c r="AW5" s="129">
        <f>R7</f>
        <v>4.5</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590</v>
      </c>
      <c r="O7" s="759"/>
      <c r="P7" s="766" t="s">
        <v>456</v>
      </c>
      <c r="Q7" s="768"/>
      <c r="R7" s="805">
        <v>4.5</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c r="L11" s="784"/>
      <c r="M11" s="785"/>
      <c r="N11" s="784"/>
      <c r="O11" s="785"/>
      <c r="P11" s="758"/>
      <c r="Q11" s="760"/>
      <c r="R11" s="253"/>
      <c r="S11" s="253"/>
      <c r="T11" s="253"/>
      <c r="U11" s="758"/>
      <c r="V11" s="760"/>
      <c r="W11" s="758"/>
      <c r="X11" s="759"/>
      <c r="Y11" s="154"/>
      <c r="Z11" s="154"/>
      <c r="AA11" s="154"/>
      <c r="AB11" s="154"/>
      <c r="AC11" s="179"/>
      <c r="AD11" s="179"/>
      <c r="AE11" s="179"/>
      <c r="AF11" s="179"/>
      <c r="AG11" s="179"/>
      <c r="AH11" s="179"/>
      <c r="AI11" s="179"/>
      <c r="AJ11" s="179"/>
      <c r="AK11" s="784"/>
      <c r="AL11" s="823"/>
      <c r="AM11" s="823"/>
      <c r="AN11" s="620"/>
      <c r="AO11" s="621"/>
      <c r="AP11" s="2"/>
      <c r="AQ11" s="178">
        <f>IF(P11="材質劣化",2,IF(P11="漏水",3,1))</f>
        <v>1</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N11:O30 R11:T30" xr:uid="{00000000-0002-0000-1700-000000000000}">
      <formula1>INDIRECT(L11)</formula1>
    </dataValidation>
    <dataValidation type="list" allowBlank="1" showInputMessage="1" showErrorMessage="1" sqref="Y11:AB30" xr:uid="{00000000-0002-0000-1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700-000002000000}">
          <x14:formula1>
            <xm:f>'(参考)リスト'!$D$16:$D$18</xm:f>
          </x14:formula1>
          <xm:sqref>P11:Q30</xm:sqref>
        </x14:dataValidation>
        <x14:dataValidation type="list" allowBlank="1" showInputMessage="1" showErrorMessage="1" xr:uid="{00000000-0002-0000-1700-000003000000}">
          <x14:formula1>
            <xm:f>'(参考)リスト'!$G$16:$G$20</xm:f>
          </x14:formula1>
          <xm:sqref>U11:V30</xm:sqref>
        </x14:dataValidation>
        <x14:dataValidation type="list" allowBlank="1" showInputMessage="1" showErrorMessage="1" xr:uid="{00000000-0002-0000-1700-000004000000}">
          <x14:formula1>
            <xm:f>'(参考)リスト'!$B$16:$B$20</xm:f>
          </x14:formula1>
          <xm:sqref>L11:M30</xm:sqref>
        </x14:dataValidation>
        <x14:dataValidation type="list" allowBlank="1" showInputMessage="1" showErrorMessage="1" xr:uid="{00000000-0002-0000-1700-000005000000}">
          <x14:formula1>
            <xm:f>'(参考)リスト'!$F$16:$F$21</xm:f>
          </x14:formula1>
          <xm:sqref>W11:X30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S08</v>
      </c>
      <c r="AW5" s="129">
        <f>R7</f>
        <v>9</v>
      </c>
      <c r="AX5" s="158">
        <f>+Y32</f>
        <v>0</v>
      </c>
      <c r="AY5" s="158">
        <f>+Z32</f>
        <v>0</v>
      </c>
      <c r="AZ5" s="158">
        <f>+AA32</f>
        <v>0</v>
      </c>
      <c r="BA5" s="158">
        <f t="shared" ref="BA5" si="0">+AB32</f>
        <v>0</v>
      </c>
      <c r="BB5" s="158">
        <f>+AC32</f>
        <v>0</v>
      </c>
      <c r="BC5" s="158">
        <f t="shared" ref="BC5:BI5" si="1">+AD32</f>
        <v>0</v>
      </c>
      <c r="BD5" s="158">
        <f t="shared" si="1"/>
        <v>0</v>
      </c>
      <c r="BE5" s="158">
        <f t="shared" si="1"/>
        <v>2</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2</v>
      </c>
      <c r="BP5" s="158">
        <f>+AG35</f>
        <v>0</v>
      </c>
      <c r="BQ5" s="158">
        <f>+AH35</f>
        <v>0</v>
      </c>
      <c r="BR5" s="158">
        <f>+AI35</f>
        <v>0</v>
      </c>
      <c r="BS5" s="223" t="str">
        <f>+Y36</f>
        <v>Ⅰ</v>
      </c>
      <c r="BT5" s="223" t="str">
        <f>+AC36</f>
        <v>Ⅱ</v>
      </c>
      <c r="BU5" s="223" t="str">
        <f>+AG36</f>
        <v>Ⅰ</v>
      </c>
      <c r="BV5" s="223" t="str">
        <f>+Y37</f>
        <v>Ⅱ</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0.10500000000000001</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591</v>
      </c>
      <c r="O7" s="759"/>
      <c r="P7" s="766" t="s">
        <v>456</v>
      </c>
      <c r="Q7" s="768"/>
      <c r="R7" s="805">
        <v>9</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488</v>
      </c>
      <c r="O11" s="785"/>
      <c r="P11" s="758" t="s">
        <v>335</v>
      </c>
      <c r="Q11" s="760"/>
      <c r="R11" s="253" t="s">
        <v>341</v>
      </c>
      <c r="S11" s="253"/>
      <c r="T11" s="253"/>
      <c r="U11" s="758" t="s">
        <v>556</v>
      </c>
      <c r="V11" s="760"/>
      <c r="W11" s="758" t="s">
        <v>617</v>
      </c>
      <c r="X11" s="759"/>
      <c r="Y11" s="154"/>
      <c r="Z11" s="154"/>
      <c r="AA11" s="154"/>
      <c r="AB11" s="154"/>
      <c r="AC11" s="179"/>
      <c r="AD11" s="179"/>
      <c r="AE11" s="179"/>
      <c r="AF11" s="179">
        <v>0.08</v>
      </c>
      <c r="AG11" s="179"/>
      <c r="AH11" s="179"/>
      <c r="AI11" s="179"/>
      <c r="AJ11" s="179"/>
      <c r="AK11" s="784"/>
      <c r="AL11" s="823"/>
      <c r="AM11" s="823"/>
      <c r="AN11" s="620"/>
      <c r="AO11" s="621"/>
      <c r="AP11" s="2"/>
      <c r="AQ11" s="178">
        <f>IF(P11="材質劣化",2,IF(P11="漏水",3,1))</f>
        <v>2</v>
      </c>
    </row>
    <row r="12" spans="2:86" ht="12" customHeight="1" x14ac:dyDescent="0.15">
      <c r="B12" s="480"/>
      <c r="C12" s="798"/>
      <c r="D12" s="796"/>
      <c r="E12" s="796"/>
      <c r="F12" s="796"/>
      <c r="G12" s="796"/>
      <c r="H12" s="796"/>
      <c r="I12" s="796"/>
      <c r="J12" s="797"/>
      <c r="K12" s="153">
        <v>2</v>
      </c>
      <c r="L12" s="784" t="s">
        <v>536</v>
      </c>
      <c r="M12" s="785"/>
      <c r="N12" s="784" t="s">
        <v>488</v>
      </c>
      <c r="O12" s="785"/>
      <c r="P12" s="758" t="s">
        <v>335</v>
      </c>
      <c r="Q12" s="760"/>
      <c r="R12" s="253" t="s">
        <v>341</v>
      </c>
      <c r="S12" s="253"/>
      <c r="T12" s="253"/>
      <c r="U12" s="758" t="s">
        <v>556</v>
      </c>
      <c r="V12" s="760"/>
      <c r="W12" s="758" t="s">
        <v>617</v>
      </c>
      <c r="X12" s="759"/>
      <c r="Y12" s="154"/>
      <c r="Z12" s="154"/>
      <c r="AA12" s="154"/>
      <c r="AB12" s="154"/>
      <c r="AC12" s="179"/>
      <c r="AD12" s="179"/>
      <c r="AE12" s="179"/>
      <c r="AF12" s="179">
        <v>2.5000000000000001E-2</v>
      </c>
      <c r="AG12" s="179"/>
      <c r="AH12" s="179"/>
      <c r="AI12" s="179"/>
      <c r="AJ12" s="179"/>
      <c r="AK12" s="786"/>
      <c r="AL12" s="787"/>
      <c r="AM12" s="787"/>
      <c r="AN12" s="788"/>
      <c r="AO12" s="789"/>
      <c r="AP12" s="2"/>
      <c r="AQ12" s="178">
        <f t="shared" ref="AQ12:AQ30" si="5">IF(P12="材質劣化",2,IF(P12="漏水",3,1))</f>
        <v>2</v>
      </c>
    </row>
    <row r="13" spans="2:86" ht="12" customHeight="1" x14ac:dyDescent="0.15">
      <c r="B13" s="480"/>
      <c r="C13" s="798"/>
      <c r="D13" s="796"/>
      <c r="E13" s="796"/>
      <c r="F13" s="796"/>
      <c r="G13" s="796"/>
      <c r="H13" s="796"/>
      <c r="I13" s="796"/>
      <c r="J13" s="797"/>
      <c r="K13" s="153">
        <v>3</v>
      </c>
      <c r="L13" s="784" t="s">
        <v>536</v>
      </c>
      <c r="M13" s="785"/>
      <c r="N13" s="784" t="s">
        <v>487</v>
      </c>
      <c r="O13" s="785"/>
      <c r="P13" s="758" t="s">
        <v>336</v>
      </c>
      <c r="Q13" s="760"/>
      <c r="R13" s="253" t="s">
        <v>341</v>
      </c>
      <c r="S13" s="253"/>
      <c r="T13" s="253"/>
      <c r="U13" s="758" t="s">
        <v>556</v>
      </c>
      <c r="V13" s="760"/>
      <c r="W13" s="758" t="s">
        <v>617</v>
      </c>
      <c r="X13" s="759"/>
      <c r="Y13" s="154"/>
      <c r="Z13" s="154"/>
      <c r="AA13" s="154"/>
      <c r="AB13" s="154"/>
      <c r="AC13" s="179"/>
      <c r="AD13" s="179"/>
      <c r="AE13" s="179"/>
      <c r="AF13" s="179"/>
      <c r="AG13" s="179"/>
      <c r="AH13" s="179"/>
      <c r="AI13" s="179"/>
      <c r="AJ13" s="179"/>
      <c r="AK13" s="784" t="s">
        <v>660</v>
      </c>
      <c r="AL13" s="823"/>
      <c r="AM13" s="823"/>
      <c r="AN13" s="620"/>
      <c r="AO13" s="621"/>
      <c r="AP13" s="2"/>
      <c r="AQ13" s="178">
        <f t="shared" si="5"/>
        <v>3</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0.10500000000000001</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2</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2</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2</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Y11:AB30" xr:uid="{00000000-0002-0000-1800-000000000000}">
      <formula1>"　,○"</formula1>
    </dataValidation>
    <dataValidation type="list" allowBlank="1" showInputMessage="1" showErrorMessage="1" sqref="N11:O30 R11:T30" xr:uid="{00000000-0002-0000-1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2000000}">
          <x14:formula1>
            <xm:f>'(参考)リスト'!$F$16:$F$21</xm:f>
          </x14:formula1>
          <xm:sqref>W11:X30</xm:sqref>
        </x14:dataValidation>
        <x14:dataValidation type="list" allowBlank="1" showInputMessage="1" showErrorMessage="1" xr:uid="{00000000-0002-0000-1800-000003000000}">
          <x14:formula1>
            <xm:f>'(参考)リスト'!$B$16:$B$20</xm:f>
          </x14:formula1>
          <xm:sqref>L11:M30</xm:sqref>
        </x14:dataValidation>
        <x14:dataValidation type="list" allowBlank="1" showInputMessage="1" showErrorMessage="1" xr:uid="{00000000-0002-0000-1800-000004000000}">
          <x14:formula1>
            <xm:f>'(参考)リスト'!$G$16:$G$20</xm:f>
          </x14:formula1>
          <xm:sqref>U11:V30</xm:sqref>
        </x14:dataValidation>
        <x14:dataValidation type="list" allowBlank="1" showInputMessage="1" showErrorMessage="1" xr:uid="{00000000-0002-0000-1800-000005000000}">
          <x14:formula1>
            <xm:f>'(参考)リスト'!$D$16:$D$18</xm:f>
          </x14:formula1>
          <xm:sqref>P11:Q30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S09</v>
      </c>
      <c r="AW5" s="129">
        <f>R7</f>
        <v>1</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592</v>
      </c>
      <c r="O7" s="759"/>
      <c r="P7" s="766" t="s">
        <v>456</v>
      </c>
      <c r="Q7" s="768"/>
      <c r="R7" s="805">
        <v>1</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487</v>
      </c>
      <c r="O11" s="785"/>
      <c r="P11" s="758" t="s">
        <v>336</v>
      </c>
      <c r="Q11" s="760"/>
      <c r="R11" s="253" t="s">
        <v>341</v>
      </c>
      <c r="S11" s="253"/>
      <c r="T11" s="253"/>
      <c r="U11" s="758" t="s">
        <v>556</v>
      </c>
      <c r="V11" s="760"/>
      <c r="W11" s="758" t="s">
        <v>617</v>
      </c>
      <c r="X11" s="759"/>
      <c r="Y11" s="154"/>
      <c r="Z11" s="154"/>
      <c r="AA11" s="154"/>
      <c r="AB11" s="154"/>
      <c r="AC11" s="179"/>
      <c r="AD11" s="179"/>
      <c r="AE11" s="179"/>
      <c r="AF11" s="179"/>
      <c r="AG11" s="179"/>
      <c r="AH11" s="179"/>
      <c r="AI11" s="179"/>
      <c r="AJ11" s="179"/>
      <c r="AK11" s="784" t="s">
        <v>659</v>
      </c>
      <c r="AL11" s="823"/>
      <c r="AM11" s="823"/>
      <c r="AN11" s="620"/>
      <c r="AO11" s="621"/>
      <c r="AP11" s="2"/>
      <c r="AQ11" s="178">
        <f>IF(P11="材質劣化",2,IF(P11="漏水",3,1))</f>
        <v>3</v>
      </c>
    </row>
    <row r="12" spans="2:86" ht="12" customHeight="1" x14ac:dyDescent="0.15">
      <c r="B12" s="480"/>
      <c r="C12" s="798"/>
      <c r="D12" s="796"/>
      <c r="E12" s="796"/>
      <c r="F12" s="796"/>
      <c r="G12" s="796"/>
      <c r="H12" s="796"/>
      <c r="I12" s="796"/>
      <c r="J12" s="797"/>
      <c r="K12" s="153"/>
      <c r="L12" s="784"/>
      <c r="M12" s="785"/>
      <c r="N12" s="784"/>
      <c r="O12" s="785"/>
      <c r="P12" s="758"/>
      <c r="Q12" s="760"/>
      <c r="R12" s="253"/>
      <c r="S12" s="253"/>
      <c r="T12" s="253"/>
      <c r="U12" s="758"/>
      <c r="V12" s="760"/>
      <c r="W12" s="758"/>
      <c r="X12" s="759"/>
      <c r="Y12" s="154"/>
      <c r="Z12" s="154"/>
      <c r="AA12" s="154"/>
      <c r="AB12" s="154"/>
      <c r="AC12" s="179"/>
      <c r="AD12" s="179"/>
      <c r="AE12" s="179"/>
      <c r="AF12" s="179"/>
      <c r="AG12" s="179"/>
      <c r="AH12" s="179"/>
      <c r="AI12" s="179"/>
      <c r="AJ12" s="179"/>
      <c r="AK12" s="786"/>
      <c r="AL12" s="787"/>
      <c r="AM12" s="787"/>
      <c r="AN12" s="788"/>
      <c r="AO12" s="789"/>
      <c r="AP12" s="2"/>
      <c r="AQ12" s="178">
        <f t="shared" ref="AQ12:AQ30" si="5">IF(P12="材質劣化",2,IF(P12="漏水",3,1))</f>
        <v>1</v>
      </c>
    </row>
    <row r="13" spans="2:86" ht="12" customHeight="1" x14ac:dyDescent="0.15">
      <c r="B13" s="480"/>
      <c r="C13" s="798"/>
      <c r="D13" s="796"/>
      <c r="E13" s="796"/>
      <c r="F13" s="796"/>
      <c r="G13" s="796"/>
      <c r="H13" s="796"/>
      <c r="I13" s="796"/>
      <c r="J13" s="797"/>
      <c r="K13" s="153"/>
      <c r="L13" s="784"/>
      <c r="M13" s="785"/>
      <c r="N13" s="784"/>
      <c r="O13" s="785"/>
      <c r="P13" s="758"/>
      <c r="Q13" s="760"/>
      <c r="R13" s="253"/>
      <c r="S13" s="253"/>
      <c r="T13" s="253"/>
      <c r="U13" s="758"/>
      <c r="V13" s="760"/>
      <c r="W13" s="758"/>
      <c r="X13" s="759"/>
      <c r="Y13" s="154"/>
      <c r="Z13" s="154"/>
      <c r="AA13" s="154"/>
      <c r="AB13" s="154"/>
      <c r="AC13" s="179"/>
      <c r="AD13" s="179"/>
      <c r="AE13" s="179"/>
      <c r="AF13" s="179"/>
      <c r="AG13" s="179"/>
      <c r="AH13" s="179"/>
      <c r="AI13" s="179"/>
      <c r="AJ13" s="179"/>
      <c r="AK13" s="786"/>
      <c r="AL13" s="787"/>
      <c r="AM13" s="787"/>
      <c r="AN13" s="788"/>
      <c r="AO13" s="789"/>
      <c r="AP13" s="2"/>
      <c r="AQ13" s="178">
        <f t="shared" si="5"/>
        <v>1</v>
      </c>
    </row>
    <row r="14" spans="2:86" ht="12" customHeight="1" x14ac:dyDescent="0.15">
      <c r="B14" s="480"/>
      <c r="C14" s="798"/>
      <c r="D14" s="796"/>
      <c r="E14" s="796"/>
      <c r="F14" s="796"/>
      <c r="G14" s="796"/>
      <c r="H14" s="796"/>
      <c r="I14" s="796"/>
      <c r="J14" s="797"/>
      <c r="K14" s="153"/>
      <c r="L14" s="784"/>
      <c r="M14" s="785"/>
      <c r="N14" s="784"/>
      <c r="O14" s="785"/>
      <c r="P14" s="758"/>
      <c r="Q14" s="760"/>
      <c r="R14" s="253"/>
      <c r="S14" s="253"/>
      <c r="T14" s="253"/>
      <c r="U14" s="758"/>
      <c r="V14" s="760"/>
      <c r="W14" s="758"/>
      <c r="X14" s="759"/>
      <c r="Y14" s="154"/>
      <c r="Z14" s="154"/>
      <c r="AA14" s="154"/>
      <c r="AB14" s="154"/>
      <c r="AC14" s="179"/>
      <c r="AD14" s="179"/>
      <c r="AE14" s="179"/>
      <c r="AF14" s="179"/>
      <c r="AG14" s="179"/>
      <c r="AH14" s="179"/>
      <c r="AI14" s="179"/>
      <c r="AJ14" s="179"/>
      <c r="AK14" s="786"/>
      <c r="AL14" s="787"/>
      <c r="AM14" s="787"/>
      <c r="AN14" s="788"/>
      <c r="AO14" s="789"/>
      <c r="AP14" s="2"/>
      <c r="AQ14" s="178">
        <f t="shared" si="5"/>
        <v>1</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N11:O30 R11:T30" xr:uid="{00000000-0002-0000-1900-000000000000}">
      <formula1>INDIRECT(L11)</formula1>
    </dataValidation>
    <dataValidation type="list" allowBlank="1" showInputMessage="1" showErrorMessage="1" sqref="Y11:AB30" xr:uid="{00000000-0002-0000-1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900-000002000000}">
          <x14:formula1>
            <xm:f>'(参考)リスト'!$D$16:$D$18</xm:f>
          </x14:formula1>
          <xm:sqref>P11:Q30</xm:sqref>
        </x14:dataValidation>
        <x14:dataValidation type="list" allowBlank="1" showInputMessage="1" showErrorMessage="1" xr:uid="{00000000-0002-0000-1900-000003000000}">
          <x14:formula1>
            <xm:f>'(参考)リスト'!$G$16:$G$20</xm:f>
          </x14:formula1>
          <xm:sqref>U11:V30</xm:sqref>
        </x14:dataValidation>
        <x14:dataValidation type="list" allowBlank="1" showInputMessage="1" showErrorMessage="1" xr:uid="{00000000-0002-0000-1900-000004000000}">
          <x14:formula1>
            <xm:f>'(参考)リスト'!$B$16:$B$20</xm:f>
          </x14:formula1>
          <xm:sqref>L11:M30</xm:sqref>
        </x14:dataValidation>
        <x14:dataValidation type="list" allowBlank="1" showInputMessage="1" showErrorMessage="1" xr:uid="{00000000-0002-0000-1900-000005000000}">
          <x14:formula1>
            <xm:f>'(参考)リスト'!$F$16:$F$21</xm:f>
          </x14:formula1>
          <xm:sqref>W11:X30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1" customWidth="1"/>
    <col min="43" max="86" width="4.125" style="128" customWidth="1"/>
    <col min="87" max="99" width="8" style="2" customWidth="1"/>
    <col min="100" max="110" width="9" style="2"/>
    <col min="111" max="111" width="14" style="2" bestFit="1" customWidth="1"/>
    <col min="112" max="16384" width="9" style="2"/>
  </cols>
  <sheetData>
    <row r="1" spans="2:86" x14ac:dyDescent="0.15">
      <c r="AU1" s="824" t="s">
        <v>308</v>
      </c>
      <c r="AV1" s="825" t="s">
        <v>301</v>
      </c>
      <c r="AW1" s="827" t="s">
        <v>302</v>
      </c>
      <c r="AX1" s="829" t="s">
        <v>309</v>
      </c>
      <c r="AY1" s="830"/>
      <c r="AZ1" s="830"/>
      <c r="BA1" s="830"/>
      <c r="BB1" s="830"/>
      <c r="BC1" s="830"/>
      <c r="BD1" s="830"/>
      <c r="BE1" s="830"/>
      <c r="BF1" s="830"/>
      <c r="BG1" s="830"/>
      <c r="BH1" s="830"/>
      <c r="BI1" s="830"/>
      <c r="BJ1" s="830"/>
      <c r="BK1" s="830"/>
      <c r="BL1" s="830"/>
      <c r="BM1" s="830"/>
      <c r="BN1" s="830"/>
      <c r="BO1" s="830"/>
      <c r="BP1" s="830"/>
      <c r="BQ1" s="830"/>
      <c r="BR1" s="831"/>
      <c r="BS1" s="473" t="s">
        <v>303</v>
      </c>
      <c r="BT1" s="832"/>
      <c r="BU1" s="832"/>
      <c r="BV1" s="832"/>
      <c r="BW1" s="844" t="s">
        <v>310</v>
      </c>
      <c r="BX1" s="845"/>
      <c r="BY1" s="845"/>
      <c r="BZ1" s="845"/>
      <c r="CA1" s="845"/>
      <c r="CB1" s="845"/>
      <c r="CC1" s="845"/>
      <c r="CD1" s="845"/>
      <c r="CE1" s="845"/>
      <c r="CF1" s="845"/>
      <c r="CG1" s="845"/>
      <c r="CH1" s="846"/>
    </row>
    <row r="2" spans="2:86" ht="8.25" customHeight="1" x14ac:dyDescent="0.15">
      <c r="AU2" s="824"/>
      <c r="AV2" s="826"/>
      <c r="AW2" s="828"/>
      <c r="AX2" s="792" t="s">
        <v>311</v>
      </c>
      <c r="AY2" s="338"/>
      <c r="AZ2" s="338"/>
      <c r="BA2" s="338"/>
      <c r="BB2" s="338"/>
      <c r="BC2" s="338"/>
      <c r="BD2" s="338"/>
      <c r="BE2" s="338"/>
      <c r="BF2" s="338"/>
      <c r="BG2" s="338"/>
      <c r="BH2" s="338"/>
      <c r="BI2" s="338"/>
      <c r="BJ2" s="338" t="s">
        <v>312</v>
      </c>
      <c r="BK2" s="338"/>
      <c r="BL2" s="338"/>
      <c r="BM2" s="338"/>
      <c r="BN2" s="338"/>
      <c r="BO2" s="338"/>
      <c r="BP2" s="338"/>
      <c r="BQ2" s="338"/>
      <c r="BR2" s="847"/>
      <c r="BS2" s="832"/>
      <c r="BT2" s="832"/>
      <c r="BU2" s="832"/>
      <c r="BV2" s="832"/>
      <c r="BW2" s="848" t="s">
        <v>305</v>
      </c>
      <c r="BX2" s="451"/>
      <c r="BY2" s="451"/>
      <c r="BZ2" s="451"/>
      <c r="CA2" s="338" t="s">
        <v>313</v>
      </c>
      <c r="CB2" s="338"/>
      <c r="CC2" s="338"/>
      <c r="CD2" s="338"/>
      <c r="CE2" s="338"/>
      <c r="CF2" s="338"/>
      <c r="CG2" s="338"/>
      <c r="CH2" s="847"/>
    </row>
    <row r="3" spans="2:86" ht="24.95" customHeight="1" x14ac:dyDescent="0.15">
      <c r="B3" s="571" t="s">
        <v>454</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38"/>
      <c r="AZ3" s="338"/>
      <c r="BA3" s="338"/>
      <c r="BB3" s="338" t="s">
        <v>22</v>
      </c>
      <c r="BC3" s="338"/>
      <c r="BD3" s="338"/>
      <c r="BE3" s="338"/>
      <c r="BF3" s="338" t="s">
        <v>24</v>
      </c>
      <c r="BG3" s="338"/>
      <c r="BH3" s="338"/>
      <c r="BI3" s="338"/>
      <c r="BJ3" s="451" t="s">
        <v>26</v>
      </c>
      <c r="BK3" s="451"/>
      <c r="BL3" s="451"/>
      <c r="BM3" s="451" t="s">
        <v>22</v>
      </c>
      <c r="BN3" s="451"/>
      <c r="BO3" s="451"/>
      <c r="BP3" s="451" t="s">
        <v>24</v>
      </c>
      <c r="BQ3" s="451"/>
      <c r="BR3" s="843"/>
      <c r="BS3" s="473" t="s">
        <v>26</v>
      </c>
      <c r="BT3" s="473" t="s">
        <v>22</v>
      </c>
      <c r="BU3" s="473" t="s">
        <v>24</v>
      </c>
      <c r="BV3" s="473" t="s">
        <v>306</v>
      </c>
      <c r="BW3" s="792" t="s">
        <v>314</v>
      </c>
      <c r="BX3" s="338"/>
      <c r="BY3" s="338"/>
      <c r="BZ3" s="338"/>
      <c r="CA3" s="338" t="s">
        <v>22</v>
      </c>
      <c r="CB3" s="338"/>
      <c r="CC3" s="338"/>
      <c r="CD3" s="338"/>
      <c r="CE3" s="338" t="s">
        <v>24</v>
      </c>
      <c r="CF3" s="338"/>
      <c r="CG3" s="338"/>
      <c r="CH3" s="847"/>
    </row>
    <row r="4" spans="2:86" ht="18" customHeight="1" x14ac:dyDescent="0.15">
      <c r="B4" s="360" t="s">
        <v>27</v>
      </c>
      <c r="C4" s="360"/>
      <c r="D4" s="741"/>
      <c r="E4" s="837" t="str">
        <f>'様式A-1'!D3</f>
        <v>ヒライワズイドウ</v>
      </c>
      <c r="F4" s="838"/>
      <c r="G4" s="838"/>
      <c r="H4" s="838"/>
      <c r="I4" s="838"/>
      <c r="J4" s="839"/>
      <c r="K4" s="270" t="s">
        <v>28</v>
      </c>
      <c r="L4" s="451"/>
      <c r="M4" s="451"/>
      <c r="N4" s="836" t="str">
        <f>'様式A-1'!J3</f>
        <v>一般国道315号</v>
      </c>
      <c r="O4" s="836"/>
      <c r="P4" s="836"/>
      <c r="Q4" s="836"/>
      <c r="R4" s="836"/>
      <c r="S4" s="836"/>
      <c r="T4" s="338" t="s">
        <v>260</v>
      </c>
      <c r="U4" s="338"/>
      <c r="V4" s="338"/>
      <c r="W4" s="338"/>
      <c r="X4" s="338"/>
      <c r="Y4" s="836" t="str">
        <f>'様式B(トンネル様式1P001)'!K5</f>
        <v>基礎地盤コンサルタンツ株式会社</v>
      </c>
      <c r="Z4" s="836"/>
      <c r="AA4" s="836"/>
      <c r="AB4" s="836"/>
      <c r="AC4" s="836"/>
      <c r="AD4" s="836"/>
      <c r="AE4" s="836"/>
      <c r="AF4" s="836"/>
      <c r="AG4" s="313" t="s">
        <v>222</v>
      </c>
      <c r="AH4" s="314"/>
      <c r="AI4" s="314"/>
      <c r="AJ4" s="315"/>
      <c r="AK4" s="840">
        <f>'様式B(トンネル様式1P001)'!Q5</f>
        <v>45268</v>
      </c>
      <c r="AL4" s="841"/>
      <c r="AM4" s="841"/>
      <c r="AN4" s="841"/>
      <c r="AO4" s="842"/>
      <c r="AU4" s="824"/>
      <c r="AV4" s="826"/>
      <c r="AW4" s="828"/>
      <c r="AX4" s="122" t="s">
        <v>315</v>
      </c>
      <c r="AY4" s="123" t="s">
        <v>316</v>
      </c>
      <c r="AZ4" s="123" t="s">
        <v>317</v>
      </c>
      <c r="BA4" s="124" t="s">
        <v>318</v>
      </c>
      <c r="BB4" s="125" t="s">
        <v>315</v>
      </c>
      <c r="BC4" s="123" t="s">
        <v>316</v>
      </c>
      <c r="BD4" s="123" t="s">
        <v>317</v>
      </c>
      <c r="BE4" s="124" t="s">
        <v>318</v>
      </c>
      <c r="BF4" s="125" t="s">
        <v>315</v>
      </c>
      <c r="BG4" s="123" t="s">
        <v>316</v>
      </c>
      <c r="BH4" s="123" t="s">
        <v>317</v>
      </c>
      <c r="BI4" s="124" t="s">
        <v>318</v>
      </c>
      <c r="BJ4" s="125" t="s">
        <v>315</v>
      </c>
      <c r="BK4" s="123" t="s">
        <v>316</v>
      </c>
      <c r="BL4" s="124" t="s">
        <v>319</v>
      </c>
      <c r="BM4" s="125" t="s">
        <v>315</v>
      </c>
      <c r="BN4" s="123" t="s">
        <v>316</v>
      </c>
      <c r="BO4" s="124" t="s">
        <v>319</v>
      </c>
      <c r="BP4" s="125" t="s">
        <v>315</v>
      </c>
      <c r="BQ4" s="123" t="s">
        <v>316</v>
      </c>
      <c r="BR4" s="126" t="s">
        <v>319</v>
      </c>
      <c r="BS4" s="832"/>
      <c r="BT4" s="832"/>
      <c r="BU4" s="832"/>
      <c r="BV4" s="832"/>
      <c r="BW4" s="122" t="s">
        <v>315</v>
      </c>
      <c r="BX4" s="123" t="s">
        <v>316</v>
      </c>
      <c r="BY4" s="123" t="s">
        <v>317</v>
      </c>
      <c r="BZ4" s="124" t="s">
        <v>318</v>
      </c>
      <c r="CA4" s="125" t="s">
        <v>315</v>
      </c>
      <c r="CB4" s="123" t="s">
        <v>316</v>
      </c>
      <c r="CC4" s="123" t="s">
        <v>317</v>
      </c>
      <c r="CD4" s="124" t="s">
        <v>318</v>
      </c>
      <c r="CE4" s="125" t="s">
        <v>315</v>
      </c>
      <c r="CF4" s="123" t="s">
        <v>316</v>
      </c>
      <c r="CG4" s="123" t="s">
        <v>317</v>
      </c>
      <c r="CH4" s="126" t="s">
        <v>318</v>
      </c>
    </row>
    <row r="5" spans="2:86" ht="18" customHeight="1" x14ac:dyDescent="0.15">
      <c r="B5" s="368" t="s">
        <v>0</v>
      </c>
      <c r="C5" s="368"/>
      <c r="D5" s="737"/>
      <c r="E5" s="833" t="str">
        <f>'様式A-1'!D4</f>
        <v>平岩隧道</v>
      </c>
      <c r="F5" s="834"/>
      <c r="G5" s="834"/>
      <c r="H5" s="834"/>
      <c r="I5" s="834"/>
      <c r="J5" s="835"/>
      <c r="K5" s="576" t="s">
        <v>1</v>
      </c>
      <c r="L5" s="473"/>
      <c r="M5" s="473"/>
      <c r="N5" s="836" t="str">
        <f>'様式A-1'!R3</f>
        <v>防府土木建築事務所
山口支所</v>
      </c>
      <c r="O5" s="836"/>
      <c r="P5" s="836"/>
      <c r="Q5" s="836"/>
      <c r="R5" s="836"/>
      <c r="S5" s="836"/>
      <c r="T5" s="338" t="s">
        <v>261</v>
      </c>
      <c r="U5" s="338"/>
      <c r="V5" s="338"/>
      <c r="W5" s="338"/>
      <c r="X5" s="338"/>
      <c r="Y5" s="836" t="str">
        <f>'様式B(トンネル様式1P001)'!K6</f>
        <v>安田　啓吾</v>
      </c>
      <c r="Z5" s="836"/>
      <c r="AA5" s="836"/>
      <c r="AB5" s="836"/>
      <c r="AC5" s="836"/>
      <c r="AD5" s="836"/>
      <c r="AE5" s="836"/>
      <c r="AF5" s="836"/>
      <c r="AG5" s="534"/>
      <c r="AH5" s="616"/>
      <c r="AI5" s="616"/>
      <c r="AJ5" s="596"/>
      <c r="AK5" s="560"/>
      <c r="AL5" s="561"/>
      <c r="AM5" s="561"/>
      <c r="AN5" s="561"/>
      <c r="AO5" s="562"/>
      <c r="AU5" s="824"/>
      <c r="AV5" s="150" t="str">
        <f>N7</f>
        <v>PE</v>
      </c>
      <c r="AW5" s="129" t="str">
        <f>R7</f>
        <v>0.0m</v>
      </c>
      <c r="AX5" s="158">
        <f>+Y32</f>
        <v>0</v>
      </c>
      <c r="AY5" s="158">
        <f>+Z32</f>
        <v>0</v>
      </c>
      <c r="AZ5" s="158">
        <f>+AA32</f>
        <v>0</v>
      </c>
      <c r="BA5" s="158">
        <f t="shared" ref="BA5" si="0">+AB32</f>
        <v>0</v>
      </c>
      <c r="BB5" s="158">
        <f>+AC32</f>
        <v>0</v>
      </c>
      <c r="BC5" s="158">
        <f t="shared" ref="BC5:BI5" si="1">+AD32</f>
        <v>0</v>
      </c>
      <c r="BD5" s="158">
        <f t="shared" si="1"/>
        <v>0</v>
      </c>
      <c r="BE5" s="158">
        <f t="shared" si="1"/>
        <v>0</v>
      </c>
      <c r="BF5" s="158">
        <f t="shared" si="1"/>
        <v>0</v>
      </c>
      <c r="BG5" s="158">
        <f t="shared" si="1"/>
        <v>0</v>
      </c>
      <c r="BH5" s="158">
        <f t="shared" si="1"/>
        <v>0</v>
      </c>
      <c r="BI5" s="158">
        <f t="shared" si="1"/>
        <v>0</v>
      </c>
      <c r="BJ5" s="158" t="str">
        <f>+Y35</f>
        <v/>
      </c>
      <c r="BK5" s="158" t="str">
        <f t="shared" ref="BK5" si="2">+Z35</f>
        <v/>
      </c>
      <c r="BL5" s="158" t="str">
        <f>+AA35</f>
        <v/>
      </c>
      <c r="BM5" s="158">
        <f>+AC35</f>
        <v>0</v>
      </c>
      <c r="BN5" s="158">
        <f t="shared" ref="BN5:BO5" si="3">+AD35</f>
        <v>0</v>
      </c>
      <c r="BO5" s="158">
        <f t="shared" si="3"/>
        <v>0</v>
      </c>
      <c r="BP5" s="158">
        <f>+AG35</f>
        <v>0</v>
      </c>
      <c r="BQ5" s="158">
        <f>+AH35</f>
        <v>0</v>
      </c>
      <c r="BR5" s="158">
        <f>+AI35</f>
        <v>0</v>
      </c>
      <c r="BS5" s="223" t="str">
        <f>+Y36</f>
        <v>Ⅰ</v>
      </c>
      <c r="BT5" s="223" t="str">
        <f>+AC36</f>
        <v>Ⅰ</v>
      </c>
      <c r="BU5" s="223" t="str">
        <f>+AG36</f>
        <v>Ⅰ</v>
      </c>
      <c r="BV5" s="223" t="str">
        <f>+Y37</f>
        <v>Ⅰ</v>
      </c>
      <c r="BW5" s="130" t="str">
        <f>IF(Y32&gt;0,$R$7,"")</f>
        <v/>
      </c>
      <c r="BX5" s="131" t="str">
        <f>IF(Z32&gt;0,"",IF(AA32&gt;0,$R$7,""))</f>
        <v/>
      </c>
      <c r="BY5" s="131" t="str">
        <f>IF(Y32+Z32&gt;0,"",IF(AA32&gt;0,$R$7,""))</f>
        <v/>
      </c>
      <c r="BZ5" s="131" t="str">
        <f>IF(Y32+Z32+AA32&gt;0,"",IF(AB32&gt;0,$R$7,""))</f>
        <v/>
      </c>
      <c r="CA5" s="132">
        <f t="shared" ref="CA5:CH5" si="4">+AC31</f>
        <v>0</v>
      </c>
      <c r="CB5" s="132">
        <f t="shared" si="4"/>
        <v>0</v>
      </c>
      <c r="CC5" s="132">
        <f t="shared" si="4"/>
        <v>0</v>
      </c>
      <c r="CD5" s="132">
        <f t="shared" si="4"/>
        <v>0</v>
      </c>
      <c r="CE5" s="132">
        <f t="shared" si="4"/>
        <v>0</v>
      </c>
      <c r="CF5" s="132">
        <f t="shared" si="4"/>
        <v>0</v>
      </c>
      <c r="CG5" s="132">
        <f t="shared" si="4"/>
        <v>0</v>
      </c>
      <c r="CH5" s="132">
        <f t="shared" si="4"/>
        <v>0</v>
      </c>
    </row>
    <row r="6" spans="2:86" ht="12" customHeight="1" x14ac:dyDescent="0.15">
      <c r="B6" s="793" t="s">
        <v>221</v>
      </c>
      <c r="C6" s="794"/>
      <c r="D6" s="795"/>
      <c r="E6" s="796"/>
      <c r="F6" s="796"/>
      <c r="G6" s="796"/>
      <c r="H6" s="796"/>
      <c r="I6" s="796"/>
      <c r="J6" s="797"/>
      <c r="K6" s="802" t="s">
        <v>455</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80"/>
      <c r="C7" s="798"/>
      <c r="D7" s="796"/>
      <c r="E7" s="796"/>
      <c r="F7" s="796"/>
      <c r="G7" s="796"/>
      <c r="H7" s="796"/>
      <c r="I7" s="796"/>
      <c r="J7" s="797"/>
      <c r="K7" s="766" t="s">
        <v>220</v>
      </c>
      <c r="L7" s="767"/>
      <c r="M7" s="768"/>
      <c r="N7" s="758" t="s">
        <v>584</v>
      </c>
      <c r="O7" s="759"/>
      <c r="P7" s="766" t="s">
        <v>456</v>
      </c>
      <c r="Q7" s="768"/>
      <c r="R7" s="805" t="s">
        <v>663</v>
      </c>
      <c r="S7" s="806"/>
      <c r="T7" s="807"/>
      <c r="U7" s="808" t="s">
        <v>457</v>
      </c>
      <c r="V7" s="809"/>
      <c r="W7" s="808" t="s">
        <v>458</v>
      </c>
      <c r="X7" s="809"/>
      <c r="Y7" s="768" t="s">
        <v>219</v>
      </c>
      <c r="Z7" s="757"/>
      <c r="AA7" s="757"/>
      <c r="AB7" s="757"/>
      <c r="AC7" s="808" t="s">
        <v>459</v>
      </c>
      <c r="AD7" s="814"/>
      <c r="AE7" s="814"/>
      <c r="AF7" s="814"/>
      <c r="AG7" s="814"/>
      <c r="AH7" s="814"/>
      <c r="AI7" s="814"/>
      <c r="AJ7" s="809"/>
      <c r="AK7" s="808" t="s">
        <v>460</v>
      </c>
      <c r="AL7" s="814"/>
      <c r="AM7" s="814"/>
      <c r="AN7" s="816"/>
      <c r="AO7" s="817"/>
      <c r="AP7" s="2"/>
      <c r="AW7" s="177"/>
    </row>
    <row r="8" spans="2:86" ht="12" customHeight="1" x14ac:dyDescent="0.15">
      <c r="B8" s="480"/>
      <c r="C8" s="798"/>
      <c r="D8" s="796"/>
      <c r="E8" s="796"/>
      <c r="F8" s="796"/>
      <c r="G8" s="796"/>
      <c r="H8" s="796"/>
      <c r="I8" s="796"/>
      <c r="J8" s="797"/>
      <c r="K8" s="757" t="s">
        <v>461</v>
      </c>
      <c r="L8" s="757" t="s">
        <v>200</v>
      </c>
      <c r="M8" s="757"/>
      <c r="N8" s="757" t="s">
        <v>199</v>
      </c>
      <c r="O8" s="757"/>
      <c r="P8" s="757" t="s">
        <v>462</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80"/>
      <c r="C9" s="798"/>
      <c r="D9" s="796"/>
      <c r="E9" s="796"/>
      <c r="F9" s="796"/>
      <c r="G9" s="796"/>
      <c r="H9" s="796"/>
      <c r="I9" s="796"/>
      <c r="J9" s="797"/>
      <c r="K9" s="757"/>
      <c r="L9" s="757"/>
      <c r="M9" s="757"/>
      <c r="N9" s="757"/>
      <c r="O9" s="757"/>
      <c r="P9" s="757"/>
      <c r="Q9" s="757"/>
      <c r="R9" s="757"/>
      <c r="S9" s="757"/>
      <c r="T9" s="757"/>
      <c r="U9" s="810"/>
      <c r="V9" s="811"/>
      <c r="W9" s="810"/>
      <c r="X9" s="811"/>
      <c r="Y9" s="768" t="s">
        <v>463</v>
      </c>
      <c r="Z9" s="757"/>
      <c r="AA9" s="757"/>
      <c r="AB9" s="757"/>
      <c r="AC9" s="757" t="s">
        <v>464</v>
      </c>
      <c r="AD9" s="757"/>
      <c r="AE9" s="757"/>
      <c r="AF9" s="757"/>
      <c r="AG9" s="757" t="s">
        <v>465</v>
      </c>
      <c r="AH9" s="757"/>
      <c r="AI9" s="757"/>
      <c r="AJ9" s="757"/>
      <c r="AK9" s="810"/>
      <c r="AL9" s="818"/>
      <c r="AM9" s="818"/>
      <c r="AN9" s="819"/>
      <c r="AO9" s="820"/>
      <c r="AP9" s="2"/>
    </row>
    <row r="10" spans="2:86" ht="12" customHeight="1" x14ac:dyDescent="0.15">
      <c r="B10" s="480"/>
      <c r="C10" s="798"/>
      <c r="D10" s="796"/>
      <c r="E10" s="796"/>
      <c r="F10" s="796"/>
      <c r="G10" s="796"/>
      <c r="H10" s="796"/>
      <c r="I10" s="796"/>
      <c r="J10" s="797"/>
      <c r="K10" s="757"/>
      <c r="L10" s="757"/>
      <c r="M10" s="757"/>
      <c r="N10" s="757"/>
      <c r="O10" s="757"/>
      <c r="P10" s="757"/>
      <c r="Q10" s="757"/>
      <c r="R10" s="757"/>
      <c r="S10" s="757"/>
      <c r="T10" s="757"/>
      <c r="U10" s="812"/>
      <c r="V10" s="813"/>
      <c r="W10" s="812"/>
      <c r="X10" s="813"/>
      <c r="Y10" s="152" t="s">
        <v>32</v>
      </c>
      <c r="Z10" s="149" t="s">
        <v>33</v>
      </c>
      <c r="AA10" s="149" t="s">
        <v>466</v>
      </c>
      <c r="AB10" s="149" t="s">
        <v>467</v>
      </c>
      <c r="AC10" s="149" t="s">
        <v>32</v>
      </c>
      <c r="AD10" s="149" t="s">
        <v>33</v>
      </c>
      <c r="AE10" s="149" t="s">
        <v>466</v>
      </c>
      <c r="AF10" s="149" t="s">
        <v>467</v>
      </c>
      <c r="AG10" s="149" t="s">
        <v>32</v>
      </c>
      <c r="AH10" s="149" t="s">
        <v>33</v>
      </c>
      <c r="AI10" s="149" t="s">
        <v>466</v>
      </c>
      <c r="AJ10" s="149" t="s">
        <v>467</v>
      </c>
      <c r="AK10" s="812"/>
      <c r="AL10" s="815"/>
      <c r="AM10" s="815"/>
      <c r="AN10" s="821"/>
      <c r="AO10" s="822"/>
      <c r="AP10" s="2"/>
    </row>
    <row r="11" spans="2:86" ht="12" customHeight="1" x14ac:dyDescent="0.15">
      <c r="B11" s="480"/>
      <c r="C11" s="798"/>
      <c r="D11" s="796"/>
      <c r="E11" s="796"/>
      <c r="F11" s="796"/>
      <c r="G11" s="796"/>
      <c r="H11" s="796"/>
      <c r="I11" s="796"/>
      <c r="J11" s="797"/>
      <c r="K11" s="153">
        <v>1</v>
      </c>
      <c r="L11" s="784" t="s">
        <v>536</v>
      </c>
      <c r="M11" s="785"/>
      <c r="N11" s="784" t="s">
        <v>497</v>
      </c>
      <c r="O11" s="785"/>
      <c r="P11" s="758" t="s">
        <v>335</v>
      </c>
      <c r="Q11" s="760"/>
      <c r="R11" s="253" t="s">
        <v>341</v>
      </c>
      <c r="S11" s="253"/>
      <c r="T11" s="253"/>
      <c r="U11" s="758" t="s">
        <v>556</v>
      </c>
      <c r="V11" s="760"/>
      <c r="W11" s="758" t="s">
        <v>617</v>
      </c>
      <c r="X11" s="759"/>
      <c r="Y11" s="154"/>
      <c r="Z11" s="154"/>
      <c r="AA11" s="154"/>
      <c r="AB11" s="154"/>
      <c r="AC11" s="179"/>
      <c r="AD11" s="179"/>
      <c r="AE11" s="179"/>
      <c r="AF11" s="179"/>
      <c r="AG11" s="179"/>
      <c r="AH11" s="179"/>
      <c r="AI11" s="179"/>
      <c r="AJ11" s="179"/>
      <c r="AK11" s="784" t="s">
        <v>662</v>
      </c>
      <c r="AL11" s="823"/>
      <c r="AM11" s="823"/>
      <c r="AN11" s="620"/>
      <c r="AO11" s="621"/>
      <c r="AP11" s="2"/>
      <c r="AQ11" s="178">
        <f>IF(P11="材質劣化",2,IF(P11="漏水",3,1))</f>
        <v>2</v>
      </c>
    </row>
    <row r="12" spans="2:86" ht="12" customHeight="1" x14ac:dyDescent="0.15">
      <c r="B12" s="480"/>
      <c r="C12" s="798"/>
      <c r="D12" s="796"/>
      <c r="E12" s="796"/>
      <c r="F12" s="796"/>
      <c r="G12" s="796"/>
      <c r="H12" s="796"/>
      <c r="I12" s="796"/>
      <c r="J12" s="797"/>
      <c r="K12" s="153">
        <v>2</v>
      </c>
      <c r="L12" s="784" t="s">
        <v>536</v>
      </c>
      <c r="M12" s="785"/>
      <c r="N12" s="784" t="s">
        <v>497</v>
      </c>
      <c r="O12" s="785"/>
      <c r="P12" s="758" t="s">
        <v>335</v>
      </c>
      <c r="Q12" s="760"/>
      <c r="R12" s="253" t="s">
        <v>341</v>
      </c>
      <c r="S12" s="253"/>
      <c r="T12" s="253"/>
      <c r="U12" s="758" t="s">
        <v>556</v>
      </c>
      <c r="V12" s="760"/>
      <c r="W12" s="758" t="s">
        <v>617</v>
      </c>
      <c r="X12" s="759"/>
      <c r="Y12" s="154"/>
      <c r="Z12" s="154"/>
      <c r="AA12" s="154"/>
      <c r="AB12" s="154"/>
      <c r="AC12" s="179"/>
      <c r="AD12" s="179"/>
      <c r="AE12" s="179"/>
      <c r="AF12" s="179"/>
      <c r="AG12" s="179"/>
      <c r="AH12" s="179"/>
      <c r="AI12" s="179"/>
      <c r="AJ12" s="179"/>
      <c r="AK12" s="784" t="s">
        <v>662</v>
      </c>
      <c r="AL12" s="823"/>
      <c r="AM12" s="823"/>
      <c r="AN12" s="620"/>
      <c r="AO12" s="621"/>
      <c r="AP12" s="2"/>
      <c r="AQ12" s="178">
        <f t="shared" ref="AQ12:AQ30" si="5">IF(P12="材質劣化",2,IF(P12="漏水",3,1))</f>
        <v>2</v>
      </c>
    </row>
    <row r="13" spans="2:86" ht="12" customHeight="1" x14ac:dyDescent="0.15">
      <c r="B13" s="480"/>
      <c r="C13" s="798"/>
      <c r="D13" s="796"/>
      <c r="E13" s="796"/>
      <c r="F13" s="796"/>
      <c r="G13" s="796"/>
      <c r="H13" s="796"/>
      <c r="I13" s="796"/>
      <c r="J13" s="797"/>
      <c r="K13" s="153">
        <v>3</v>
      </c>
      <c r="L13" s="784" t="s">
        <v>536</v>
      </c>
      <c r="M13" s="785"/>
      <c r="N13" s="784" t="s">
        <v>497</v>
      </c>
      <c r="O13" s="785"/>
      <c r="P13" s="758" t="s">
        <v>335</v>
      </c>
      <c r="Q13" s="760"/>
      <c r="R13" s="253" t="s">
        <v>341</v>
      </c>
      <c r="S13" s="253"/>
      <c r="T13" s="253"/>
      <c r="U13" s="758" t="s">
        <v>556</v>
      </c>
      <c r="V13" s="760"/>
      <c r="W13" s="758" t="s">
        <v>617</v>
      </c>
      <c r="X13" s="759"/>
      <c r="Y13" s="154"/>
      <c r="Z13" s="154"/>
      <c r="AA13" s="154"/>
      <c r="AB13" s="154"/>
      <c r="AC13" s="179"/>
      <c r="AD13" s="179"/>
      <c r="AE13" s="179"/>
      <c r="AF13" s="179"/>
      <c r="AG13" s="179"/>
      <c r="AH13" s="179"/>
      <c r="AI13" s="179"/>
      <c r="AJ13" s="179"/>
      <c r="AK13" s="784" t="s">
        <v>662</v>
      </c>
      <c r="AL13" s="823"/>
      <c r="AM13" s="823"/>
      <c r="AN13" s="620"/>
      <c r="AO13" s="621"/>
      <c r="AP13" s="2"/>
      <c r="AQ13" s="178">
        <f t="shared" si="5"/>
        <v>2</v>
      </c>
    </row>
    <row r="14" spans="2:86" ht="12" customHeight="1" x14ac:dyDescent="0.15">
      <c r="B14" s="480"/>
      <c r="C14" s="798"/>
      <c r="D14" s="796"/>
      <c r="E14" s="796"/>
      <c r="F14" s="796"/>
      <c r="G14" s="796"/>
      <c r="H14" s="796"/>
      <c r="I14" s="796"/>
      <c r="J14" s="797"/>
      <c r="K14" s="153">
        <v>4</v>
      </c>
      <c r="L14" s="784" t="s">
        <v>536</v>
      </c>
      <c r="M14" s="785"/>
      <c r="N14" s="784" t="s">
        <v>497</v>
      </c>
      <c r="O14" s="785"/>
      <c r="P14" s="758" t="s">
        <v>335</v>
      </c>
      <c r="Q14" s="760"/>
      <c r="R14" s="253" t="s">
        <v>341</v>
      </c>
      <c r="S14" s="253"/>
      <c r="T14" s="253"/>
      <c r="U14" s="758" t="s">
        <v>556</v>
      </c>
      <c r="V14" s="760"/>
      <c r="W14" s="758" t="s">
        <v>617</v>
      </c>
      <c r="X14" s="759"/>
      <c r="Y14" s="154"/>
      <c r="Z14" s="154"/>
      <c r="AA14" s="154"/>
      <c r="AB14" s="154"/>
      <c r="AC14" s="179"/>
      <c r="AD14" s="179"/>
      <c r="AE14" s="179"/>
      <c r="AF14" s="179"/>
      <c r="AG14" s="179"/>
      <c r="AH14" s="179"/>
      <c r="AI14" s="179"/>
      <c r="AJ14" s="179"/>
      <c r="AK14" s="784" t="s">
        <v>662</v>
      </c>
      <c r="AL14" s="823"/>
      <c r="AM14" s="823"/>
      <c r="AN14" s="620"/>
      <c r="AO14" s="621"/>
      <c r="AP14" s="2"/>
      <c r="AQ14" s="178">
        <f t="shared" si="5"/>
        <v>2</v>
      </c>
    </row>
    <row r="15" spans="2:86" ht="12" customHeight="1" x14ac:dyDescent="0.15">
      <c r="B15" s="480"/>
      <c r="C15" s="798"/>
      <c r="D15" s="796"/>
      <c r="E15" s="796"/>
      <c r="F15" s="796"/>
      <c r="G15" s="796"/>
      <c r="H15" s="796"/>
      <c r="I15" s="796"/>
      <c r="J15" s="797"/>
      <c r="K15" s="153"/>
      <c r="L15" s="784"/>
      <c r="M15" s="785"/>
      <c r="N15" s="784"/>
      <c r="O15" s="785"/>
      <c r="P15" s="758"/>
      <c r="Q15" s="760"/>
      <c r="R15" s="253"/>
      <c r="S15" s="253"/>
      <c r="T15" s="253"/>
      <c r="U15" s="758"/>
      <c r="V15" s="760"/>
      <c r="W15" s="758"/>
      <c r="X15" s="759"/>
      <c r="Y15" s="154"/>
      <c r="Z15" s="154"/>
      <c r="AA15" s="154"/>
      <c r="AB15" s="154"/>
      <c r="AC15" s="179"/>
      <c r="AD15" s="179"/>
      <c r="AE15" s="179"/>
      <c r="AF15" s="179"/>
      <c r="AG15" s="179"/>
      <c r="AH15" s="179"/>
      <c r="AI15" s="179"/>
      <c r="AJ15" s="179"/>
      <c r="AK15" s="786"/>
      <c r="AL15" s="787"/>
      <c r="AM15" s="787"/>
      <c r="AN15" s="788"/>
      <c r="AO15" s="789"/>
      <c r="AP15" s="2"/>
      <c r="AQ15" s="178">
        <f t="shared" si="5"/>
        <v>1</v>
      </c>
    </row>
    <row r="16" spans="2:86" ht="12" customHeight="1" x14ac:dyDescent="0.15">
      <c r="B16" s="480"/>
      <c r="C16" s="798"/>
      <c r="D16" s="796"/>
      <c r="E16" s="796"/>
      <c r="F16" s="796"/>
      <c r="G16" s="796"/>
      <c r="H16" s="796"/>
      <c r="I16" s="796"/>
      <c r="J16" s="797"/>
      <c r="K16" s="153"/>
      <c r="L16" s="784"/>
      <c r="M16" s="785"/>
      <c r="N16" s="784"/>
      <c r="O16" s="785"/>
      <c r="P16" s="758"/>
      <c r="Q16" s="760"/>
      <c r="R16" s="253"/>
      <c r="S16" s="253"/>
      <c r="T16" s="253"/>
      <c r="U16" s="758"/>
      <c r="V16" s="760"/>
      <c r="W16" s="758"/>
      <c r="X16" s="759"/>
      <c r="Y16" s="154"/>
      <c r="Z16" s="154"/>
      <c r="AA16" s="154"/>
      <c r="AB16" s="154"/>
      <c r="AC16" s="179"/>
      <c r="AD16" s="179"/>
      <c r="AE16" s="179"/>
      <c r="AF16" s="179"/>
      <c r="AG16" s="179"/>
      <c r="AH16" s="179"/>
      <c r="AI16" s="179"/>
      <c r="AJ16" s="179"/>
      <c r="AK16" s="786"/>
      <c r="AL16" s="787"/>
      <c r="AM16" s="787"/>
      <c r="AN16" s="788"/>
      <c r="AO16" s="789"/>
      <c r="AP16" s="2"/>
      <c r="AQ16" s="178">
        <f t="shared" si="5"/>
        <v>1</v>
      </c>
    </row>
    <row r="17" spans="2:43" ht="12" customHeight="1" x14ac:dyDescent="0.15">
      <c r="B17" s="480"/>
      <c r="C17" s="798"/>
      <c r="D17" s="796"/>
      <c r="E17" s="796"/>
      <c r="F17" s="796"/>
      <c r="G17" s="796"/>
      <c r="H17" s="796"/>
      <c r="I17" s="796"/>
      <c r="J17" s="797"/>
      <c r="K17" s="153"/>
      <c r="L17" s="784"/>
      <c r="M17" s="785"/>
      <c r="N17" s="784"/>
      <c r="O17" s="785"/>
      <c r="P17" s="758"/>
      <c r="Q17" s="760"/>
      <c r="R17" s="253"/>
      <c r="S17" s="253"/>
      <c r="T17" s="253"/>
      <c r="U17" s="758"/>
      <c r="V17" s="760"/>
      <c r="W17" s="758"/>
      <c r="X17" s="759"/>
      <c r="Y17" s="154"/>
      <c r="Z17" s="154"/>
      <c r="AA17" s="154"/>
      <c r="AB17" s="154"/>
      <c r="AC17" s="179"/>
      <c r="AD17" s="179"/>
      <c r="AE17" s="179"/>
      <c r="AF17" s="179"/>
      <c r="AG17" s="179"/>
      <c r="AH17" s="179"/>
      <c r="AI17" s="179"/>
      <c r="AJ17" s="179"/>
      <c r="AK17" s="758"/>
      <c r="AL17" s="759"/>
      <c r="AM17" s="759"/>
      <c r="AN17" s="617"/>
      <c r="AO17" s="618"/>
      <c r="AP17" s="2"/>
      <c r="AQ17" s="178">
        <f t="shared" si="5"/>
        <v>1</v>
      </c>
    </row>
    <row r="18" spans="2:43" ht="12" customHeight="1" x14ac:dyDescent="0.15">
      <c r="B18" s="480"/>
      <c r="C18" s="798"/>
      <c r="D18" s="796"/>
      <c r="E18" s="796"/>
      <c r="F18" s="796"/>
      <c r="G18" s="796"/>
      <c r="H18" s="796"/>
      <c r="I18" s="796"/>
      <c r="J18" s="797"/>
      <c r="K18" s="153"/>
      <c r="L18" s="784"/>
      <c r="M18" s="785"/>
      <c r="N18" s="784"/>
      <c r="O18" s="785"/>
      <c r="P18" s="758"/>
      <c r="Q18" s="760"/>
      <c r="R18" s="253"/>
      <c r="S18" s="253"/>
      <c r="T18" s="253"/>
      <c r="U18" s="758"/>
      <c r="V18" s="760"/>
      <c r="W18" s="758"/>
      <c r="X18" s="759"/>
      <c r="Y18" s="154"/>
      <c r="Z18" s="154"/>
      <c r="AA18" s="154"/>
      <c r="AB18" s="154"/>
      <c r="AC18" s="179"/>
      <c r="AD18" s="179"/>
      <c r="AE18" s="179"/>
      <c r="AF18" s="179"/>
      <c r="AG18" s="179"/>
      <c r="AH18" s="179"/>
      <c r="AI18" s="179"/>
      <c r="AJ18" s="179"/>
      <c r="AK18" s="758"/>
      <c r="AL18" s="759"/>
      <c r="AM18" s="759"/>
      <c r="AN18" s="617"/>
      <c r="AO18" s="618"/>
      <c r="AP18" s="2"/>
      <c r="AQ18" s="178">
        <f t="shared" si="5"/>
        <v>1</v>
      </c>
    </row>
    <row r="19" spans="2:43" ht="12" customHeight="1" x14ac:dyDescent="0.15">
      <c r="B19" s="480"/>
      <c r="C19" s="798"/>
      <c r="D19" s="796"/>
      <c r="E19" s="796"/>
      <c r="F19" s="796"/>
      <c r="G19" s="796"/>
      <c r="H19" s="796"/>
      <c r="I19" s="796"/>
      <c r="J19" s="797"/>
      <c r="K19" s="153"/>
      <c r="L19" s="784"/>
      <c r="M19" s="785"/>
      <c r="N19" s="784"/>
      <c r="O19" s="785"/>
      <c r="P19" s="758"/>
      <c r="Q19" s="760"/>
      <c r="R19" s="253"/>
      <c r="S19" s="253"/>
      <c r="T19" s="253"/>
      <c r="U19" s="758"/>
      <c r="V19" s="760"/>
      <c r="W19" s="758"/>
      <c r="X19" s="759"/>
      <c r="Y19" s="154"/>
      <c r="Z19" s="154"/>
      <c r="AA19" s="154"/>
      <c r="AB19" s="154"/>
      <c r="AC19" s="179"/>
      <c r="AD19" s="179"/>
      <c r="AE19" s="179"/>
      <c r="AF19" s="179"/>
      <c r="AG19" s="179"/>
      <c r="AH19" s="179"/>
      <c r="AI19" s="179"/>
      <c r="AJ19" s="179"/>
      <c r="AK19" s="758"/>
      <c r="AL19" s="759"/>
      <c r="AM19" s="759"/>
      <c r="AN19" s="617"/>
      <c r="AO19" s="618"/>
      <c r="AP19" s="2"/>
      <c r="AQ19" s="178">
        <f t="shared" si="5"/>
        <v>1</v>
      </c>
    </row>
    <row r="20" spans="2:43" ht="12" customHeight="1" x14ac:dyDescent="0.15">
      <c r="B20" s="480"/>
      <c r="C20" s="798"/>
      <c r="D20" s="796"/>
      <c r="E20" s="796"/>
      <c r="F20" s="796"/>
      <c r="G20" s="796"/>
      <c r="H20" s="796"/>
      <c r="I20" s="796"/>
      <c r="J20" s="797"/>
      <c r="K20" s="153"/>
      <c r="L20" s="784"/>
      <c r="M20" s="785"/>
      <c r="N20" s="784"/>
      <c r="O20" s="785"/>
      <c r="P20" s="758"/>
      <c r="Q20" s="760"/>
      <c r="R20" s="253"/>
      <c r="S20" s="253"/>
      <c r="T20" s="253"/>
      <c r="U20" s="758"/>
      <c r="V20" s="760"/>
      <c r="W20" s="758"/>
      <c r="X20" s="759"/>
      <c r="Y20" s="154"/>
      <c r="Z20" s="154"/>
      <c r="AA20" s="154"/>
      <c r="AB20" s="154"/>
      <c r="AC20" s="179"/>
      <c r="AD20" s="179"/>
      <c r="AE20" s="179"/>
      <c r="AF20" s="179"/>
      <c r="AG20" s="179"/>
      <c r="AH20" s="179"/>
      <c r="AI20" s="179"/>
      <c r="AJ20" s="179"/>
      <c r="AK20" s="758"/>
      <c r="AL20" s="759"/>
      <c r="AM20" s="759"/>
      <c r="AN20" s="617"/>
      <c r="AO20" s="618"/>
      <c r="AP20" s="2"/>
      <c r="AQ20" s="178">
        <f t="shared" si="5"/>
        <v>1</v>
      </c>
    </row>
    <row r="21" spans="2:43" ht="12" customHeight="1" x14ac:dyDescent="0.15">
      <c r="B21" s="480"/>
      <c r="C21" s="798"/>
      <c r="D21" s="796"/>
      <c r="E21" s="796"/>
      <c r="F21" s="796"/>
      <c r="G21" s="796"/>
      <c r="H21" s="796"/>
      <c r="I21" s="796"/>
      <c r="J21" s="797"/>
      <c r="K21" s="153"/>
      <c r="L21" s="784"/>
      <c r="M21" s="785"/>
      <c r="N21" s="784"/>
      <c r="O21" s="785"/>
      <c r="P21" s="758"/>
      <c r="Q21" s="760"/>
      <c r="R21" s="253"/>
      <c r="S21" s="253"/>
      <c r="T21" s="253"/>
      <c r="U21" s="758"/>
      <c r="V21" s="760"/>
      <c r="W21" s="758"/>
      <c r="X21" s="759"/>
      <c r="Y21" s="154"/>
      <c r="Z21" s="154"/>
      <c r="AA21" s="154"/>
      <c r="AB21" s="154"/>
      <c r="AC21" s="179"/>
      <c r="AD21" s="179"/>
      <c r="AE21" s="179"/>
      <c r="AF21" s="179"/>
      <c r="AG21" s="179"/>
      <c r="AH21" s="179"/>
      <c r="AI21" s="179"/>
      <c r="AJ21" s="179"/>
      <c r="AK21" s="758"/>
      <c r="AL21" s="759"/>
      <c r="AM21" s="759"/>
      <c r="AN21" s="617"/>
      <c r="AO21" s="618"/>
      <c r="AP21" s="2"/>
      <c r="AQ21" s="178">
        <f t="shared" si="5"/>
        <v>1</v>
      </c>
    </row>
    <row r="22" spans="2:43" ht="12" customHeight="1" x14ac:dyDescent="0.15">
      <c r="B22" s="480"/>
      <c r="C22" s="798"/>
      <c r="D22" s="796"/>
      <c r="E22" s="796"/>
      <c r="F22" s="796"/>
      <c r="G22" s="796"/>
      <c r="H22" s="796"/>
      <c r="I22" s="796"/>
      <c r="J22" s="797"/>
      <c r="K22" s="153"/>
      <c r="L22" s="784"/>
      <c r="M22" s="785"/>
      <c r="N22" s="784"/>
      <c r="O22" s="785"/>
      <c r="P22" s="758"/>
      <c r="Q22" s="760"/>
      <c r="R22" s="253"/>
      <c r="S22" s="253"/>
      <c r="T22" s="253"/>
      <c r="U22" s="758"/>
      <c r="V22" s="760"/>
      <c r="W22" s="758"/>
      <c r="X22" s="759"/>
      <c r="Y22" s="154"/>
      <c r="Z22" s="154"/>
      <c r="AA22" s="154"/>
      <c r="AB22" s="154"/>
      <c r="AC22" s="179"/>
      <c r="AD22" s="179"/>
      <c r="AE22" s="179"/>
      <c r="AF22" s="179"/>
      <c r="AG22" s="179"/>
      <c r="AH22" s="179"/>
      <c r="AI22" s="179"/>
      <c r="AJ22" s="179"/>
      <c r="AK22" s="758"/>
      <c r="AL22" s="759"/>
      <c r="AM22" s="759"/>
      <c r="AN22" s="617"/>
      <c r="AO22" s="618"/>
      <c r="AP22" s="2"/>
      <c r="AQ22" s="178">
        <f t="shared" si="5"/>
        <v>1</v>
      </c>
    </row>
    <row r="23" spans="2:43" ht="12" customHeight="1" x14ac:dyDescent="0.15">
      <c r="B23" s="480"/>
      <c r="C23" s="798"/>
      <c r="D23" s="796"/>
      <c r="E23" s="796"/>
      <c r="F23" s="796"/>
      <c r="G23" s="796"/>
      <c r="H23" s="796"/>
      <c r="I23" s="796"/>
      <c r="J23" s="797"/>
      <c r="K23" s="153"/>
      <c r="L23" s="784"/>
      <c r="M23" s="785"/>
      <c r="N23" s="784"/>
      <c r="O23" s="785"/>
      <c r="P23" s="758"/>
      <c r="Q23" s="760"/>
      <c r="R23" s="253"/>
      <c r="S23" s="253"/>
      <c r="T23" s="253"/>
      <c r="U23" s="758"/>
      <c r="V23" s="760"/>
      <c r="W23" s="758"/>
      <c r="X23" s="759"/>
      <c r="Y23" s="154"/>
      <c r="Z23" s="154"/>
      <c r="AA23" s="154"/>
      <c r="AB23" s="154"/>
      <c r="AC23" s="179"/>
      <c r="AD23" s="179"/>
      <c r="AE23" s="179"/>
      <c r="AF23" s="179"/>
      <c r="AG23" s="179"/>
      <c r="AH23" s="179"/>
      <c r="AI23" s="179"/>
      <c r="AJ23" s="179"/>
      <c r="AK23" s="758"/>
      <c r="AL23" s="759"/>
      <c r="AM23" s="759"/>
      <c r="AN23" s="617"/>
      <c r="AO23" s="618"/>
      <c r="AP23" s="2"/>
      <c r="AQ23" s="178">
        <f t="shared" si="5"/>
        <v>1</v>
      </c>
    </row>
    <row r="24" spans="2:43" ht="12" customHeight="1" x14ac:dyDescent="0.15">
      <c r="B24" s="480"/>
      <c r="C24" s="798"/>
      <c r="D24" s="796"/>
      <c r="E24" s="796"/>
      <c r="F24" s="796"/>
      <c r="G24" s="796"/>
      <c r="H24" s="796"/>
      <c r="I24" s="796"/>
      <c r="J24" s="797"/>
      <c r="K24" s="153"/>
      <c r="L24" s="784"/>
      <c r="M24" s="785"/>
      <c r="N24" s="784"/>
      <c r="O24" s="785"/>
      <c r="P24" s="758"/>
      <c r="Q24" s="760"/>
      <c r="R24" s="253"/>
      <c r="S24" s="253"/>
      <c r="T24" s="253"/>
      <c r="U24" s="758"/>
      <c r="V24" s="760"/>
      <c r="W24" s="758"/>
      <c r="X24" s="759"/>
      <c r="Y24" s="154"/>
      <c r="Z24" s="154"/>
      <c r="AA24" s="154"/>
      <c r="AB24" s="154"/>
      <c r="AC24" s="179"/>
      <c r="AD24" s="179"/>
      <c r="AE24" s="179"/>
      <c r="AF24" s="179"/>
      <c r="AG24" s="179"/>
      <c r="AH24" s="179"/>
      <c r="AI24" s="179"/>
      <c r="AJ24" s="179"/>
      <c r="AK24" s="758"/>
      <c r="AL24" s="759"/>
      <c r="AM24" s="759"/>
      <c r="AN24" s="617"/>
      <c r="AO24" s="618"/>
      <c r="AP24" s="2"/>
      <c r="AQ24" s="178">
        <f t="shared" si="5"/>
        <v>1</v>
      </c>
    </row>
    <row r="25" spans="2:43" ht="12" customHeight="1" x14ac:dyDescent="0.15">
      <c r="B25" s="480"/>
      <c r="C25" s="798"/>
      <c r="D25" s="796"/>
      <c r="E25" s="796"/>
      <c r="F25" s="796"/>
      <c r="G25" s="796"/>
      <c r="H25" s="796"/>
      <c r="I25" s="796"/>
      <c r="J25" s="797"/>
      <c r="K25" s="153"/>
      <c r="L25" s="784"/>
      <c r="M25" s="785"/>
      <c r="N25" s="784"/>
      <c r="O25" s="785"/>
      <c r="P25" s="758"/>
      <c r="Q25" s="760"/>
      <c r="R25" s="253"/>
      <c r="S25" s="253"/>
      <c r="T25" s="253"/>
      <c r="U25" s="758"/>
      <c r="V25" s="760"/>
      <c r="W25" s="758"/>
      <c r="X25" s="759"/>
      <c r="Y25" s="154"/>
      <c r="Z25" s="154"/>
      <c r="AA25" s="154"/>
      <c r="AB25" s="154"/>
      <c r="AC25" s="179"/>
      <c r="AD25" s="179"/>
      <c r="AE25" s="179"/>
      <c r="AF25" s="179"/>
      <c r="AG25" s="179"/>
      <c r="AH25" s="179"/>
      <c r="AI25" s="179"/>
      <c r="AJ25" s="179"/>
      <c r="AK25" s="758"/>
      <c r="AL25" s="759"/>
      <c r="AM25" s="759"/>
      <c r="AN25" s="617"/>
      <c r="AO25" s="618"/>
      <c r="AP25" s="2"/>
      <c r="AQ25" s="178">
        <f t="shared" si="5"/>
        <v>1</v>
      </c>
    </row>
    <row r="26" spans="2:43" ht="12" customHeight="1" x14ac:dyDescent="0.15">
      <c r="B26" s="480"/>
      <c r="C26" s="798"/>
      <c r="D26" s="796"/>
      <c r="E26" s="796"/>
      <c r="F26" s="796"/>
      <c r="G26" s="796"/>
      <c r="H26" s="796"/>
      <c r="I26" s="796"/>
      <c r="J26" s="797"/>
      <c r="K26" s="153"/>
      <c r="L26" s="784"/>
      <c r="M26" s="785"/>
      <c r="N26" s="784"/>
      <c r="O26" s="785"/>
      <c r="P26" s="758"/>
      <c r="Q26" s="760"/>
      <c r="R26" s="253"/>
      <c r="S26" s="253"/>
      <c r="T26" s="253"/>
      <c r="U26" s="758"/>
      <c r="V26" s="760"/>
      <c r="W26" s="758"/>
      <c r="X26" s="759"/>
      <c r="Y26" s="154"/>
      <c r="Z26" s="154"/>
      <c r="AA26" s="154"/>
      <c r="AB26" s="154"/>
      <c r="AC26" s="179"/>
      <c r="AD26" s="179"/>
      <c r="AE26" s="179"/>
      <c r="AF26" s="179"/>
      <c r="AG26" s="179"/>
      <c r="AH26" s="179"/>
      <c r="AI26" s="179"/>
      <c r="AJ26" s="179"/>
      <c r="AK26" s="758"/>
      <c r="AL26" s="759"/>
      <c r="AM26" s="759"/>
      <c r="AN26" s="617"/>
      <c r="AO26" s="618"/>
      <c r="AP26" s="2"/>
      <c r="AQ26" s="178">
        <f t="shared" si="5"/>
        <v>1</v>
      </c>
    </row>
    <row r="27" spans="2:43" ht="12" customHeight="1" x14ac:dyDescent="0.15">
      <c r="B27" s="480"/>
      <c r="C27" s="798"/>
      <c r="D27" s="796"/>
      <c r="E27" s="796"/>
      <c r="F27" s="796"/>
      <c r="G27" s="796"/>
      <c r="H27" s="796"/>
      <c r="I27" s="796"/>
      <c r="J27" s="797"/>
      <c r="K27" s="153"/>
      <c r="L27" s="784"/>
      <c r="M27" s="785"/>
      <c r="N27" s="784"/>
      <c r="O27" s="785"/>
      <c r="P27" s="758"/>
      <c r="Q27" s="760"/>
      <c r="R27" s="253"/>
      <c r="S27" s="253"/>
      <c r="T27" s="253"/>
      <c r="U27" s="758"/>
      <c r="V27" s="760"/>
      <c r="W27" s="758"/>
      <c r="X27" s="759"/>
      <c r="Y27" s="154"/>
      <c r="Z27" s="154"/>
      <c r="AA27" s="154"/>
      <c r="AB27" s="154"/>
      <c r="AC27" s="179"/>
      <c r="AD27" s="179"/>
      <c r="AE27" s="179"/>
      <c r="AF27" s="179"/>
      <c r="AG27" s="179"/>
      <c r="AH27" s="179"/>
      <c r="AI27" s="179"/>
      <c r="AJ27" s="179"/>
      <c r="AK27" s="758"/>
      <c r="AL27" s="759"/>
      <c r="AM27" s="759"/>
      <c r="AN27" s="617"/>
      <c r="AO27" s="618"/>
      <c r="AP27" s="2"/>
      <c r="AQ27" s="178">
        <f t="shared" si="5"/>
        <v>1</v>
      </c>
    </row>
    <row r="28" spans="2:43" ht="12" customHeight="1" x14ac:dyDescent="0.15">
      <c r="B28" s="480"/>
      <c r="C28" s="798"/>
      <c r="D28" s="796"/>
      <c r="E28" s="796"/>
      <c r="F28" s="796"/>
      <c r="G28" s="796"/>
      <c r="H28" s="796"/>
      <c r="I28" s="796"/>
      <c r="J28" s="797"/>
      <c r="K28" s="153"/>
      <c r="L28" s="784"/>
      <c r="M28" s="785"/>
      <c r="N28" s="784"/>
      <c r="O28" s="785"/>
      <c r="P28" s="758"/>
      <c r="Q28" s="760"/>
      <c r="R28" s="253"/>
      <c r="S28" s="253"/>
      <c r="T28" s="253"/>
      <c r="U28" s="758"/>
      <c r="V28" s="760"/>
      <c r="W28" s="758"/>
      <c r="X28" s="759"/>
      <c r="Y28" s="154"/>
      <c r="Z28" s="154"/>
      <c r="AA28" s="154"/>
      <c r="AB28" s="154"/>
      <c r="AC28" s="179"/>
      <c r="AD28" s="179"/>
      <c r="AE28" s="179"/>
      <c r="AF28" s="179"/>
      <c r="AG28" s="179"/>
      <c r="AH28" s="179"/>
      <c r="AI28" s="179"/>
      <c r="AJ28" s="179"/>
      <c r="AK28" s="758"/>
      <c r="AL28" s="759"/>
      <c r="AM28" s="759"/>
      <c r="AN28" s="617"/>
      <c r="AO28" s="618"/>
      <c r="AP28" s="2"/>
      <c r="AQ28" s="178">
        <f t="shared" si="5"/>
        <v>1</v>
      </c>
    </row>
    <row r="29" spans="2:43" ht="12" customHeight="1" x14ac:dyDescent="0.15">
      <c r="B29" s="480"/>
      <c r="C29" s="798"/>
      <c r="D29" s="796"/>
      <c r="E29" s="796"/>
      <c r="F29" s="796"/>
      <c r="G29" s="796"/>
      <c r="H29" s="796"/>
      <c r="I29" s="796"/>
      <c r="J29" s="797"/>
      <c r="K29" s="153"/>
      <c r="L29" s="784"/>
      <c r="M29" s="785"/>
      <c r="N29" s="784"/>
      <c r="O29" s="785"/>
      <c r="P29" s="758"/>
      <c r="Q29" s="760"/>
      <c r="R29" s="253"/>
      <c r="S29" s="253"/>
      <c r="T29" s="253"/>
      <c r="U29" s="758"/>
      <c r="V29" s="760"/>
      <c r="W29" s="758"/>
      <c r="X29" s="759"/>
      <c r="Y29" s="154"/>
      <c r="Z29" s="154"/>
      <c r="AA29" s="154"/>
      <c r="AB29" s="154"/>
      <c r="AC29" s="179"/>
      <c r="AD29" s="179"/>
      <c r="AE29" s="179"/>
      <c r="AF29" s="179"/>
      <c r="AG29" s="179"/>
      <c r="AH29" s="179"/>
      <c r="AI29" s="179"/>
      <c r="AJ29" s="179"/>
      <c r="AK29" s="758"/>
      <c r="AL29" s="759"/>
      <c r="AM29" s="759"/>
      <c r="AN29" s="617"/>
      <c r="AO29" s="618"/>
      <c r="AP29" s="2"/>
      <c r="AQ29" s="178">
        <f t="shared" si="5"/>
        <v>1</v>
      </c>
    </row>
    <row r="30" spans="2:43" ht="12" customHeight="1" x14ac:dyDescent="0.15">
      <c r="B30" s="480"/>
      <c r="C30" s="798"/>
      <c r="D30" s="796"/>
      <c r="E30" s="796"/>
      <c r="F30" s="796"/>
      <c r="G30" s="796"/>
      <c r="H30" s="796"/>
      <c r="I30" s="796"/>
      <c r="J30" s="797"/>
      <c r="K30" s="153"/>
      <c r="L30" s="784"/>
      <c r="M30" s="785"/>
      <c r="N30" s="784"/>
      <c r="O30" s="785"/>
      <c r="P30" s="758"/>
      <c r="Q30" s="760"/>
      <c r="R30" s="253"/>
      <c r="S30" s="253"/>
      <c r="T30" s="253"/>
      <c r="U30" s="758"/>
      <c r="V30" s="760"/>
      <c r="W30" s="758"/>
      <c r="X30" s="759"/>
      <c r="Y30" s="154"/>
      <c r="Z30" s="154"/>
      <c r="AA30" s="154"/>
      <c r="AB30" s="154"/>
      <c r="AC30" s="179"/>
      <c r="AD30" s="179"/>
      <c r="AE30" s="179"/>
      <c r="AF30" s="179"/>
      <c r="AG30" s="179"/>
      <c r="AH30" s="179"/>
      <c r="AI30" s="179"/>
      <c r="AJ30" s="179"/>
      <c r="AK30" s="758"/>
      <c r="AL30" s="759"/>
      <c r="AM30" s="759"/>
      <c r="AN30" s="617"/>
      <c r="AO30" s="618"/>
      <c r="AP30" s="2"/>
      <c r="AQ30" s="178">
        <f t="shared" si="5"/>
        <v>1</v>
      </c>
    </row>
    <row r="31" spans="2:43" ht="12" customHeight="1" x14ac:dyDescent="0.15">
      <c r="B31" s="480"/>
      <c r="C31" s="798"/>
      <c r="D31" s="796"/>
      <c r="E31" s="796"/>
      <c r="F31" s="796"/>
      <c r="G31" s="796"/>
      <c r="H31" s="796"/>
      <c r="I31" s="796"/>
      <c r="J31" s="797"/>
      <c r="K31" s="757" t="s">
        <v>218</v>
      </c>
      <c r="L31" s="757" t="s">
        <v>217</v>
      </c>
      <c r="M31" s="757"/>
      <c r="N31" s="757"/>
      <c r="O31" s="757"/>
      <c r="P31" s="757"/>
      <c r="Q31" s="757"/>
      <c r="R31" s="757"/>
      <c r="S31" s="757"/>
      <c r="T31" s="757"/>
      <c r="U31" s="757"/>
      <c r="V31" s="757"/>
      <c r="W31" s="757"/>
      <c r="X31" s="757"/>
      <c r="Y31" s="766" t="s">
        <v>468</v>
      </c>
      <c r="Z31" s="767"/>
      <c r="AA31" s="767"/>
      <c r="AB31" s="768"/>
      <c r="AC31" s="180">
        <f t="shared" ref="AC31:AJ31" si="6">SUM(AC11:AC30)</f>
        <v>0</v>
      </c>
      <c r="AD31" s="180">
        <f t="shared" si="6"/>
        <v>0</v>
      </c>
      <c r="AE31" s="180">
        <f t="shared" si="6"/>
        <v>0</v>
      </c>
      <c r="AF31" s="180">
        <f t="shared" si="6"/>
        <v>0</v>
      </c>
      <c r="AG31" s="180">
        <f t="shared" si="6"/>
        <v>0</v>
      </c>
      <c r="AH31" s="180">
        <f t="shared" si="6"/>
        <v>0</v>
      </c>
      <c r="AI31" s="180">
        <f t="shared" si="6"/>
        <v>0</v>
      </c>
      <c r="AJ31" s="180">
        <f t="shared" si="6"/>
        <v>0</v>
      </c>
      <c r="AK31" s="766" t="s">
        <v>216</v>
      </c>
      <c r="AL31" s="767"/>
      <c r="AM31" s="767"/>
      <c r="AN31" s="617"/>
      <c r="AO31" s="618"/>
      <c r="AP31" s="2"/>
    </row>
    <row r="32" spans="2:43" ht="12" customHeight="1" x14ac:dyDescent="0.15">
      <c r="B32" s="480"/>
      <c r="C32" s="798"/>
      <c r="D32" s="796"/>
      <c r="E32" s="796"/>
      <c r="F32" s="796"/>
      <c r="G32" s="796"/>
      <c r="H32" s="796"/>
      <c r="I32" s="796"/>
      <c r="J32" s="797"/>
      <c r="K32" s="757"/>
      <c r="L32" s="757" t="s">
        <v>469</v>
      </c>
      <c r="M32" s="757"/>
      <c r="N32" s="757"/>
      <c r="O32" s="757" t="s">
        <v>215</v>
      </c>
      <c r="P32" s="757"/>
      <c r="Q32" s="757"/>
      <c r="R32" s="757"/>
      <c r="S32" s="757"/>
      <c r="T32" s="757"/>
      <c r="U32" s="757"/>
      <c r="V32" s="757"/>
      <c r="W32" s="757"/>
      <c r="X32" s="757"/>
      <c r="Y32" s="154">
        <f>COUNTIF(Y11:Y30,"○")</f>
        <v>0</v>
      </c>
      <c r="Z32" s="154">
        <f>COUNTIF(Z11:Z30,"○")</f>
        <v>0</v>
      </c>
      <c r="AA32" s="154">
        <f>COUNTIF(AA11:AA30,"○")</f>
        <v>0</v>
      </c>
      <c r="AB32" s="154">
        <f>COUNTIF(AB11:AB30,"○")</f>
        <v>0</v>
      </c>
      <c r="AC32" s="154">
        <f t="shared" ref="AC32:AJ32" si="7">COUNT(AC11:AC30)</f>
        <v>0</v>
      </c>
      <c r="AD32" s="154">
        <f t="shared" si="7"/>
        <v>0</v>
      </c>
      <c r="AE32" s="154">
        <f t="shared" si="7"/>
        <v>0</v>
      </c>
      <c r="AF32" s="154">
        <f t="shared" si="7"/>
        <v>0</v>
      </c>
      <c r="AG32" s="154">
        <f t="shared" si="7"/>
        <v>0</v>
      </c>
      <c r="AH32" s="154">
        <f t="shared" si="7"/>
        <v>0</v>
      </c>
      <c r="AI32" s="154">
        <f t="shared" si="7"/>
        <v>0</v>
      </c>
      <c r="AJ32" s="154">
        <f t="shared" si="7"/>
        <v>0</v>
      </c>
      <c r="AK32" s="775"/>
      <c r="AL32" s="776"/>
      <c r="AM32" s="776"/>
      <c r="AN32" s="776"/>
      <c r="AO32" s="777"/>
      <c r="AP32" s="2"/>
    </row>
    <row r="33" spans="2:86" ht="12" customHeight="1" x14ac:dyDescent="0.15">
      <c r="B33" s="480"/>
      <c r="C33" s="798"/>
      <c r="D33" s="796"/>
      <c r="E33" s="796"/>
      <c r="F33" s="796"/>
      <c r="G33" s="796"/>
      <c r="H33" s="796"/>
      <c r="I33" s="796"/>
      <c r="J33" s="797"/>
      <c r="K33" s="757"/>
      <c r="L33" s="757"/>
      <c r="M33" s="757"/>
      <c r="N33" s="757"/>
      <c r="O33" s="757" t="s">
        <v>470</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8" t="s">
        <v>315</v>
      </c>
      <c r="AR33" s="58" t="s">
        <v>316</v>
      </c>
      <c r="AS33" s="451" t="s">
        <v>319</v>
      </c>
      <c r="AT33" s="603"/>
    </row>
    <row r="34" spans="2:86" ht="12" customHeight="1" x14ac:dyDescent="0.15">
      <c r="B34" s="480"/>
      <c r="C34" s="798"/>
      <c r="D34" s="796"/>
      <c r="E34" s="796"/>
      <c r="F34" s="796"/>
      <c r="G34" s="796"/>
      <c r="H34" s="796"/>
      <c r="I34" s="796"/>
      <c r="J34" s="797"/>
      <c r="K34" s="757"/>
      <c r="L34" s="757" t="s">
        <v>471</v>
      </c>
      <c r="M34" s="757"/>
      <c r="N34" s="757"/>
      <c r="O34" s="757" t="s">
        <v>214</v>
      </c>
      <c r="P34" s="757"/>
      <c r="Q34" s="757"/>
      <c r="R34" s="757"/>
      <c r="S34" s="757"/>
      <c r="T34" s="757"/>
      <c r="U34" s="757"/>
      <c r="V34" s="757"/>
      <c r="W34" s="757"/>
      <c r="X34" s="757"/>
      <c r="Y34" s="149" t="s">
        <v>32</v>
      </c>
      <c r="Z34" s="149" t="s">
        <v>33</v>
      </c>
      <c r="AA34" s="772" t="s">
        <v>34</v>
      </c>
      <c r="AB34" s="772"/>
      <c r="AC34" s="149" t="s">
        <v>32</v>
      </c>
      <c r="AD34" s="149" t="s">
        <v>33</v>
      </c>
      <c r="AE34" s="772" t="s">
        <v>34</v>
      </c>
      <c r="AF34" s="772"/>
      <c r="AG34" s="149" t="s">
        <v>32</v>
      </c>
      <c r="AH34" s="149" t="s">
        <v>33</v>
      </c>
      <c r="AI34" s="772" t="s">
        <v>34</v>
      </c>
      <c r="AJ34" s="772"/>
      <c r="AK34" s="778"/>
      <c r="AL34" s="779"/>
      <c r="AM34" s="779"/>
      <c r="AN34" s="779"/>
      <c r="AO34" s="780"/>
      <c r="AP34" s="2"/>
      <c r="AQ34" s="773">
        <f>+Y32+Z32</f>
        <v>0</v>
      </c>
      <c r="AR34" s="774"/>
      <c r="AS34" s="773">
        <f>+AA32+AB32</f>
        <v>0</v>
      </c>
      <c r="AT34" s="774"/>
    </row>
    <row r="35" spans="2:86" ht="12" customHeight="1" x14ac:dyDescent="0.15">
      <c r="B35" s="480"/>
      <c r="C35" s="798"/>
      <c r="D35" s="796"/>
      <c r="E35" s="796"/>
      <c r="F35" s="796"/>
      <c r="G35" s="796"/>
      <c r="H35" s="796"/>
      <c r="I35" s="796"/>
      <c r="J35" s="797"/>
      <c r="K35" s="757"/>
      <c r="L35" s="757"/>
      <c r="M35" s="757"/>
      <c r="N35" s="757"/>
      <c r="O35" s="757" t="s">
        <v>472</v>
      </c>
      <c r="P35" s="757"/>
      <c r="Q35" s="757"/>
      <c r="R35" s="757"/>
      <c r="S35" s="757"/>
      <c r="T35" s="757"/>
      <c r="U35" s="757"/>
      <c r="V35" s="757"/>
      <c r="W35" s="757"/>
      <c r="X35" s="757"/>
      <c r="Y35" s="154" t="str">
        <f>IF(Y32=0,"",1)</f>
        <v/>
      </c>
      <c r="Z35" s="154" t="str">
        <f>IF(Z32=0,"",1)</f>
        <v/>
      </c>
      <c r="AA35" s="764" t="str">
        <f>IF(AQ34=1,"",IF(AS34&gt;0,1,""))</f>
        <v/>
      </c>
      <c r="AB35" s="765"/>
      <c r="AC35" s="154">
        <f>+AC32</f>
        <v>0</v>
      </c>
      <c r="AD35" s="154">
        <f>AD32</f>
        <v>0</v>
      </c>
      <c r="AE35" s="764">
        <f>AE32+AF32</f>
        <v>0</v>
      </c>
      <c r="AF35" s="765"/>
      <c r="AG35" s="154">
        <f>AG32</f>
        <v>0</v>
      </c>
      <c r="AH35" s="154">
        <f>AH32</f>
        <v>0</v>
      </c>
      <c r="AI35" s="764">
        <f>AI32+AJ32</f>
        <v>0</v>
      </c>
      <c r="AJ35" s="765"/>
      <c r="AK35" s="778"/>
      <c r="AL35" s="779"/>
      <c r="AM35" s="779"/>
      <c r="AN35" s="779"/>
      <c r="AO35" s="780"/>
      <c r="AP35" s="2"/>
      <c r="AQ35" s="158">
        <f>+Y32+AC35+AG35</f>
        <v>0</v>
      </c>
      <c r="AR35" s="158">
        <f>+Z32+AD35+AH35</f>
        <v>0</v>
      </c>
      <c r="AS35" s="769">
        <f>+AS34+AE35+AI35</f>
        <v>0</v>
      </c>
      <c r="AT35" s="770"/>
    </row>
    <row r="36" spans="2:86" ht="12" customHeight="1" x14ac:dyDescent="0.15">
      <c r="B36" s="480"/>
      <c r="C36" s="798"/>
      <c r="D36" s="796"/>
      <c r="E36" s="796"/>
      <c r="F36" s="796"/>
      <c r="G36" s="796"/>
      <c r="H36" s="796"/>
      <c r="I36" s="796"/>
      <c r="J36" s="797"/>
      <c r="K36" s="757"/>
      <c r="L36" s="757"/>
      <c r="M36" s="757"/>
      <c r="N36" s="757"/>
      <c r="O36" s="757" t="s">
        <v>473</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80"/>
      <c r="C37" s="798"/>
      <c r="D37" s="796"/>
      <c r="E37" s="796"/>
      <c r="F37" s="796"/>
      <c r="G37" s="796"/>
      <c r="H37" s="796"/>
      <c r="I37" s="796"/>
      <c r="J37" s="797"/>
      <c r="K37" s="757"/>
      <c r="L37" s="757"/>
      <c r="M37" s="757"/>
      <c r="N37" s="757"/>
      <c r="O37" s="757" t="s">
        <v>474</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80"/>
      <c r="C38" s="798"/>
      <c r="D38" s="796"/>
      <c r="E38" s="796"/>
      <c r="F38" s="796"/>
      <c r="G38" s="796"/>
      <c r="H38" s="796"/>
      <c r="I38" s="796"/>
      <c r="J38" s="797"/>
      <c r="K38" s="757" t="s">
        <v>170</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8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80"/>
      <c r="C40" s="798"/>
      <c r="D40" s="796"/>
      <c r="E40" s="796"/>
      <c r="F40" s="796"/>
      <c r="G40" s="796"/>
      <c r="H40" s="796"/>
      <c r="I40" s="796"/>
      <c r="J40" s="797"/>
      <c r="K40" s="762" t="s">
        <v>475</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80"/>
      <c r="C41" s="798"/>
      <c r="D41" s="796"/>
      <c r="E41" s="796"/>
      <c r="F41" s="796"/>
      <c r="G41" s="796"/>
      <c r="H41" s="796"/>
      <c r="I41" s="796"/>
      <c r="J41" s="797"/>
      <c r="K41" s="763" t="s">
        <v>525</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80"/>
      <c r="C42" s="798"/>
      <c r="D42" s="796"/>
      <c r="E42" s="796"/>
      <c r="F42" s="796"/>
      <c r="G42" s="796"/>
      <c r="H42" s="796"/>
      <c r="I42" s="796"/>
      <c r="J42" s="797"/>
      <c r="K42" s="155" t="s">
        <v>476</v>
      </c>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P42" s="2"/>
    </row>
    <row r="43" spans="2:86" ht="12" customHeight="1" x14ac:dyDescent="0.15">
      <c r="B43" s="480"/>
      <c r="C43" s="798"/>
      <c r="D43" s="796"/>
      <c r="E43" s="796"/>
      <c r="F43" s="796"/>
      <c r="G43" s="796"/>
      <c r="H43" s="796"/>
      <c r="I43" s="796"/>
      <c r="J43" s="797"/>
      <c r="K43" s="155" t="s">
        <v>477</v>
      </c>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P43" s="2"/>
    </row>
    <row r="44" spans="2:86" ht="12" customHeight="1" x14ac:dyDescent="0.15">
      <c r="B44" s="480"/>
      <c r="C44" s="798"/>
      <c r="D44" s="796"/>
      <c r="E44" s="796"/>
      <c r="F44" s="796"/>
      <c r="G44" s="796"/>
      <c r="H44" s="796"/>
      <c r="I44" s="796"/>
      <c r="J44" s="797"/>
      <c r="K44" s="751" t="s">
        <v>478</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4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529</v>
      </c>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row>
    <row r="47" spans="2:86" ht="12" customHeight="1" x14ac:dyDescent="0.15">
      <c r="B47" s="2" t="s">
        <v>526</v>
      </c>
    </row>
    <row r="48" spans="2:86" ht="12" customHeight="1" x14ac:dyDescent="0.15">
      <c r="B48" s="2" t="s">
        <v>527</v>
      </c>
    </row>
    <row r="49" spans="2:2" ht="12" customHeight="1" x14ac:dyDescent="0.15">
      <c r="B49" s="2" t="s">
        <v>479</v>
      </c>
    </row>
    <row r="50" spans="2:2" ht="12" customHeight="1" x14ac:dyDescent="0.15">
      <c r="B50" s="2" t="s">
        <v>528</v>
      </c>
    </row>
    <row r="51" spans="2:2" ht="12" customHeight="1" x14ac:dyDescent="0.15">
      <c r="B51" s="2" t="s">
        <v>480</v>
      </c>
    </row>
    <row r="52" spans="2:2" x14ac:dyDescent="0.15">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00000000-0002-0000-1A00-000000000000}">
      <formula1>INDIRECT(L11)</formula1>
    </dataValidation>
    <dataValidation type="list" allowBlank="1" showInputMessage="1" showErrorMessage="1" sqref="Y11:AB30" xr:uid="{00000000-0002-0000-1A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2000000}">
          <x14:formula1>
            <xm:f>'(参考)リスト'!$D$16:$D$18</xm:f>
          </x14:formula1>
          <xm:sqref>P11:Q30</xm:sqref>
        </x14:dataValidation>
        <x14:dataValidation type="list" allowBlank="1" showInputMessage="1" showErrorMessage="1" xr:uid="{00000000-0002-0000-1A00-000003000000}">
          <x14:formula1>
            <xm:f>'(参考)リスト'!$G$16:$G$20</xm:f>
          </x14:formula1>
          <xm:sqref>U11:V30</xm:sqref>
        </x14:dataValidation>
        <x14:dataValidation type="list" allowBlank="1" showInputMessage="1" showErrorMessage="1" xr:uid="{00000000-0002-0000-1A00-000004000000}">
          <x14:formula1>
            <xm:f>'(参考)リスト'!$B$16:$B$20</xm:f>
          </x14:formula1>
          <xm:sqref>L11:M30</xm:sqref>
        </x14:dataValidation>
        <x14:dataValidation type="list" allowBlank="1" showInputMessage="1" showErrorMessage="1" xr:uid="{00000000-0002-0000-1A00-000005000000}">
          <x14:formula1>
            <xm:f>'(参考)リスト'!$F$16:$F$21</xm:f>
          </x14:formula1>
          <xm:sqref>W11:X30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dimension ref="B2:BM21"/>
  <sheetViews>
    <sheetView showGridLines="0" view="pageBreakPreview" zoomScaleNormal="100" zoomScaleSheetLayoutView="100" workbookViewId="0"/>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103" t="s">
        <v>321</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row>
    <row r="3" spans="2:63" s="43" customFormat="1" ht="17.25" customHeight="1" x14ac:dyDescent="0.15">
      <c r="B3" s="892" t="s">
        <v>27</v>
      </c>
      <c r="C3" s="893"/>
      <c r="D3" s="893"/>
      <c r="E3" s="894"/>
      <c r="F3" s="886" t="str">
        <f>'様式A-1'!D3</f>
        <v>ヒライワズイドウ</v>
      </c>
      <c r="G3" s="887"/>
      <c r="H3" s="887"/>
      <c r="I3" s="887"/>
      <c r="J3" s="887"/>
      <c r="K3" s="887"/>
      <c r="L3" s="887"/>
      <c r="M3" s="887"/>
      <c r="N3" s="887"/>
      <c r="O3" s="887"/>
      <c r="P3" s="887"/>
      <c r="Q3" s="887"/>
      <c r="R3" s="887"/>
      <c r="S3" s="887"/>
      <c r="T3" s="888"/>
      <c r="U3" s="855" t="s">
        <v>230</v>
      </c>
      <c r="V3" s="856"/>
      <c r="W3" s="856"/>
      <c r="X3" s="880"/>
      <c r="Y3" s="880"/>
      <c r="Z3" s="901" t="str">
        <f>'様式A-1'!J3</f>
        <v>一般国道315号</v>
      </c>
      <c r="AA3" s="902"/>
      <c r="AB3" s="902"/>
      <c r="AC3" s="902"/>
      <c r="AD3" s="902"/>
      <c r="AE3" s="902"/>
      <c r="AF3" s="902"/>
      <c r="AG3" s="902"/>
      <c r="AH3" s="903"/>
      <c r="AI3" s="855" t="s">
        <v>298</v>
      </c>
      <c r="AJ3" s="880"/>
      <c r="AK3" s="880"/>
      <c r="AL3" s="880"/>
      <c r="AM3" s="880"/>
      <c r="AN3" s="881"/>
      <c r="AO3" s="882" t="str">
        <f>'様式B(トンネル様式1P001)'!K5</f>
        <v>基礎地盤コンサルタンツ株式会社</v>
      </c>
      <c r="AP3" s="883"/>
      <c r="AQ3" s="883"/>
      <c r="AR3" s="883"/>
      <c r="AS3" s="883"/>
      <c r="AT3" s="883"/>
      <c r="AU3" s="883"/>
      <c r="AV3" s="884"/>
      <c r="AW3" s="868" t="s">
        <v>222</v>
      </c>
      <c r="AX3" s="869"/>
      <c r="AY3" s="869"/>
      <c r="AZ3" s="869"/>
      <c r="BA3" s="869"/>
      <c r="BB3" s="870"/>
      <c r="BC3" s="874">
        <f>'様式B(トンネル様式1P001)'!Q5</f>
        <v>45268</v>
      </c>
      <c r="BD3" s="875"/>
      <c r="BE3" s="875"/>
      <c r="BF3" s="875"/>
      <c r="BG3" s="875"/>
      <c r="BH3" s="875"/>
      <c r="BI3" s="875"/>
      <c r="BJ3" s="875"/>
      <c r="BK3" s="876"/>
    </row>
    <row r="4" spans="2:63" s="43" customFormat="1" ht="17.25" customHeight="1" x14ac:dyDescent="0.15">
      <c r="B4" s="895" t="s">
        <v>229</v>
      </c>
      <c r="C4" s="896"/>
      <c r="D4" s="896"/>
      <c r="E4" s="897"/>
      <c r="F4" s="898" t="str">
        <f>'様式A-1'!D4</f>
        <v>平岩隧道</v>
      </c>
      <c r="G4" s="899"/>
      <c r="H4" s="899"/>
      <c r="I4" s="899"/>
      <c r="J4" s="899"/>
      <c r="K4" s="899"/>
      <c r="L4" s="899"/>
      <c r="M4" s="899"/>
      <c r="N4" s="899"/>
      <c r="O4" s="899"/>
      <c r="P4" s="899"/>
      <c r="Q4" s="899"/>
      <c r="R4" s="899"/>
      <c r="S4" s="899"/>
      <c r="T4" s="900"/>
      <c r="U4" s="855" t="s">
        <v>297</v>
      </c>
      <c r="V4" s="856"/>
      <c r="W4" s="856"/>
      <c r="X4" s="880"/>
      <c r="Y4" s="880"/>
      <c r="Z4" s="904" t="str">
        <f>'様式A-1'!R3</f>
        <v>防府土木建築事務所
山口支所</v>
      </c>
      <c r="AA4" s="905"/>
      <c r="AB4" s="905"/>
      <c r="AC4" s="905"/>
      <c r="AD4" s="905"/>
      <c r="AE4" s="905"/>
      <c r="AF4" s="905"/>
      <c r="AG4" s="905"/>
      <c r="AH4" s="906"/>
      <c r="AI4" s="855" t="s">
        <v>299</v>
      </c>
      <c r="AJ4" s="880"/>
      <c r="AK4" s="880"/>
      <c r="AL4" s="880"/>
      <c r="AM4" s="880"/>
      <c r="AN4" s="881"/>
      <c r="AO4" s="885" t="str">
        <f>'様式B(トンネル様式1P001)'!K6</f>
        <v>安田　啓吾</v>
      </c>
      <c r="AP4" s="638"/>
      <c r="AQ4" s="638"/>
      <c r="AR4" s="638"/>
      <c r="AS4" s="638"/>
      <c r="AT4" s="638"/>
      <c r="AU4" s="638"/>
      <c r="AV4" s="639"/>
      <c r="AW4" s="871"/>
      <c r="AX4" s="872"/>
      <c r="AY4" s="872"/>
      <c r="AZ4" s="872"/>
      <c r="BA4" s="872"/>
      <c r="BB4" s="873"/>
      <c r="BC4" s="877"/>
      <c r="BD4" s="878"/>
      <c r="BE4" s="878"/>
      <c r="BF4" s="878"/>
      <c r="BG4" s="878"/>
      <c r="BH4" s="878"/>
      <c r="BI4" s="878"/>
      <c r="BJ4" s="878"/>
      <c r="BK4" s="879"/>
    </row>
    <row r="5" spans="2:63" ht="42.75" customHeight="1" x14ac:dyDescent="0.15">
      <c r="B5" s="867" t="s">
        <v>228</v>
      </c>
      <c r="C5" s="853"/>
      <c r="D5" s="853"/>
      <c r="E5" s="853"/>
      <c r="F5" s="853"/>
      <c r="G5" s="854"/>
      <c r="H5" s="852" t="s">
        <v>227</v>
      </c>
      <c r="I5" s="853"/>
      <c r="J5" s="853"/>
      <c r="K5" s="853"/>
      <c r="L5" s="853"/>
      <c r="M5" s="853"/>
      <c r="N5" s="853"/>
      <c r="O5" s="854"/>
      <c r="P5" s="855" t="s">
        <v>226</v>
      </c>
      <c r="Q5" s="856"/>
      <c r="R5" s="856"/>
      <c r="S5" s="856"/>
      <c r="T5" s="856"/>
      <c r="U5" s="856"/>
      <c r="V5" s="856"/>
      <c r="W5" s="856"/>
      <c r="X5" s="856"/>
      <c r="Y5" s="856"/>
      <c r="Z5" s="856"/>
      <c r="AA5" s="856"/>
      <c r="AB5" s="856"/>
      <c r="AC5" s="856"/>
      <c r="AD5" s="856"/>
      <c r="AE5" s="856"/>
      <c r="AF5" s="856"/>
      <c r="AG5" s="856"/>
      <c r="AH5" s="856"/>
      <c r="AI5" s="856"/>
      <c r="AJ5" s="856"/>
      <c r="AK5" s="856"/>
      <c r="AL5" s="856"/>
      <c r="AM5" s="856"/>
      <c r="AN5" s="855" t="s">
        <v>225</v>
      </c>
      <c r="AO5" s="856"/>
      <c r="AP5" s="856"/>
      <c r="AQ5" s="856"/>
      <c r="AR5" s="856"/>
      <c r="AS5" s="856"/>
      <c r="AT5" s="856"/>
      <c r="AU5" s="856"/>
      <c r="AV5" s="856"/>
      <c r="AW5" s="856"/>
      <c r="AX5" s="856"/>
      <c r="AY5" s="856"/>
      <c r="AZ5" s="856"/>
      <c r="BA5" s="856"/>
      <c r="BB5" s="856"/>
      <c r="BC5" s="856"/>
      <c r="BD5" s="856"/>
      <c r="BE5" s="856"/>
      <c r="BF5" s="856"/>
      <c r="BG5" s="856"/>
      <c r="BH5" s="856"/>
      <c r="BI5" s="856"/>
      <c r="BJ5" s="856"/>
      <c r="BK5" s="857"/>
    </row>
    <row r="6" spans="2:63" ht="29.25" customHeight="1" x14ac:dyDescent="0.15">
      <c r="B6" s="889"/>
      <c r="C6" s="890"/>
      <c r="D6" s="890"/>
      <c r="E6" s="890"/>
      <c r="F6" s="890"/>
      <c r="G6" s="891"/>
      <c r="H6" s="866"/>
      <c r="I6" s="866"/>
      <c r="J6" s="866"/>
      <c r="K6" s="866"/>
      <c r="L6" s="866"/>
      <c r="M6" s="866"/>
      <c r="N6" s="866"/>
      <c r="O6" s="866"/>
      <c r="P6" s="858"/>
      <c r="Q6" s="859"/>
      <c r="R6" s="859"/>
      <c r="S6" s="859"/>
      <c r="T6" s="859"/>
      <c r="U6" s="859"/>
      <c r="V6" s="859"/>
      <c r="W6" s="859"/>
      <c r="X6" s="859"/>
      <c r="Y6" s="859"/>
      <c r="Z6" s="859"/>
      <c r="AA6" s="859"/>
      <c r="AB6" s="859"/>
      <c r="AC6" s="859"/>
      <c r="AD6" s="859"/>
      <c r="AE6" s="859"/>
      <c r="AF6" s="859"/>
      <c r="AG6" s="859"/>
      <c r="AH6" s="859"/>
      <c r="AI6" s="859"/>
      <c r="AJ6" s="859"/>
      <c r="AK6" s="859"/>
      <c r="AL6" s="859"/>
      <c r="AM6" s="859"/>
      <c r="AN6" s="860"/>
      <c r="AO6" s="861"/>
      <c r="AP6" s="861"/>
      <c r="AQ6" s="861"/>
      <c r="AR6" s="861"/>
      <c r="AS6" s="861"/>
      <c r="AT6" s="861"/>
      <c r="AU6" s="861"/>
      <c r="AV6" s="861"/>
      <c r="AW6" s="861"/>
      <c r="AX6" s="861"/>
      <c r="AY6" s="861"/>
      <c r="AZ6" s="861"/>
      <c r="BA6" s="861"/>
      <c r="BB6" s="861"/>
      <c r="BC6" s="861"/>
      <c r="BD6" s="861"/>
      <c r="BE6" s="861"/>
      <c r="BF6" s="861"/>
      <c r="BG6" s="861"/>
      <c r="BH6" s="861"/>
      <c r="BI6" s="861"/>
      <c r="BJ6" s="861"/>
      <c r="BK6" s="862"/>
    </row>
    <row r="7" spans="2:63" ht="29.25" customHeight="1" x14ac:dyDescent="0.15">
      <c r="B7" s="889"/>
      <c r="C7" s="890"/>
      <c r="D7" s="890"/>
      <c r="E7" s="890"/>
      <c r="F7" s="890"/>
      <c r="G7" s="891"/>
      <c r="H7" s="866"/>
      <c r="I7" s="866"/>
      <c r="J7" s="866"/>
      <c r="K7" s="866"/>
      <c r="L7" s="866"/>
      <c r="M7" s="866"/>
      <c r="N7" s="866"/>
      <c r="O7" s="866"/>
      <c r="P7" s="858"/>
      <c r="Q7" s="859"/>
      <c r="R7" s="859"/>
      <c r="S7" s="859"/>
      <c r="T7" s="859"/>
      <c r="U7" s="859"/>
      <c r="V7" s="859"/>
      <c r="W7" s="859"/>
      <c r="X7" s="859"/>
      <c r="Y7" s="859"/>
      <c r="Z7" s="859"/>
      <c r="AA7" s="859"/>
      <c r="AB7" s="859"/>
      <c r="AC7" s="859"/>
      <c r="AD7" s="859"/>
      <c r="AE7" s="859"/>
      <c r="AF7" s="859"/>
      <c r="AG7" s="859"/>
      <c r="AH7" s="859"/>
      <c r="AI7" s="859"/>
      <c r="AJ7" s="859"/>
      <c r="AK7" s="859"/>
      <c r="AL7" s="859"/>
      <c r="AM7" s="859"/>
      <c r="AN7" s="860"/>
      <c r="AO7" s="861"/>
      <c r="AP7" s="861"/>
      <c r="AQ7" s="861"/>
      <c r="AR7" s="861"/>
      <c r="AS7" s="861"/>
      <c r="AT7" s="861"/>
      <c r="AU7" s="861"/>
      <c r="AV7" s="861"/>
      <c r="AW7" s="861"/>
      <c r="AX7" s="861"/>
      <c r="AY7" s="861"/>
      <c r="AZ7" s="861"/>
      <c r="BA7" s="861"/>
      <c r="BB7" s="861"/>
      <c r="BC7" s="861"/>
      <c r="BD7" s="861"/>
      <c r="BE7" s="861"/>
      <c r="BF7" s="861"/>
      <c r="BG7" s="861"/>
      <c r="BH7" s="861"/>
      <c r="BI7" s="861"/>
      <c r="BJ7" s="861"/>
      <c r="BK7" s="862"/>
    </row>
    <row r="8" spans="2:63" ht="29.25" customHeight="1" x14ac:dyDescent="0.15">
      <c r="B8" s="849"/>
      <c r="C8" s="850"/>
      <c r="D8" s="850"/>
      <c r="E8" s="850"/>
      <c r="F8" s="850"/>
      <c r="G8" s="851"/>
      <c r="H8" s="866"/>
      <c r="I8" s="866"/>
      <c r="J8" s="866"/>
      <c r="K8" s="866"/>
      <c r="L8" s="866"/>
      <c r="M8" s="866"/>
      <c r="N8" s="866"/>
      <c r="O8" s="866"/>
      <c r="P8" s="863"/>
      <c r="Q8" s="864"/>
      <c r="R8" s="864"/>
      <c r="S8" s="864"/>
      <c r="T8" s="864"/>
      <c r="U8" s="864"/>
      <c r="V8" s="864"/>
      <c r="W8" s="864"/>
      <c r="X8" s="864"/>
      <c r="Y8" s="864"/>
      <c r="Z8" s="864"/>
      <c r="AA8" s="864"/>
      <c r="AB8" s="864"/>
      <c r="AC8" s="864"/>
      <c r="AD8" s="864"/>
      <c r="AE8" s="864"/>
      <c r="AF8" s="864"/>
      <c r="AG8" s="864"/>
      <c r="AH8" s="864"/>
      <c r="AI8" s="864"/>
      <c r="AJ8" s="864"/>
      <c r="AK8" s="864"/>
      <c r="AL8" s="864"/>
      <c r="AM8" s="864"/>
      <c r="AN8" s="863"/>
      <c r="AO8" s="864"/>
      <c r="AP8" s="864"/>
      <c r="AQ8" s="864"/>
      <c r="AR8" s="864"/>
      <c r="AS8" s="864"/>
      <c r="AT8" s="864"/>
      <c r="AU8" s="864"/>
      <c r="AV8" s="864"/>
      <c r="AW8" s="864"/>
      <c r="AX8" s="864"/>
      <c r="AY8" s="864"/>
      <c r="AZ8" s="864"/>
      <c r="BA8" s="864"/>
      <c r="BB8" s="864"/>
      <c r="BC8" s="864"/>
      <c r="BD8" s="864"/>
      <c r="BE8" s="864"/>
      <c r="BF8" s="864"/>
      <c r="BG8" s="864"/>
      <c r="BH8" s="864"/>
      <c r="BI8" s="864"/>
      <c r="BJ8" s="864"/>
      <c r="BK8" s="865"/>
    </row>
    <row r="9" spans="2:63" ht="29.25" customHeight="1" x14ac:dyDescent="0.15">
      <c r="B9" s="849"/>
      <c r="C9" s="850"/>
      <c r="D9" s="850"/>
      <c r="E9" s="850"/>
      <c r="F9" s="850"/>
      <c r="G9" s="851"/>
      <c r="H9" s="866"/>
      <c r="I9" s="866"/>
      <c r="J9" s="866"/>
      <c r="K9" s="866"/>
      <c r="L9" s="866"/>
      <c r="M9" s="866"/>
      <c r="N9" s="866"/>
      <c r="O9" s="866"/>
      <c r="P9" s="863"/>
      <c r="Q9" s="864"/>
      <c r="R9" s="864"/>
      <c r="S9" s="864"/>
      <c r="T9" s="864"/>
      <c r="U9" s="864"/>
      <c r="V9" s="864"/>
      <c r="W9" s="864"/>
      <c r="X9" s="864"/>
      <c r="Y9" s="864"/>
      <c r="Z9" s="864"/>
      <c r="AA9" s="864"/>
      <c r="AB9" s="864"/>
      <c r="AC9" s="864"/>
      <c r="AD9" s="864"/>
      <c r="AE9" s="864"/>
      <c r="AF9" s="864"/>
      <c r="AG9" s="864"/>
      <c r="AH9" s="864"/>
      <c r="AI9" s="864"/>
      <c r="AJ9" s="864"/>
      <c r="AK9" s="864"/>
      <c r="AL9" s="864"/>
      <c r="AM9" s="864"/>
      <c r="AN9" s="863"/>
      <c r="AO9" s="864"/>
      <c r="AP9" s="864"/>
      <c r="AQ9" s="864"/>
      <c r="AR9" s="864"/>
      <c r="AS9" s="864"/>
      <c r="AT9" s="864"/>
      <c r="AU9" s="864"/>
      <c r="AV9" s="864"/>
      <c r="AW9" s="864"/>
      <c r="AX9" s="864"/>
      <c r="AY9" s="864"/>
      <c r="AZ9" s="864"/>
      <c r="BA9" s="864"/>
      <c r="BB9" s="864"/>
      <c r="BC9" s="864"/>
      <c r="BD9" s="864"/>
      <c r="BE9" s="864"/>
      <c r="BF9" s="864"/>
      <c r="BG9" s="864"/>
      <c r="BH9" s="864"/>
      <c r="BI9" s="864"/>
      <c r="BJ9" s="864"/>
      <c r="BK9" s="865"/>
    </row>
    <row r="10" spans="2:63" ht="29.25" customHeight="1" x14ac:dyDescent="0.15">
      <c r="B10" s="849"/>
      <c r="C10" s="850"/>
      <c r="D10" s="850"/>
      <c r="E10" s="850"/>
      <c r="F10" s="850"/>
      <c r="G10" s="851"/>
      <c r="H10" s="866"/>
      <c r="I10" s="866"/>
      <c r="J10" s="866"/>
      <c r="K10" s="866"/>
      <c r="L10" s="866"/>
      <c r="M10" s="866"/>
      <c r="N10" s="866"/>
      <c r="O10" s="866"/>
      <c r="P10" s="863"/>
      <c r="Q10" s="864"/>
      <c r="R10" s="864"/>
      <c r="S10" s="864"/>
      <c r="T10" s="864"/>
      <c r="U10" s="864"/>
      <c r="V10" s="864"/>
      <c r="W10" s="864"/>
      <c r="X10" s="864"/>
      <c r="Y10" s="864"/>
      <c r="Z10" s="864"/>
      <c r="AA10" s="864"/>
      <c r="AB10" s="864"/>
      <c r="AC10" s="864"/>
      <c r="AD10" s="864"/>
      <c r="AE10" s="864"/>
      <c r="AF10" s="864"/>
      <c r="AG10" s="864"/>
      <c r="AH10" s="864"/>
      <c r="AI10" s="864"/>
      <c r="AJ10" s="864"/>
      <c r="AK10" s="864"/>
      <c r="AL10" s="864"/>
      <c r="AM10" s="864"/>
      <c r="AN10" s="863"/>
      <c r="AO10" s="864"/>
      <c r="AP10" s="864"/>
      <c r="AQ10" s="864"/>
      <c r="AR10" s="864"/>
      <c r="AS10" s="864"/>
      <c r="AT10" s="864"/>
      <c r="AU10" s="864"/>
      <c r="AV10" s="864"/>
      <c r="AW10" s="864"/>
      <c r="AX10" s="864"/>
      <c r="AY10" s="864"/>
      <c r="AZ10" s="864"/>
      <c r="BA10" s="864"/>
      <c r="BB10" s="864"/>
      <c r="BC10" s="864"/>
      <c r="BD10" s="864"/>
      <c r="BE10" s="864"/>
      <c r="BF10" s="864"/>
      <c r="BG10" s="864"/>
      <c r="BH10" s="864"/>
      <c r="BI10" s="864"/>
      <c r="BJ10" s="864"/>
      <c r="BK10" s="865"/>
    </row>
    <row r="11" spans="2:63" ht="29.25" customHeight="1" x14ac:dyDescent="0.15">
      <c r="B11" s="849"/>
      <c r="C11" s="850"/>
      <c r="D11" s="850"/>
      <c r="E11" s="850"/>
      <c r="F11" s="850"/>
      <c r="G11" s="851"/>
      <c r="H11" s="866"/>
      <c r="I11" s="866"/>
      <c r="J11" s="866"/>
      <c r="K11" s="866"/>
      <c r="L11" s="866"/>
      <c r="M11" s="866"/>
      <c r="N11" s="866"/>
      <c r="O11" s="866"/>
      <c r="P11" s="863"/>
      <c r="Q11" s="864"/>
      <c r="R11" s="864"/>
      <c r="S11" s="864"/>
      <c r="T11" s="864"/>
      <c r="U11" s="864"/>
      <c r="V11" s="864"/>
      <c r="W11" s="864"/>
      <c r="X11" s="864"/>
      <c r="Y11" s="864"/>
      <c r="Z11" s="864"/>
      <c r="AA11" s="864"/>
      <c r="AB11" s="864"/>
      <c r="AC11" s="864"/>
      <c r="AD11" s="864"/>
      <c r="AE11" s="864"/>
      <c r="AF11" s="864"/>
      <c r="AG11" s="864"/>
      <c r="AH11" s="864"/>
      <c r="AI11" s="864"/>
      <c r="AJ11" s="864"/>
      <c r="AK11" s="864"/>
      <c r="AL11" s="864"/>
      <c r="AM11" s="864"/>
      <c r="AN11" s="863"/>
      <c r="AO11" s="864"/>
      <c r="AP11" s="864"/>
      <c r="AQ11" s="864"/>
      <c r="AR11" s="864"/>
      <c r="AS11" s="864"/>
      <c r="AT11" s="864"/>
      <c r="AU11" s="864"/>
      <c r="AV11" s="864"/>
      <c r="AW11" s="864"/>
      <c r="AX11" s="864"/>
      <c r="AY11" s="864"/>
      <c r="AZ11" s="864"/>
      <c r="BA11" s="864"/>
      <c r="BB11" s="864"/>
      <c r="BC11" s="864"/>
      <c r="BD11" s="864"/>
      <c r="BE11" s="864"/>
      <c r="BF11" s="864"/>
      <c r="BG11" s="864"/>
      <c r="BH11" s="864"/>
      <c r="BI11" s="864"/>
      <c r="BJ11" s="864"/>
      <c r="BK11" s="865"/>
    </row>
    <row r="12" spans="2:63" ht="29.25" customHeight="1" x14ac:dyDescent="0.15">
      <c r="B12" s="849"/>
      <c r="C12" s="850"/>
      <c r="D12" s="850"/>
      <c r="E12" s="850"/>
      <c r="F12" s="850"/>
      <c r="G12" s="851"/>
      <c r="H12" s="866"/>
      <c r="I12" s="866"/>
      <c r="J12" s="866"/>
      <c r="K12" s="866"/>
      <c r="L12" s="866"/>
      <c r="M12" s="866"/>
      <c r="N12" s="866"/>
      <c r="O12" s="866"/>
      <c r="P12" s="863"/>
      <c r="Q12" s="864"/>
      <c r="R12" s="864"/>
      <c r="S12" s="864"/>
      <c r="T12" s="864"/>
      <c r="U12" s="864"/>
      <c r="V12" s="864"/>
      <c r="W12" s="864"/>
      <c r="X12" s="864"/>
      <c r="Y12" s="864"/>
      <c r="Z12" s="864"/>
      <c r="AA12" s="864"/>
      <c r="AB12" s="864"/>
      <c r="AC12" s="864"/>
      <c r="AD12" s="864"/>
      <c r="AE12" s="864"/>
      <c r="AF12" s="864"/>
      <c r="AG12" s="864"/>
      <c r="AH12" s="864"/>
      <c r="AI12" s="864"/>
      <c r="AJ12" s="864"/>
      <c r="AK12" s="864"/>
      <c r="AL12" s="864"/>
      <c r="AM12" s="864"/>
      <c r="AN12" s="863"/>
      <c r="AO12" s="864"/>
      <c r="AP12" s="864"/>
      <c r="AQ12" s="864"/>
      <c r="AR12" s="864"/>
      <c r="AS12" s="864"/>
      <c r="AT12" s="864"/>
      <c r="AU12" s="864"/>
      <c r="AV12" s="864"/>
      <c r="AW12" s="864"/>
      <c r="AX12" s="864"/>
      <c r="AY12" s="864"/>
      <c r="AZ12" s="864"/>
      <c r="BA12" s="864"/>
      <c r="BB12" s="864"/>
      <c r="BC12" s="864"/>
      <c r="BD12" s="864"/>
      <c r="BE12" s="864"/>
      <c r="BF12" s="864"/>
      <c r="BG12" s="864"/>
      <c r="BH12" s="864"/>
      <c r="BI12" s="864"/>
      <c r="BJ12" s="864"/>
      <c r="BK12" s="865"/>
    </row>
    <row r="13" spans="2:63" ht="29.25" customHeight="1" x14ac:dyDescent="0.15">
      <c r="B13" s="849"/>
      <c r="C13" s="850"/>
      <c r="D13" s="850"/>
      <c r="E13" s="850"/>
      <c r="F13" s="850"/>
      <c r="G13" s="851"/>
      <c r="H13" s="866"/>
      <c r="I13" s="866"/>
      <c r="J13" s="866"/>
      <c r="K13" s="866"/>
      <c r="L13" s="866"/>
      <c r="M13" s="866"/>
      <c r="N13" s="866"/>
      <c r="O13" s="866"/>
      <c r="P13" s="863"/>
      <c r="Q13" s="864"/>
      <c r="R13" s="864"/>
      <c r="S13" s="864"/>
      <c r="T13" s="864"/>
      <c r="U13" s="864"/>
      <c r="V13" s="864"/>
      <c r="W13" s="864"/>
      <c r="X13" s="864"/>
      <c r="Y13" s="864"/>
      <c r="Z13" s="864"/>
      <c r="AA13" s="864"/>
      <c r="AB13" s="864"/>
      <c r="AC13" s="864"/>
      <c r="AD13" s="864"/>
      <c r="AE13" s="864"/>
      <c r="AF13" s="864"/>
      <c r="AG13" s="864"/>
      <c r="AH13" s="864"/>
      <c r="AI13" s="864"/>
      <c r="AJ13" s="864"/>
      <c r="AK13" s="864"/>
      <c r="AL13" s="864"/>
      <c r="AM13" s="864"/>
      <c r="AN13" s="863"/>
      <c r="AO13" s="864"/>
      <c r="AP13" s="864"/>
      <c r="AQ13" s="864"/>
      <c r="AR13" s="864"/>
      <c r="AS13" s="864"/>
      <c r="AT13" s="864"/>
      <c r="AU13" s="864"/>
      <c r="AV13" s="864"/>
      <c r="AW13" s="864"/>
      <c r="AX13" s="864"/>
      <c r="AY13" s="864"/>
      <c r="AZ13" s="864"/>
      <c r="BA13" s="864"/>
      <c r="BB13" s="864"/>
      <c r="BC13" s="864"/>
      <c r="BD13" s="864"/>
      <c r="BE13" s="864"/>
      <c r="BF13" s="864"/>
      <c r="BG13" s="864"/>
      <c r="BH13" s="864"/>
      <c r="BI13" s="864"/>
      <c r="BJ13" s="864"/>
      <c r="BK13" s="865"/>
    </row>
    <row r="14" spans="2:63" ht="29.25" customHeight="1" x14ac:dyDescent="0.15">
      <c r="B14" s="849"/>
      <c r="C14" s="850"/>
      <c r="D14" s="850"/>
      <c r="E14" s="850"/>
      <c r="F14" s="850"/>
      <c r="G14" s="851"/>
      <c r="H14" s="866"/>
      <c r="I14" s="866"/>
      <c r="J14" s="866"/>
      <c r="K14" s="866"/>
      <c r="L14" s="866"/>
      <c r="M14" s="866"/>
      <c r="N14" s="866"/>
      <c r="O14" s="866"/>
      <c r="P14" s="863"/>
      <c r="Q14" s="864"/>
      <c r="R14" s="864"/>
      <c r="S14" s="864"/>
      <c r="T14" s="864"/>
      <c r="U14" s="864"/>
      <c r="V14" s="864"/>
      <c r="W14" s="864"/>
      <c r="X14" s="864"/>
      <c r="Y14" s="864"/>
      <c r="Z14" s="864"/>
      <c r="AA14" s="864"/>
      <c r="AB14" s="864"/>
      <c r="AC14" s="864"/>
      <c r="AD14" s="864"/>
      <c r="AE14" s="864"/>
      <c r="AF14" s="864"/>
      <c r="AG14" s="864"/>
      <c r="AH14" s="864"/>
      <c r="AI14" s="864"/>
      <c r="AJ14" s="864"/>
      <c r="AK14" s="864"/>
      <c r="AL14" s="864"/>
      <c r="AM14" s="864"/>
      <c r="AN14" s="863"/>
      <c r="AO14" s="864"/>
      <c r="AP14" s="864"/>
      <c r="AQ14" s="864"/>
      <c r="AR14" s="864"/>
      <c r="AS14" s="864"/>
      <c r="AT14" s="864"/>
      <c r="AU14" s="864"/>
      <c r="AV14" s="864"/>
      <c r="AW14" s="864"/>
      <c r="AX14" s="864"/>
      <c r="AY14" s="864"/>
      <c r="AZ14" s="864"/>
      <c r="BA14" s="864"/>
      <c r="BB14" s="864"/>
      <c r="BC14" s="864"/>
      <c r="BD14" s="864"/>
      <c r="BE14" s="864"/>
      <c r="BF14" s="864"/>
      <c r="BG14" s="864"/>
      <c r="BH14" s="864"/>
      <c r="BI14" s="864"/>
      <c r="BJ14" s="864"/>
      <c r="BK14" s="865"/>
    </row>
    <row r="15" spans="2:63" ht="29.25" customHeight="1" x14ac:dyDescent="0.15">
      <c r="B15" s="849"/>
      <c r="C15" s="850"/>
      <c r="D15" s="850"/>
      <c r="E15" s="850"/>
      <c r="F15" s="850"/>
      <c r="G15" s="851"/>
      <c r="H15" s="866"/>
      <c r="I15" s="866"/>
      <c r="J15" s="866"/>
      <c r="K15" s="866"/>
      <c r="L15" s="866"/>
      <c r="M15" s="866"/>
      <c r="N15" s="866"/>
      <c r="O15" s="866"/>
      <c r="P15" s="863"/>
      <c r="Q15" s="864"/>
      <c r="R15" s="864"/>
      <c r="S15" s="864"/>
      <c r="T15" s="864"/>
      <c r="U15" s="864"/>
      <c r="V15" s="864"/>
      <c r="W15" s="864"/>
      <c r="X15" s="864"/>
      <c r="Y15" s="864"/>
      <c r="Z15" s="864"/>
      <c r="AA15" s="864"/>
      <c r="AB15" s="864"/>
      <c r="AC15" s="864"/>
      <c r="AD15" s="864"/>
      <c r="AE15" s="864"/>
      <c r="AF15" s="864"/>
      <c r="AG15" s="864"/>
      <c r="AH15" s="864"/>
      <c r="AI15" s="864"/>
      <c r="AJ15" s="864"/>
      <c r="AK15" s="864"/>
      <c r="AL15" s="864"/>
      <c r="AM15" s="864"/>
      <c r="AN15" s="863"/>
      <c r="AO15" s="864"/>
      <c r="AP15" s="864"/>
      <c r="AQ15" s="864"/>
      <c r="AR15" s="864"/>
      <c r="AS15" s="864"/>
      <c r="AT15" s="864"/>
      <c r="AU15" s="864"/>
      <c r="AV15" s="864"/>
      <c r="AW15" s="864"/>
      <c r="AX15" s="864"/>
      <c r="AY15" s="864"/>
      <c r="AZ15" s="864"/>
      <c r="BA15" s="864"/>
      <c r="BB15" s="864"/>
      <c r="BC15" s="864"/>
      <c r="BD15" s="864"/>
      <c r="BE15" s="864"/>
      <c r="BF15" s="864"/>
      <c r="BG15" s="864"/>
      <c r="BH15" s="864"/>
      <c r="BI15" s="864"/>
      <c r="BJ15" s="864"/>
      <c r="BK15" s="865"/>
    </row>
    <row r="16" spans="2:63" ht="29.25" customHeight="1" x14ac:dyDescent="0.15">
      <c r="B16" s="849"/>
      <c r="C16" s="850"/>
      <c r="D16" s="850"/>
      <c r="E16" s="850"/>
      <c r="F16" s="850"/>
      <c r="G16" s="851"/>
      <c r="H16" s="866"/>
      <c r="I16" s="866"/>
      <c r="J16" s="866"/>
      <c r="K16" s="866"/>
      <c r="L16" s="866"/>
      <c r="M16" s="866"/>
      <c r="N16" s="866"/>
      <c r="O16" s="866"/>
      <c r="P16" s="863"/>
      <c r="Q16" s="864"/>
      <c r="R16" s="864"/>
      <c r="S16" s="864"/>
      <c r="T16" s="864"/>
      <c r="U16" s="864"/>
      <c r="V16" s="864"/>
      <c r="W16" s="864"/>
      <c r="X16" s="864"/>
      <c r="Y16" s="864"/>
      <c r="Z16" s="864"/>
      <c r="AA16" s="864"/>
      <c r="AB16" s="864"/>
      <c r="AC16" s="864"/>
      <c r="AD16" s="864"/>
      <c r="AE16" s="864"/>
      <c r="AF16" s="864"/>
      <c r="AG16" s="864"/>
      <c r="AH16" s="864"/>
      <c r="AI16" s="864"/>
      <c r="AJ16" s="864"/>
      <c r="AK16" s="864"/>
      <c r="AL16" s="864"/>
      <c r="AM16" s="864"/>
      <c r="AN16" s="863"/>
      <c r="AO16" s="864"/>
      <c r="AP16" s="864"/>
      <c r="AQ16" s="864"/>
      <c r="AR16" s="864"/>
      <c r="AS16" s="864"/>
      <c r="AT16" s="864"/>
      <c r="AU16" s="864"/>
      <c r="AV16" s="864"/>
      <c r="AW16" s="864"/>
      <c r="AX16" s="864"/>
      <c r="AY16" s="864"/>
      <c r="AZ16" s="864"/>
      <c r="BA16" s="864"/>
      <c r="BB16" s="864"/>
      <c r="BC16" s="864"/>
      <c r="BD16" s="864"/>
      <c r="BE16" s="864"/>
      <c r="BF16" s="864"/>
      <c r="BG16" s="864"/>
      <c r="BH16" s="864"/>
      <c r="BI16" s="864"/>
      <c r="BJ16" s="864"/>
      <c r="BK16" s="865"/>
    </row>
    <row r="17" spans="2:63" ht="29.25" customHeight="1" x14ac:dyDescent="0.15">
      <c r="B17" s="849"/>
      <c r="C17" s="850"/>
      <c r="D17" s="850"/>
      <c r="E17" s="850"/>
      <c r="F17" s="850"/>
      <c r="G17" s="851"/>
      <c r="H17" s="866"/>
      <c r="I17" s="866"/>
      <c r="J17" s="866"/>
      <c r="K17" s="866"/>
      <c r="L17" s="866"/>
      <c r="M17" s="866"/>
      <c r="N17" s="866"/>
      <c r="O17" s="866"/>
      <c r="P17" s="863"/>
      <c r="Q17" s="864"/>
      <c r="R17" s="864"/>
      <c r="S17" s="864"/>
      <c r="T17" s="864"/>
      <c r="U17" s="864"/>
      <c r="V17" s="864"/>
      <c r="W17" s="864"/>
      <c r="X17" s="864"/>
      <c r="Y17" s="864"/>
      <c r="Z17" s="864"/>
      <c r="AA17" s="864"/>
      <c r="AB17" s="864"/>
      <c r="AC17" s="864"/>
      <c r="AD17" s="864"/>
      <c r="AE17" s="864"/>
      <c r="AF17" s="864"/>
      <c r="AG17" s="864"/>
      <c r="AH17" s="864"/>
      <c r="AI17" s="864"/>
      <c r="AJ17" s="864"/>
      <c r="AK17" s="864"/>
      <c r="AL17" s="864"/>
      <c r="AM17" s="864"/>
      <c r="AN17" s="863"/>
      <c r="AO17" s="864"/>
      <c r="AP17" s="864"/>
      <c r="AQ17" s="864"/>
      <c r="AR17" s="864"/>
      <c r="AS17" s="864"/>
      <c r="AT17" s="864"/>
      <c r="AU17" s="864"/>
      <c r="AV17" s="864"/>
      <c r="AW17" s="864"/>
      <c r="AX17" s="864"/>
      <c r="AY17" s="864"/>
      <c r="AZ17" s="864"/>
      <c r="BA17" s="864"/>
      <c r="BB17" s="864"/>
      <c r="BC17" s="864"/>
      <c r="BD17" s="864"/>
      <c r="BE17" s="864"/>
      <c r="BF17" s="864"/>
      <c r="BG17" s="864"/>
      <c r="BH17" s="864"/>
      <c r="BI17" s="864"/>
      <c r="BJ17" s="864"/>
      <c r="BK17" s="865"/>
    </row>
    <row r="18" spans="2:63" ht="29.25" customHeight="1" x14ac:dyDescent="0.15">
      <c r="B18" s="849"/>
      <c r="C18" s="850"/>
      <c r="D18" s="850"/>
      <c r="E18" s="850"/>
      <c r="F18" s="850"/>
      <c r="G18" s="851"/>
      <c r="H18" s="866"/>
      <c r="I18" s="866"/>
      <c r="J18" s="866"/>
      <c r="K18" s="866"/>
      <c r="L18" s="866"/>
      <c r="M18" s="866"/>
      <c r="N18" s="866"/>
      <c r="O18" s="866"/>
      <c r="P18" s="863"/>
      <c r="Q18" s="864"/>
      <c r="R18" s="864"/>
      <c r="S18" s="864"/>
      <c r="T18" s="864"/>
      <c r="U18" s="864"/>
      <c r="V18" s="864"/>
      <c r="W18" s="864"/>
      <c r="X18" s="864"/>
      <c r="Y18" s="864"/>
      <c r="Z18" s="864"/>
      <c r="AA18" s="864"/>
      <c r="AB18" s="864"/>
      <c r="AC18" s="864"/>
      <c r="AD18" s="864"/>
      <c r="AE18" s="864"/>
      <c r="AF18" s="864"/>
      <c r="AG18" s="864"/>
      <c r="AH18" s="864"/>
      <c r="AI18" s="864"/>
      <c r="AJ18" s="864"/>
      <c r="AK18" s="864"/>
      <c r="AL18" s="864"/>
      <c r="AM18" s="864"/>
      <c r="AN18" s="863"/>
      <c r="AO18" s="864"/>
      <c r="AP18" s="864"/>
      <c r="AQ18" s="864"/>
      <c r="AR18" s="864"/>
      <c r="AS18" s="864"/>
      <c r="AT18" s="864"/>
      <c r="AU18" s="864"/>
      <c r="AV18" s="864"/>
      <c r="AW18" s="864"/>
      <c r="AX18" s="864"/>
      <c r="AY18" s="864"/>
      <c r="AZ18" s="864"/>
      <c r="BA18" s="864"/>
      <c r="BB18" s="864"/>
      <c r="BC18" s="864"/>
      <c r="BD18" s="864"/>
      <c r="BE18" s="864"/>
      <c r="BF18" s="864"/>
      <c r="BG18" s="864"/>
      <c r="BH18" s="864"/>
      <c r="BI18" s="864"/>
      <c r="BJ18" s="864"/>
      <c r="BK18" s="865"/>
    </row>
    <row r="19" spans="2:63" ht="29.25" customHeight="1" x14ac:dyDescent="0.15">
      <c r="B19" s="849"/>
      <c r="C19" s="850"/>
      <c r="D19" s="850"/>
      <c r="E19" s="850"/>
      <c r="F19" s="850"/>
      <c r="G19" s="851"/>
      <c r="H19" s="866"/>
      <c r="I19" s="866"/>
      <c r="J19" s="866"/>
      <c r="K19" s="866"/>
      <c r="L19" s="866"/>
      <c r="M19" s="866"/>
      <c r="N19" s="866"/>
      <c r="O19" s="866"/>
      <c r="P19" s="863"/>
      <c r="Q19" s="864"/>
      <c r="R19" s="864"/>
      <c r="S19" s="864"/>
      <c r="T19" s="864"/>
      <c r="U19" s="864"/>
      <c r="V19" s="864"/>
      <c r="W19" s="864"/>
      <c r="X19" s="864"/>
      <c r="Y19" s="864"/>
      <c r="Z19" s="864"/>
      <c r="AA19" s="864"/>
      <c r="AB19" s="864"/>
      <c r="AC19" s="864"/>
      <c r="AD19" s="864"/>
      <c r="AE19" s="864"/>
      <c r="AF19" s="864"/>
      <c r="AG19" s="864"/>
      <c r="AH19" s="864"/>
      <c r="AI19" s="864"/>
      <c r="AJ19" s="864"/>
      <c r="AK19" s="864"/>
      <c r="AL19" s="864"/>
      <c r="AM19" s="864"/>
      <c r="AN19" s="863"/>
      <c r="AO19" s="864"/>
      <c r="AP19" s="864"/>
      <c r="AQ19" s="864"/>
      <c r="AR19" s="864"/>
      <c r="AS19" s="864"/>
      <c r="AT19" s="864"/>
      <c r="AU19" s="864"/>
      <c r="AV19" s="864"/>
      <c r="AW19" s="864"/>
      <c r="AX19" s="864"/>
      <c r="AY19" s="864"/>
      <c r="AZ19" s="864"/>
      <c r="BA19" s="864"/>
      <c r="BB19" s="864"/>
      <c r="BC19" s="864"/>
      <c r="BD19" s="864"/>
      <c r="BE19" s="864"/>
      <c r="BF19" s="864"/>
      <c r="BG19" s="864"/>
      <c r="BH19" s="864"/>
      <c r="BI19" s="864"/>
      <c r="BJ19" s="864"/>
      <c r="BK19" s="865"/>
    </row>
    <row r="20" spans="2:63" x14ac:dyDescent="0.15">
      <c r="B20" s="101"/>
      <c r="C20" s="101"/>
      <c r="D20" s="102" t="s">
        <v>300</v>
      </c>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row>
    <row r="21" spans="2:63" x14ac:dyDescent="0.15">
      <c r="D21" s="185" t="s">
        <v>542</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1B00-000000000000}">
          <x14:formula1>
            <xm:f>'(参考)リスト'!$B$16:$B$20</xm:f>
          </x14:formula1>
          <xm:sqref>H6:O19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dimension ref="A1:AU53"/>
  <sheetViews>
    <sheetView showGridLines="0" view="pageBreakPreview" zoomScaleNormal="100" zoomScaleSheetLayoutView="100" workbookViewId="0">
      <selection activeCell="AH21" sqref="AH21"/>
    </sheetView>
  </sheetViews>
  <sheetFormatPr defaultColWidth="9" defaultRowHeight="12" x14ac:dyDescent="0.15"/>
  <cols>
    <col min="1" max="1" width="2.75" style="23" customWidth="1"/>
    <col min="2" max="3" width="4" style="24" customWidth="1"/>
    <col min="4" max="40" width="4" style="23" customWidth="1"/>
    <col min="41" max="16384" width="9" style="23"/>
  </cols>
  <sheetData>
    <row r="1" spans="1:47" ht="20.25" customHeight="1" x14ac:dyDescent="0.15">
      <c r="B1" s="104" t="s">
        <v>322</v>
      </c>
      <c r="C1" s="105"/>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row>
    <row r="2" spans="1:47" x14ac:dyDescent="0.15">
      <c r="B2" s="918" t="s">
        <v>74</v>
      </c>
      <c r="C2" s="918"/>
      <c r="D2" s="918"/>
      <c r="E2" s="920" t="str">
        <f>'様式A-1'!D3</f>
        <v>ヒライワズイドウ</v>
      </c>
      <c r="F2" s="920"/>
      <c r="G2" s="920"/>
      <c r="H2" s="920"/>
      <c r="I2" s="920"/>
      <c r="J2" s="920"/>
      <c r="K2" s="918" t="s">
        <v>73</v>
      </c>
      <c r="L2" s="918"/>
      <c r="M2" s="918"/>
      <c r="N2" s="920" t="str">
        <f>'様式A-1'!J3</f>
        <v>一般国道315号</v>
      </c>
      <c r="O2" s="920"/>
      <c r="P2" s="920"/>
      <c r="Q2" s="920"/>
      <c r="R2" s="920"/>
      <c r="S2" s="920"/>
      <c r="T2" s="920"/>
      <c r="U2" s="940" t="s">
        <v>265</v>
      </c>
      <c r="V2" s="940"/>
      <c r="W2" s="940"/>
      <c r="X2" s="940"/>
      <c r="Y2" s="920" t="str">
        <f>'様式B(トンネル様式1P001)'!K5</f>
        <v>基礎地盤コンサルタンツ株式会社</v>
      </c>
      <c r="Z2" s="920"/>
      <c r="AA2" s="920"/>
      <c r="AB2" s="920"/>
      <c r="AC2" s="920"/>
      <c r="AD2" s="920"/>
      <c r="AE2" s="920"/>
      <c r="AF2" s="920"/>
      <c r="AG2" s="907" t="s">
        <v>255</v>
      </c>
      <c r="AH2" s="907"/>
      <c r="AI2" s="907"/>
      <c r="AJ2" s="909">
        <f>'様式B(トンネル様式1P001)'!Q5</f>
        <v>45268</v>
      </c>
      <c r="AK2" s="909"/>
      <c r="AL2" s="909"/>
      <c r="AM2" s="909"/>
      <c r="AN2" s="909"/>
    </row>
    <row r="3" spans="1:47" x14ac:dyDescent="0.15">
      <c r="A3" s="23" t="s">
        <v>72</v>
      </c>
      <c r="B3" s="919" t="s">
        <v>71</v>
      </c>
      <c r="C3" s="919"/>
      <c r="D3" s="919"/>
      <c r="E3" s="912" t="str">
        <f>'様式A-1'!D4</f>
        <v>平岩隧道</v>
      </c>
      <c r="F3" s="912"/>
      <c r="G3" s="912"/>
      <c r="H3" s="912"/>
      <c r="I3" s="912"/>
      <c r="J3" s="912"/>
      <c r="K3" s="919" t="s">
        <v>70</v>
      </c>
      <c r="L3" s="919"/>
      <c r="M3" s="919"/>
      <c r="N3" s="912" t="str">
        <f>'様式A-1'!R3</f>
        <v>防府土木建築事務所
山口支所</v>
      </c>
      <c r="O3" s="912"/>
      <c r="P3" s="912"/>
      <c r="Q3" s="912"/>
      <c r="R3" s="912"/>
      <c r="S3" s="912"/>
      <c r="T3" s="912"/>
      <c r="U3" s="941" t="s">
        <v>266</v>
      </c>
      <c r="V3" s="941"/>
      <c r="W3" s="941"/>
      <c r="X3" s="941"/>
      <c r="Y3" s="912" t="str">
        <f>'様式B(トンネル様式1P001)'!K6</f>
        <v>安田　啓吾</v>
      </c>
      <c r="Z3" s="912"/>
      <c r="AA3" s="912"/>
      <c r="AB3" s="912"/>
      <c r="AC3" s="912"/>
      <c r="AD3" s="912"/>
      <c r="AE3" s="912"/>
      <c r="AF3" s="912"/>
      <c r="AG3" s="908"/>
      <c r="AH3" s="908"/>
      <c r="AI3" s="908"/>
      <c r="AJ3" s="908"/>
      <c r="AK3" s="908"/>
      <c r="AL3" s="908"/>
      <c r="AM3" s="908"/>
      <c r="AN3" s="908"/>
    </row>
    <row r="4" spans="1:47" ht="12" customHeight="1" x14ac:dyDescent="0.15">
      <c r="B4" s="926"/>
      <c r="C4" s="927"/>
      <c r="D4" s="927"/>
      <c r="E4" s="927"/>
      <c r="F4" s="927"/>
      <c r="G4" s="927"/>
      <c r="H4" s="927"/>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8" t="s">
        <v>69</v>
      </c>
      <c r="AH4" s="929"/>
      <c r="AI4" s="930"/>
      <c r="AJ4" s="934" t="s">
        <v>49</v>
      </c>
      <c r="AK4" s="935"/>
      <c r="AL4" s="935"/>
      <c r="AM4" s="935"/>
      <c r="AN4" s="936"/>
      <c r="AO4" s="3"/>
      <c r="AP4" s="3"/>
      <c r="AQ4" s="3"/>
      <c r="AR4" s="3"/>
      <c r="AS4" s="3"/>
      <c r="AT4" s="3"/>
      <c r="AU4" s="3"/>
    </row>
    <row r="5" spans="1:47" ht="12.75" customHeight="1" thickBot="1" x14ac:dyDescent="0.2">
      <c r="B5" s="921" t="s">
        <v>68</v>
      </c>
      <c r="C5" s="922"/>
      <c r="D5" s="922"/>
      <c r="E5" s="922"/>
      <c r="F5" s="922"/>
      <c r="G5" s="922"/>
      <c r="H5" s="922"/>
      <c r="I5" s="922"/>
      <c r="J5" s="922"/>
      <c r="K5" s="922"/>
      <c r="L5" s="922"/>
      <c r="M5" s="922"/>
      <c r="N5" s="922"/>
      <c r="O5" s="922"/>
      <c r="P5" s="922"/>
      <c r="Q5" s="922"/>
      <c r="R5" s="922"/>
      <c r="S5" s="922"/>
      <c r="T5" s="922"/>
      <c r="U5" s="922"/>
      <c r="V5" s="922"/>
      <c r="W5" s="922"/>
      <c r="X5" s="922"/>
      <c r="Y5" s="922"/>
      <c r="Z5" s="922"/>
      <c r="AA5" s="922"/>
      <c r="AB5" s="922"/>
      <c r="AC5" s="922"/>
      <c r="AD5" s="922"/>
      <c r="AE5" s="922"/>
      <c r="AF5" s="922"/>
      <c r="AG5" s="931"/>
      <c r="AH5" s="932"/>
      <c r="AI5" s="933"/>
      <c r="AJ5" s="937"/>
      <c r="AK5" s="938"/>
      <c r="AL5" s="938"/>
      <c r="AM5" s="938"/>
      <c r="AN5" s="939"/>
      <c r="AO5" s="3"/>
      <c r="AP5" s="3"/>
      <c r="AQ5" s="3"/>
      <c r="AR5" s="3"/>
      <c r="AS5" s="3"/>
      <c r="AT5" s="3"/>
      <c r="AU5" s="3"/>
    </row>
    <row r="6" spans="1:47" x14ac:dyDescent="0.15">
      <c r="B6" s="948" t="s">
        <v>67</v>
      </c>
      <c r="C6" s="945" t="s">
        <v>296</v>
      </c>
      <c r="D6" s="959" t="s">
        <v>66</v>
      </c>
      <c r="E6" s="960"/>
      <c r="F6" s="960"/>
      <c r="G6" s="960"/>
      <c r="H6" s="960"/>
      <c r="I6" s="960"/>
      <c r="J6" s="960"/>
      <c r="K6" s="960"/>
      <c r="L6" s="960"/>
      <c r="M6" s="960"/>
      <c r="N6" s="960"/>
      <c r="O6" s="960"/>
      <c r="P6" s="960"/>
      <c r="Q6" s="960"/>
      <c r="R6" s="960"/>
      <c r="S6" s="960"/>
      <c r="T6" s="960"/>
      <c r="U6" s="960"/>
      <c r="V6" s="960"/>
      <c r="W6" s="960"/>
      <c r="X6" s="961"/>
      <c r="Y6" s="955" t="s">
        <v>65</v>
      </c>
      <c r="Z6" s="955"/>
      <c r="AA6" s="955"/>
      <c r="AB6" s="955"/>
      <c r="AC6" s="923" t="s">
        <v>64</v>
      </c>
      <c r="AD6" s="924"/>
      <c r="AE6" s="924"/>
      <c r="AF6" s="924"/>
      <c r="AG6" s="924"/>
      <c r="AH6" s="924"/>
      <c r="AI6" s="924"/>
      <c r="AJ6" s="924"/>
      <c r="AK6" s="924"/>
      <c r="AL6" s="924"/>
      <c r="AM6" s="924"/>
      <c r="AN6" s="925"/>
      <c r="AO6" s="3"/>
      <c r="AP6" s="3"/>
      <c r="AQ6" s="3"/>
      <c r="AR6" s="3"/>
      <c r="AS6" s="3"/>
      <c r="AT6" s="942" t="s">
        <v>304</v>
      </c>
      <c r="AU6" s="3"/>
    </row>
    <row r="7" spans="1:47" ht="13.5" x14ac:dyDescent="0.15">
      <c r="B7" s="949"/>
      <c r="C7" s="946"/>
      <c r="D7" s="958" t="s">
        <v>63</v>
      </c>
      <c r="E7" s="910"/>
      <c r="F7" s="910"/>
      <c r="G7" s="910"/>
      <c r="H7" s="910"/>
      <c r="I7" s="910"/>
      <c r="J7" s="910"/>
      <c r="K7" s="910"/>
      <c r="L7" s="910"/>
      <c r="M7" s="910"/>
      <c r="N7" s="910"/>
      <c r="O7" s="911"/>
      <c r="P7" s="910" t="s">
        <v>293</v>
      </c>
      <c r="Q7" s="910"/>
      <c r="R7" s="910"/>
      <c r="S7" s="910"/>
      <c r="T7" s="910"/>
      <c r="U7" s="910"/>
      <c r="V7" s="910"/>
      <c r="W7" s="910"/>
      <c r="X7" s="957"/>
      <c r="Y7" s="956"/>
      <c r="Z7" s="956"/>
      <c r="AA7" s="956"/>
      <c r="AB7" s="956"/>
      <c r="AC7" s="913" t="s">
        <v>62</v>
      </c>
      <c r="AD7" s="914"/>
      <c r="AE7" s="914"/>
      <c r="AF7" s="914"/>
      <c r="AG7" s="911" t="s">
        <v>61</v>
      </c>
      <c r="AH7" s="914"/>
      <c r="AI7" s="914"/>
      <c r="AJ7" s="914"/>
      <c r="AK7" s="914"/>
      <c r="AL7" s="914"/>
      <c r="AM7" s="914"/>
      <c r="AN7" s="917"/>
      <c r="AO7" s="3"/>
      <c r="AP7" s="3"/>
      <c r="AQ7" s="3"/>
      <c r="AR7" s="3"/>
      <c r="AS7" s="3"/>
      <c r="AT7" s="943"/>
      <c r="AU7" s="3"/>
    </row>
    <row r="8" spans="1:47" ht="13.5" x14ac:dyDescent="0.15">
      <c r="B8" s="949"/>
      <c r="C8" s="946"/>
      <c r="D8" s="958" t="s">
        <v>60</v>
      </c>
      <c r="E8" s="910"/>
      <c r="F8" s="910"/>
      <c r="G8" s="911"/>
      <c r="H8" s="910" t="s">
        <v>57</v>
      </c>
      <c r="I8" s="910"/>
      <c r="J8" s="910"/>
      <c r="K8" s="911"/>
      <c r="L8" s="910" t="s">
        <v>56</v>
      </c>
      <c r="M8" s="910"/>
      <c r="N8" s="910"/>
      <c r="O8" s="911"/>
      <c r="P8" s="910" t="s">
        <v>59</v>
      </c>
      <c r="Q8" s="910"/>
      <c r="R8" s="911"/>
      <c r="S8" s="910" t="s">
        <v>57</v>
      </c>
      <c r="T8" s="910"/>
      <c r="U8" s="911"/>
      <c r="V8" s="910" t="s">
        <v>56</v>
      </c>
      <c r="W8" s="910"/>
      <c r="X8" s="957"/>
      <c r="Y8" s="953" t="s">
        <v>59</v>
      </c>
      <c r="Z8" s="915" t="s">
        <v>57</v>
      </c>
      <c r="AA8" s="915" t="s">
        <v>56</v>
      </c>
      <c r="AB8" s="953" t="s">
        <v>58</v>
      </c>
      <c r="AC8" s="913" t="s">
        <v>294</v>
      </c>
      <c r="AD8" s="914"/>
      <c r="AE8" s="914"/>
      <c r="AF8" s="914"/>
      <c r="AG8" s="914" t="s">
        <v>57</v>
      </c>
      <c r="AH8" s="914"/>
      <c r="AI8" s="914"/>
      <c r="AJ8" s="914"/>
      <c r="AK8" s="911" t="s">
        <v>56</v>
      </c>
      <c r="AL8" s="914"/>
      <c r="AM8" s="914"/>
      <c r="AN8" s="917"/>
      <c r="AO8" s="3"/>
      <c r="AP8" s="3"/>
      <c r="AQ8" s="3"/>
      <c r="AR8" s="3"/>
      <c r="AS8" s="3"/>
      <c r="AT8" s="943"/>
      <c r="AU8" s="3"/>
    </row>
    <row r="9" spans="1:47" s="24" customFormat="1" x14ac:dyDescent="0.15">
      <c r="B9" s="950"/>
      <c r="C9" s="947"/>
      <c r="D9" s="107" t="s">
        <v>51</v>
      </c>
      <c r="E9" s="108" t="s">
        <v>50</v>
      </c>
      <c r="F9" s="108" t="s">
        <v>53</v>
      </c>
      <c r="G9" s="109" t="s">
        <v>52</v>
      </c>
      <c r="H9" s="110" t="s">
        <v>51</v>
      </c>
      <c r="I9" s="108" t="s">
        <v>50</v>
      </c>
      <c r="J9" s="108" t="s">
        <v>53</v>
      </c>
      <c r="K9" s="109" t="s">
        <v>52</v>
      </c>
      <c r="L9" s="110" t="s">
        <v>51</v>
      </c>
      <c r="M9" s="108" t="s">
        <v>50</v>
      </c>
      <c r="N9" s="108" t="s">
        <v>53</v>
      </c>
      <c r="O9" s="109" t="s">
        <v>52</v>
      </c>
      <c r="P9" s="110" t="s">
        <v>55</v>
      </c>
      <c r="Q9" s="108" t="s">
        <v>54</v>
      </c>
      <c r="R9" s="109" t="s">
        <v>49</v>
      </c>
      <c r="S9" s="110" t="s">
        <v>55</v>
      </c>
      <c r="T9" s="108" t="s">
        <v>54</v>
      </c>
      <c r="U9" s="109" t="s">
        <v>49</v>
      </c>
      <c r="V9" s="110" t="s">
        <v>55</v>
      </c>
      <c r="W9" s="108" t="s">
        <v>54</v>
      </c>
      <c r="X9" s="111" t="s">
        <v>49</v>
      </c>
      <c r="Y9" s="954"/>
      <c r="Z9" s="916"/>
      <c r="AA9" s="916"/>
      <c r="AB9" s="954"/>
      <c r="AC9" s="107" t="s">
        <v>51</v>
      </c>
      <c r="AD9" s="108" t="s">
        <v>50</v>
      </c>
      <c r="AE9" s="108" t="s">
        <v>53</v>
      </c>
      <c r="AF9" s="109" t="s">
        <v>52</v>
      </c>
      <c r="AG9" s="112" t="s">
        <v>51</v>
      </c>
      <c r="AH9" s="108" t="s">
        <v>50</v>
      </c>
      <c r="AI9" s="108" t="s">
        <v>53</v>
      </c>
      <c r="AJ9" s="108" t="s">
        <v>52</v>
      </c>
      <c r="AK9" s="108" t="s">
        <v>51</v>
      </c>
      <c r="AL9" s="108" t="s">
        <v>50</v>
      </c>
      <c r="AM9" s="108" t="s">
        <v>53</v>
      </c>
      <c r="AN9" s="111" t="s">
        <v>52</v>
      </c>
      <c r="AO9" s="3"/>
      <c r="AP9" s="3"/>
      <c r="AQ9" s="3"/>
      <c r="AR9" s="3"/>
      <c r="AS9" s="3"/>
      <c r="AT9" s="944"/>
      <c r="AU9" s="3"/>
    </row>
    <row r="10" spans="1:47" x14ac:dyDescent="0.15">
      <c r="B10" s="224" t="s">
        <v>677</v>
      </c>
      <c r="C10" s="225">
        <v>0</v>
      </c>
      <c r="D10" s="114"/>
      <c r="E10" s="115"/>
      <c r="F10" s="115"/>
      <c r="G10" s="115"/>
      <c r="H10" s="115"/>
      <c r="I10" s="115"/>
      <c r="J10" s="115"/>
      <c r="K10" s="115"/>
      <c r="L10" s="115"/>
      <c r="M10" s="115"/>
      <c r="N10" s="115"/>
      <c r="O10" s="115"/>
      <c r="P10" s="115"/>
      <c r="Q10" s="115"/>
      <c r="R10" s="115"/>
      <c r="S10" s="115"/>
      <c r="T10" s="115"/>
      <c r="U10" s="115"/>
      <c r="V10" s="115"/>
      <c r="W10" s="115"/>
      <c r="X10" s="118"/>
      <c r="Y10" s="205" t="s">
        <v>553</v>
      </c>
      <c r="Z10" s="206" t="s">
        <v>553</v>
      </c>
      <c r="AA10" s="206" t="s">
        <v>553</v>
      </c>
      <c r="AB10" s="205" t="s">
        <v>553</v>
      </c>
      <c r="AC10" s="226"/>
      <c r="AD10" s="119"/>
      <c r="AE10" s="119"/>
      <c r="AF10" s="227"/>
      <c r="AG10" s="119"/>
      <c r="AH10" s="119"/>
      <c r="AI10" s="119"/>
      <c r="AJ10" s="119"/>
      <c r="AK10" s="119"/>
      <c r="AL10" s="119"/>
      <c r="AM10" s="119"/>
      <c r="AN10" s="120"/>
      <c r="AO10" s="3"/>
      <c r="AP10" s="3"/>
      <c r="AQ10" s="3"/>
      <c r="AR10" s="3"/>
      <c r="AS10" s="3"/>
      <c r="AT10" s="148">
        <f>IF(AB10="Ⅳ",4,IF(AB10="Ⅲ",3,IF(AB10="Ⅱ",2,1)))</f>
        <v>1</v>
      </c>
      <c r="AU10" s="3"/>
    </row>
    <row r="11" spans="1:47" x14ac:dyDescent="0.15">
      <c r="B11" s="224" t="s">
        <v>678</v>
      </c>
      <c r="C11" s="225">
        <v>1</v>
      </c>
      <c r="D11" s="114"/>
      <c r="E11" s="115"/>
      <c r="F11" s="115"/>
      <c r="G11" s="115"/>
      <c r="H11" s="115"/>
      <c r="I11" s="115"/>
      <c r="J11" s="115"/>
      <c r="K11" s="115"/>
      <c r="L11" s="115"/>
      <c r="M11" s="115"/>
      <c r="N11" s="115"/>
      <c r="O11" s="115"/>
      <c r="P11" s="115"/>
      <c r="Q11" s="115"/>
      <c r="R11" s="115"/>
      <c r="S11" s="115"/>
      <c r="T11" s="115"/>
      <c r="U11" s="115"/>
      <c r="V11" s="115"/>
      <c r="W11" s="115"/>
      <c r="X11" s="118"/>
      <c r="Y11" s="205" t="s">
        <v>553</v>
      </c>
      <c r="Z11" s="206" t="s">
        <v>553</v>
      </c>
      <c r="AA11" s="206" t="s">
        <v>553</v>
      </c>
      <c r="AB11" s="205" t="s">
        <v>553</v>
      </c>
      <c r="AC11" s="226"/>
      <c r="AD11" s="119"/>
      <c r="AE11" s="119"/>
      <c r="AF11" s="227"/>
      <c r="AG11" s="119"/>
      <c r="AH11" s="119"/>
      <c r="AI11" s="119"/>
      <c r="AJ11" s="119"/>
      <c r="AK11" s="119"/>
      <c r="AL11" s="119"/>
      <c r="AM11" s="119"/>
      <c r="AN11" s="120"/>
      <c r="AO11" s="3"/>
      <c r="AP11" s="3"/>
      <c r="AQ11" s="3"/>
      <c r="AR11" s="3"/>
      <c r="AS11" s="3"/>
      <c r="AT11" s="148">
        <f t="shared" ref="AT11:AT41" si="0">IF(AB11="Ⅳ",4,IF(AB11="Ⅲ",3,IF(AB11="Ⅱ",2,1)))</f>
        <v>1</v>
      </c>
      <c r="AU11" s="3"/>
    </row>
    <row r="12" spans="1:47" x14ac:dyDescent="0.15">
      <c r="B12" s="224" t="s">
        <v>679</v>
      </c>
      <c r="C12" s="225">
        <v>6</v>
      </c>
      <c r="D12" s="114"/>
      <c r="E12" s="115"/>
      <c r="F12" s="115"/>
      <c r="G12" s="115"/>
      <c r="H12" s="115"/>
      <c r="I12" s="115"/>
      <c r="J12" s="115"/>
      <c r="K12" s="115"/>
      <c r="L12" s="115"/>
      <c r="M12" s="115"/>
      <c r="N12" s="115"/>
      <c r="O12" s="115"/>
      <c r="P12" s="115"/>
      <c r="Q12" s="115"/>
      <c r="R12" s="115"/>
      <c r="S12" s="115"/>
      <c r="T12" s="115"/>
      <c r="U12" s="115"/>
      <c r="V12" s="115"/>
      <c r="W12" s="115"/>
      <c r="X12" s="118"/>
      <c r="Y12" s="205" t="s">
        <v>553</v>
      </c>
      <c r="Z12" s="206" t="s">
        <v>553</v>
      </c>
      <c r="AA12" s="206" t="s">
        <v>553</v>
      </c>
      <c r="AB12" s="205" t="s">
        <v>553</v>
      </c>
      <c r="AC12" s="226"/>
      <c r="AD12" s="119"/>
      <c r="AE12" s="119"/>
      <c r="AF12" s="227"/>
      <c r="AG12" s="119"/>
      <c r="AH12" s="119"/>
      <c r="AI12" s="119"/>
      <c r="AJ12" s="119"/>
      <c r="AK12" s="119"/>
      <c r="AL12" s="119"/>
      <c r="AM12" s="119"/>
      <c r="AN12" s="120"/>
      <c r="AO12" s="3"/>
      <c r="AP12" s="3"/>
      <c r="AQ12" s="3"/>
      <c r="AR12" s="3"/>
      <c r="AS12" s="3"/>
      <c r="AT12" s="148">
        <f>IF(AB12="Ⅳ",4,IF(AB12="Ⅲ",3,IF(AB12="Ⅱ",2,1)))</f>
        <v>1</v>
      </c>
      <c r="AU12" s="3"/>
    </row>
    <row r="13" spans="1:47" x14ac:dyDescent="0.15">
      <c r="B13" s="224" t="s">
        <v>680</v>
      </c>
      <c r="C13" s="225">
        <v>6</v>
      </c>
      <c r="D13" s="114"/>
      <c r="E13" s="115"/>
      <c r="F13" s="115"/>
      <c r="G13" s="115"/>
      <c r="H13" s="115"/>
      <c r="I13" s="115"/>
      <c r="J13" s="115"/>
      <c r="K13" s="115"/>
      <c r="L13" s="115"/>
      <c r="M13" s="115"/>
      <c r="N13" s="115"/>
      <c r="O13" s="115"/>
      <c r="P13" s="115"/>
      <c r="Q13" s="115"/>
      <c r="R13" s="115"/>
      <c r="S13" s="115"/>
      <c r="T13" s="115"/>
      <c r="U13" s="115"/>
      <c r="V13" s="115"/>
      <c r="W13" s="115"/>
      <c r="X13" s="118"/>
      <c r="Y13" s="205" t="s">
        <v>553</v>
      </c>
      <c r="Z13" s="206" t="s">
        <v>553</v>
      </c>
      <c r="AA13" s="206" t="s">
        <v>553</v>
      </c>
      <c r="AB13" s="205" t="s">
        <v>553</v>
      </c>
      <c r="AC13" s="226"/>
      <c r="AD13" s="119"/>
      <c r="AE13" s="119"/>
      <c r="AF13" s="227"/>
      <c r="AG13" s="119"/>
      <c r="AH13" s="119"/>
      <c r="AI13" s="119"/>
      <c r="AJ13" s="119"/>
      <c r="AK13" s="119"/>
      <c r="AL13" s="119"/>
      <c r="AM13" s="119"/>
      <c r="AN13" s="120"/>
      <c r="AO13" s="3"/>
      <c r="AP13" s="3"/>
      <c r="AQ13" s="3"/>
      <c r="AR13" s="3"/>
      <c r="AS13" s="3"/>
      <c r="AT13" s="148">
        <f>IF(AB13="Ⅳ",4,IF(AB13="Ⅲ",3,IF(AB13="Ⅱ",2,1)))</f>
        <v>1</v>
      </c>
      <c r="AU13" s="3"/>
    </row>
    <row r="14" spans="1:47" x14ac:dyDescent="0.15">
      <c r="B14" s="224" t="s">
        <v>681</v>
      </c>
      <c r="C14" s="225">
        <v>7.5</v>
      </c>
      <c r="D14" s="114"/>
      <c r="E14" s="115"/>
      <c r="F14" s="115"/>
      <c r="G14" s="115"/>
      <c r="H14" s="115"/>
      <c r="I14" s="115"/>
      <c r="J14" s="115"/>
      <c r="K14" s="115"/>
      <c r="L14" s="115"/>
      <c r="M14" s="115"/>
      <c r="N14" s="115"/>
      <c r="O14" s="115"/>
      <c r="P14" s="115"/>
      <c r="Q14" s="115"/>
      <c r="R14" s="115"/>
      <c r="S14" s="115"/>
      <c r="T14" s="115"/>
      <c r="U14" s="115"/>
      <c r="V14" s="115"/>
      <c r="W14" s="115"/>
      <c r="X14" s="118"/>
      <c r="Y14" s="205" t="s">
        <v>553</v>
      </c>
      <c r="Z14" s="206" t="s">
        <v>553</v>
      </c>
      <c r="AA14" s="206" t="s">
        <v>553</v>
      </c>
      <c r="AB14" s="205" t="s">
        <v>553</v>
      </c>
      <c r="AC14" s="226"/>
      <c r="AD14" s="119"/>
      <c r="AE14" s="119"/>
      <c r="AF14" s="227"/>
      <c r="AG14" s="119"/>
      <c r="AH14" s="119"/>
      <c r="AI14" s="119"/>
      <c r="AJ14" s="119"/>
      <c r="AK14" s="119"/>
      <c r="AL14" s="119"/>
      <c r="AM14" s="119"/>
      <c r="AN14" s="120"/>
      <c r="AO14" s="3"/>
      <c r="AP14" s="3"/>
      <c r="AQ14" s="3"/>
      <c r="AR14" s="3"/>
      <c r="AS14" s="3"/>
      <c r="AT14" s="148">
        <f>IF(AB14="Ⅳ",4,IF(AB14="Ⅲ",3,IF(AB14="Ⅱ",2,1)))</f>
        <v>1</v>
      </c>
      <c r="AU14" s="3"/>
    </row>
    <row r="15" spans="1:47" x14ac:dyDescent="0.15">
      <c r="B15" s="224" t="s">
        <v>682</v>
      </c>
      <c r="C15" s="225">
        <v>3</v>
      </c>
      <c r="D15" s="114"/>
      <c r="E15" s="115"/>
      <c r="F15" s="115"/>
      <c r="G15" s="115"/>
      <c r="H15" s="115"/>
      <c r="I15" s="115"/>
      <c r="J15" s="115"/>
      <c r="K15" s="115"/>
      <c r="L15" s="115"/>
      <c r="M15" s="115"/>
      <c r="N15" s="115"/>
      <c r="O15" s="115"/>
      <c r="P15" s="115"/>
      <c r="Q15" s="115"/>
      <c r="R15" s="115"/>
      <c r="S15" s="115"/>
      <c r="T15" s="115"/>
      <c r="U15" s="115"/>
      <c r="V15" s="115"/>
      <c r="W15" s="115"/>
      <c r="X15" s="118"/>
      <c r="Y15" s="205" t="s">
        <v>553</v>
      </c>
      <c r="Z15" s="206" t="s">
        <v>553</v>
      </c>
      <c r="AA15" s="206" t="s">
        <v>553</v>
      </c>
      <c r="AB15" s="205" t="s">
        <v>553</v>
      </c>
      <c r="AC15" s="226"/>
      <c r="AD15" s="119"/>
      <c r="AE15" s="119"/>
      <c r="AF15" s="227"/>
      <c r="AG15" s="209"/>
      <c r="AH15" s="119"/>
      <c r="AI15" s="119"/>
      <c r="AJ15" s="119"/>
      <c r="AK15" s="119"/>
      <c r="AL15" s="119"/>
      <c r="AM15" s="119"/>
      <c r="AN15" s="120"/>
      <c r="AO15" s="3"/>
      <c r="AP15" s="3"/>
      <c r="AQ15" s="3"/>
      <c r="AR15" s="3"/>
      <c r="AS15" s="3"/>
      <c r="AT15" s="148">
        <f>IF(AB15="Ⅳ",4,IF(AB15="Ⅲ",3,IF(AB15="Ⅱ",2,1)))</f>
        <v>1</v>
      </c>
      <c r="AU15" s="3"/>
    </row>
    <row r="16" spans="1:47" x14ac:dyDescent="0.15">
      <c r="B16" s="224" t="s">
        <v>683</v>
      </c>
      <c r="C16" s="233">
        <v>7.5</v>
      </c>
      <c r="D16" s="114"/>
      <c r="E16" s="115"/>
      <c r="F16" s="115"/>
      <c r="G16" s="115"/>
      <c r="H16" s="115"/>
      <c r="I16" s="115"/>
      <c r="J16" s="115"/>
      <c r="K16" s="115"/>
      <c r="L16" s="115"/>
      <c r="M16" s="115"/>
      <c r="N16" s="115"/>
      <c r="O16" s="115">
        <v>1</v>
      </c>
      <c r="P16" s="115"/>
      <c r="Q16" s="115"/>
      <c r="R16" s="115"/>
      <c r="S16" s="117"/>
      <c r="T16" s="115"/>
      <c r="U16" s="116"/>
      <c r="V16" s="117"/>
      <c r="W16" s="115"/>
      <c r="X16" s="118">
        <v>1</v>
      </c>
      <c r="Y16" s="205" t="s">
        <v>553</v>
      </c>
      <c r="Z16" s="206" t="s">
        <v>553</v>
      </c>
      <c r="AA16" s="206" t="s">
        <v>556</v>
      </c>
      <c r="AB16" s="205" t="s">
        <v>556</v>
      </c>
      <c r="AC16" s="226"/>
      <c r="AD16" s="119"/>
      <c r="AE16" s="119"/>
      <c r="AF16" s="227"/>
      <c r="AG16" s="209"/>
      <c r="AH16" s="119"/>
      <c r="AI16" s="119"/>
      <c r="AJ16" s="119"/>
      <c r="AK16" s="119"/>
      <c r="AL16" s="119"/>
      <c r="AM16" s="119"/>
      <c r="AN16" s="120">
        <v>0.9</v>
      </c>
      <c r="AO16" s="3"/>
      <c r="AP16" s="3"/>
      <c r="AQ16" s="3"/>
      <c r="AR16" s="3"/>
      <c r="AS16" s="3"/>
      <c r="AT16" s="148">
        <f>IF(AB16="Ⅳ",4,IF(AB16="Ⅲ",3,IF(AB16="Ⅱ",2,1)))</f>
        <v>2</v>
      </c>
      <c r="AU16" s="3"/>
    </row>
    <row r="17" spans="2:47" x14ac:dyDescent="0.15">
      <c r="B17" s="224" t="s">
        <v>684</v>
      </c>
      <c r="C17" s="233">
        <v>4.5</v>
      </c>
      <c r="D17" s="114"/>
      <c r="E17" s="115"/>
      <c r="F17" s="115"/>
      <c r="G17" s="115"/>
      <c r="H17" s="115"/>
      <c r="I17" s="115"/>
      <c r="J17" s="115"/>
      <c r="K17" s="115"/>
      <c r="L17" s="115"/>
      <c r="M17" s="115"/>
      <c r="N17" s="115"/>
      <c r="O17" s="115"/>
      <c r="P17" s="115"/>
      <c r="Q17" s="115"/>
      <c r="R17" s="115"/>
      <c r="S17" s="117"/>
      <c r="T17" s="115"/>
      <c r="U17" s="116"/>
      <c r="V17" s="117"/>
      <c r="W17" s="115"/>
      <c r="X17" s="118"/>
      <c r="Y17" s="205" t="s">
        <v>553</v>
      </c>
      <c r="Z17" s="206" t="s">
        <v>553</v>
      </c>
      <c r="AA17" s="206" t="s">
        <v>553</v>
      </c>
      <c r="AB17" s="205" t="s">
        <v>553</v>
      </c>
      <c r="AC17" s="226"/>
      <c r="AD17" s="119"/>
      <c r="AE17" s="119"/>
      <c r="AF17" s="227"/>
      <c r="AG17" s="209"/>
      <c r="AH17" s="119"/>
      <c r="AI17" s="119"/>
      <c r="AJ17" s="119"/>
      <c r="AK17" s="119"/>
      <c r="AL17" s="119"/>
      <c r="AM17" s="119"/>
      <c r="AN17" s="120"/>
      <c r="AO17" s="3"/>
      <c r="AP17" s="3"/>
      <c r="AQ17" s="3"/>
      <c r="AR17" s="3"/>
      <c r="AS17" s="3"/>
      <c r="AT17" s="148">
        <f t="shared" si="0"/>
        <v>1</v>
      </c>
      <c r="AU17" s="3"/>
    </row>
    <row r="18" spans="2:47" x14ac:dyDescent="0.15">
      <c r="B18" s="224" t="s">
        <v>685</v>
      </c>
      <c r="C18" s="233">
        <v>9</v>
      </c>
      <c r="D18" s="114"/>
      <c r="E18" s="115"/>
      <c r="F18" s="115"/>
      <c r="G18" s="115"/>
      <c r="H18" s="115"/>
      <c r="I18" s="115"/>
      <c r="J18" s="115"/>
      <c r="K18" s="115">
        <v>2</v>
      </c>
      <c r="L18" s="115"/>
      <c r="M18" s="115"/>
      <c r="N18" s="115"/>
      <c r="O18" s="115"/>
      <c r="P18" s="115"/>
      <c r="Q18" s="115"/>
      <c r="R18" s="115"/>
      <c r="S18" s="117"/>
      <c r="T18" s="115"/>
      <c r="U18" s="116">
        <v>2</v>
      </c>
      <c r="V18" s="117"/>
      <c r="W18" s="115"/>
      <c r="X18" s="118"/>
      <c r="Y18" s="205" t="s">
        <v>553</v>
      </c>
      <c r="Z18" s="206" t="s">
        <v>556</v>
      </c>
      <c r="AA18" s="206" t="s">
        <v>553</v>
      </c>
      <c r="AB18" s="205" t="s">
        <v>556</v>
      </c>
      <c r="AC18" s="226"/>
      <c r="AD18" s="119"/>
      <c r="AE18" s="119"/>
      <c r="AF18" s="227"/>
      <c r="AG18" s="209"/>
      <c r="AH18" s="119"/>
      <c r="AI18" s="119"/>
      <c r="AJ18" s="119">
        <v>0.11</v>
      </c>
      <c r="AK18" s="119"/>
      <c r="AL18" s="119"/>
      <c r="AM18" s="119"/>
      <c r="AN18" s="120"/>
      <c r="AO18" s="3"/>
      <c r="AP18" s="3"/>
      <c r="AQ18" s="3"/>
      <c r="AR18" s="3"/>
      <c r="AS18" s="3"/>
      <c r="AT18" s="148">
        <f t="shared" si="0"/>
        <v>2</v>
      </c>
      <c r="AU18" s="3"/>
    </row>
    <row r="19" spans="2:47" x14ac:dyDescent="0.15">
      <c r="B19" s="224" t="s">
        <v>686</v>
      </c>
      <c r="C19" s="233">
        <v>1</v>
      </c>
      <c r="D19" s="114"/>
      <c r="E19" s="115"/>
      <c r="F19" s="115"/>
      <c r="G19" s="115"/>
      <c r="H19" s="115"/>
      <c r="I19" s="115"/>
      <c r="J19" s="115"/>
      <c r="K19" s="115"/>
      <c r="L19" s="115"/>
      <c r="M19" s="115"/>
      <c r="N19" s="115"/>
      <c r="O19" s="115"/>
      <c r="P19" s="115"/>
      <c r="Q19" s="115"/>
      <c r="R19" s="115"/>
      <c r="S19" s="117"/>
      <c r="T19" s="115"/>
      <c r="U19" s="116"/>
      <c r="V19" s="117"/>
      <c r="W19" s="115"/>
      <c r="X19" s="118"/>
      <c r="Y19" s="205" t="s">
        <v>553</v>
      </c>
      <c r="Z19" s="206" t="s">
        <v>553</v>
      </c>
      <c r="AA19" s="206" t="s">
        <v>553</v>
      </c>
      <c r="AB19" s="205" t="s">
        <v>553</v>
      </c>
      <c r="AC19" s="226"/>
      <c r="AD19" s="119"/>
      <c r="AE19" s="119"/>
      <c r="AF19" s="227"/>
      <c r="AG19" s="209"/>
      <c r="AH19" s="119"/>
      <c r="AI19" s="119"/>
      <c r="AJ19" s="119"/>
      <c r="AK19" s="119"/>
      <c r="AL19" s="119"/>
      <c r="AM19" s="119"/>
      <c r="AN19" s="120"/>
      <c r="AO19" s="3"/>
      <c r="AP19" s="3"/>
      <c r="AQ19" s="3"/>
      <c r="AR19" s="3"/>
      <c r="AS19" s="3"/>
      <c r="AT19" s="148">
        <f t="shared" si="0"/>
        <v>1</v>
      </c>
      <c r="AU19" s="3"/>
    </row>
    <row r="20" spans="2:47" x14ac:dyDescent="0.15">
      <c r="B20" s="224" t="s">
        <v>687</v>
      </c>
      <c r="C20" s="233">
        <v>0</v>
      </c>
      <c r="D20" s="114"/>
      <c r="E20" s="115"/>
      <c r="F20" s="115"/>
      <c r="G20" s="116"/>
      <c r="H20" s="117"/>
      <c r="I20" s="115"/>
      <c r="J20" s="115"/>
      <c r="K20" s="116"/>
      <c r="L20" s="117"/>
      <c r="M20" s="115"/>
      <c r="N20" s="115"/>
      <c r="O20" s="116"/>
      <c r="P20" s="115"/>
      <c r="Q20" s="115"/>
      <c r="R20" s="115"/>
      <c r="S20" s="117"/>
      <c r="T20" s="115"/>
      <c r="U20" s="116"/>
      <c r="V20" s="117"/>
      <c r="W20" s="115"/>
      <c r="X20" s="118"/>
      <c r="Y20" s="205" t="s">
        <v>553</v>
      </c>
      <c r="Z20" s="206" t="s">
        <v>553</v>
      </c>
      <c r="AA20" s="206" t="s">
        <v>553</v>
      </c>
      <c r="AB20" s="205" t="s">
        <v>553</v>
      </c>
      <c r="AC20" s="226"/>
      <c r="AD20" s="119"/>
      <c r="AE20" s="119"/>
      <c r="AF20" s="227"/>
      <c r="AG20" s="209"/>
      <c r="AH20" s="119"/>
      <c r="AI20" s="119"/>
      <c r="AJ20" s="119"/>
      <c r="AK20" s="119"/>
      <c r="AL20" s="119"/>
      <c r="AM20" s="119"/>
      <c r="AN20" s="120"/>
      <c r="AO20" s="3"/>
      <c r="AP20" s="3"/>
      <c r="AQ20" s="3"/>
      <c r="AR20" s="3"/>
      <c r="AS20" s="3"/>
      <c r="AT20" s="148">
        <f t="shared" si="0"/>
        <v>1</v>
      </c>
      <c r="AU20" s="3"/>
    </row>
    <row r="21" spans="2:47" x14ac:dyDescent="0.15">
      <c r="B21" s="224"/>
      <c r="C21" s="121"/>
      <c r="D21" s="114"/>
      <c r="E21" s="115"/>
      <c r="F21" s="115"/>
      <c r="G21" s="116"/>
      <c r="H21" s="117"/>
      <c r="I21" s="115"/>
      <c r="J21" s="115"/>
      <c r="K21" s="116"/>
      <c r="L21" s="117"/>
      <c r="M21" s="115"/>
      <c r="N21" s="115"/>
      <c r="O21" s="116"/>
      <c r="P21" s="115"/>
      <c r="Q21" s="115"/>
      <c r="R21" s="115"/>
      <c r="S21" s="117"/>
      <c r="T21" s="115"/>
      <c r="U21" s="116"/>
      <c r="V21" s="117"/>
      <c r="W21" s="115"/>
      <c r="X21" s="118"/>
      <c r="Y21" s="205"/>
      <c r="Z21" s="206"/>
      <c r="AA21" s="206"/>
      <c r="AB21" s="205"/>
      <c r="AC21" s="226"/>
      <c r="AD21" s="119"/>
      <c r="AE21" s="119"/>
      <c r="AF21" s="227"/>
      <c r="AG21" s="209"/>
      <c r="AH21" s="119"/>
      <c r="AI21" s="119"/>
      <c r="AJ21" s="119"/>
      <c r="AK21" s="119"/>
      <c r="AL21" s="119"/>
      <c r="AM21" s="119"/>
      <c r="AN21" s="120"/>
      <c r="AO21" s="3"/>
      <c r="AP21" s="3"/>
      <c r="AQ21" s="3"/>
      <c r="AR21" s="3"/>
      <c r="AS21" s="3"/>
      <c r="AT21" s="148">
        <f t="shared" si="0"/>
        <v>1</v>
      </c>
      <c r="AU21" s="3"/>
    </row>
    <row r="22" spans="2:47" x14ac:dyDescent="0.15">
      <c r="B22" s="224"/>
      <c r="C22" s="121"/>
      <c r="D22" s="114"/>
      <c r="E22" s="115"/>
      <c r="F22" s="115"/>
      <c r="G22" s="116"/>
      <c r="H22" s="117"/>
      <c r="I22" s="115"/>
      <c r="J22" s="115"/>
      <c r="K22" s="116"/>
      <c r="L22" s="117"/>
      <c r="M22" s="115"/>
      <c r="N22" s="115"/>
      <c r="O22" s="116"/>
      <c r="P22" s="115"/>
      <c r="Q22" s="115"/>
      <c r="R22" s="115"/>
      <c r="S22" s="117"/>
      <c r="T22" s="115"/>
      <c r="U22" s="116"/>
      <c r="V22" s="117"/>
      <c r="W22" s="115"/>
      <c r="X22" s="118"/>
      <c r="Y22" s="205"/>
      <c r="Z22" s="206"/>
      <c r="AA22" s="206"/>
      <c r="AB22" s="205"/>
      <c r="AC22" s="226"/>
      <c r="AD22" s="119"/>
      <c r="AE22" s="119"/>
      <c r="AF22" s="227"/>
      <c r="AG22" s="209"/>
      <c r="AH22" s="119"/>
      <c r="AI22" s="119"/>
      <c r="AJ22" s="119"/>
      <c r="AK22" s="119"/>
      <c r="AL22" s="119"/>
      <c r="AM22" s="119"/>
      <c r="AN22" s="120"/>
      <c r="AO22" s="3"/>
      <c r="AP22" s="3"/>
      <c r="AQ22" s="3"/>
      <c r="AR22" s="3"/>
      <c r="AS22" s="3"/>
      <c r="AT22" s="148">
        <f>IF(AB22="Ⅳ",4,IF(AB22="Ⅲ",3,IF(AB22="Ⅱ",2,1)))</f>
        <v>1</v>
      </c>
      <c r="AU22" s="3"/>
    </row>
    <row r="23" spans="2:47" x14ac:dyDescent="0.15">
      <c r="B23" s="224"/>
      <c r="C23" s="121"/>
      <c r="D23" s="114"/>
      <c r="E23" s="115"/>
      <c r="F23" s="115"/>
      <c r="G23" s="116"/>
      <c r="H23" s="117"/>
      <c r="I23" s="115"/>
      <c r="J23" s="115"/>
      <c r="K23" s="116"/>
      <c r="L23" s="117"/>
      <c r="M23" s="115"/>
      <c r="N23" s="115"/>
      <c r="O23" s="116"/>
      <c r="P23" s="115"/>
      <c r="Q23" s="115"/>
      <c r="R23" s="115"/>
      <c r="S23" s="117"/>
      <c r="T23" s="115"/>
      <c r="U23" s="116"/>
      <c r="V23" s="117"/>
      <c r="W23" s="115"/>
      <c r="X23" s="118"/>
      <c r="Y23" s="205"/>
      <c r="Z23" s="206"/>
      <c r="AA23" s="206"/>
      <c r="AB23" s="205"/>
      <c r="AC23" s="226"/>
      <c r="AD23" s="119"/>
      <c r="AE23" s="119"/>
      <c r="AF23" s="227"/>
      <c r="AG23" s="209"/>
      <c r="AH23" s="119"/>
      <c r="AI23" s="119"/>
      <c r="AJ23" s="119"/>
      <c r="AK23" s="119"/>
      <c r="AL23" s="119"/>
      <c r="AM23" s="119"/>
      <c r="AN23" s="120"/>
      <c r="AO23" s="3"/>
      <c r="AP23" s="3"/>
      <c r="AQ23" s="3"/>
      <c r="AR23" s="3"/>
      <c r="AS23" s="3"/>
      <c r="AT23" s="148">
        <f t="shared" si="0"/>
        <v>1</v>
      </c>
      <c r="AU23" s="3"/>
    </row>
    <row r="24" spans="2:47" x14ac:dyDescent="0.15">
      <c r="B24" s="224"/>
      <c r="C24" s="121"/>
      <c r="D24" s="114"/>
      <c r="E24" s="115"/>
      <c r="F24" s="115"/>
      <c r="G24" s="116"/>
      <c r="H24" s="117"/>
      <c r="I24" s="115"/>
      <c r="J24" s="115"/>
      <c r="K24" s="116"/>
      <c r="L24" s="117"/>
      <c r="M24" s="115"/>
      <c r="N24" s="115"/>
      <c r="O24" s="116"/>
      <c r="P24" s="115"/>
      <c r="Q24" s="115"/>
      <c r="R24" s="115"/>
      <c r="S24" s="117"/>
      <c r="T24" s="115"/>
      <c r="U24" s="116"/>
      <c r="V24" s="117"/>
      <c r="W24" s="115"/>
      <c r="X24" s="118"/>
      <c r="Y24" s="205"/>
      <c r="Z24" s="206"/>
      <c r="AA24" s="206"/>
      <c r="AB24" s="205"/>
      <c r="AC24" s="226"/>
      <c r="AD24" s="119"/>
      <c r="AE24" s="119"/>
      <c r="AF24" s="227"/>
      <c r="AG24" s="209"/>
      <c r="AH24" s="119"/>
      <c r="AI24" s="119"/>
      <c r="AJ24" s="119"/>
      <c r="AK24" s="119"/>
      <c r="AL24" s="119"/>
      <c r="AM24" s="119"/>
      <c r="AN24" s="120"/>
      <c r="AO24" s="3"/>
      <c r="AP24" s="3"/>
      <c r="AQ24" s="3"/>
      <c r="AR24" s="3"/>
      <c r="AS24" s="3"/>
      <c r="AT24" s="148">
        <f t="shared" si="0"/>
        <v>1</v>
      </c>
      <c r="AU24" s="3"/>
    </row>
    <row r="25" spans="2:47" x14ac:dyDescent="0.15">
      <c r="B25" s="224"/>
      <c r="C25" s="121"/>
      <c r="D25" s="114"/>
      <c r="E25" s="115"/>
      <c r="F25" s="115"/>
      <c r="G25" s="116"/>
      <c r="H25" s="117"/>
      <c r="I25" s="115"/>
      <c r="J25" s="115"/>
      <c r="K25" s="116"/>
      <c r="L25" s="117"/>
      <c r="M25" s="115"/>
      <c r="N25" s="115"/>
      <c r="O25" s="116"/>
      <c r="P25" s="115"/>
      <c r="Q25" s="115"/>
      <c r="R25" s="115"/>
      <c r="S25" s="117"/>
      <c r="T25" s="115"/>
      <c r="U25" s="116"/>
      <c r="V25" s="117"/>
      <c r="W25" s="115"/>
      <c r="X25" s="118"/>
      <c r="Y25" s="205"/>
      <c r="Z25" s="206"/>
      <c r="AA25" s="206"/>
      <c r="AB25" s="205"/>
      <c r="AC25" s="226"/>
      <c r="AD25" s="119"/>
      <c r="AE25" s="119"/>
      <c r="AF25" s="227"/>
      <c r="AG25" s="209"/>
      <c r="AH25" s="119"/>
      <c r="AI25" s="119"/>
      <c r="AJ25" s="119"/>
      <c r="AK25" s="119"/>
      <c r="AL25" s="119"/>
      <c r="AM25" s="119"/>
      <c r="AN25" s="120"/>
      <c r="AO25" s="3"/>
      <c r="AP25" s="3"/>
      <c r="AQ25" s="3"/>
      <c r="AR25" s="3"/>
      <c r="AS25" s="3"/>
      <c r="AT25" s="148">
        <f t="shared" si="0"/>
        <v>1</v>
      </c>
      <c r="AU25" s="3"/>
    </row>
    <row r="26" spans="2:47" x14ac:dyDescent="0.15">
      <c r="B26" s="224"/>
      <c r="C26" s="121"/>
      <c r="D26" s="114"/>
      <c r="E26" s="115"/>
      <c r="F26" s="115"/>
      <c r="G26" s="116"/>
      <c r="H26" s="117"/>
      <c r="I26" s="115"/>
      <c r="J26" s="115"/>
      <c r="K26" s="116"/>
      <c r="L26" s="117"/>
      <c r="M26" s="115"/>
      <c r="N26" s="115"/>
      <c r="O26" s="116"/>
      <c r="P26" s="115"/>
      <c r="Q26" s="115"/>
      <c r="R26" s="115"/>
      <c r="S26" s="117"/>
      <c r="T26" s="115"/>
      <c r="U26" s="116"/>
      <c r="V26" s="117"/>
      <c r="W26" s="115"/>
      <c r="X26" s="118"/>
      <c r="Y26" s="205"/>
      <c r="Z26" s="206"/>
      <c r="AA26" s="206"/>
      <c r="AB26" s="205"/>
      <c r="AC26" s="226"/>
      <c r="AD26" s="119"/>
      <c r="AE26" s="119"/>
      <c r="AF26" s="227"/>
      <c r="AG26" s="209"/>
      <c r="AH26" s="119"/>
      <c r="AI26" s="119"/>
      <c r="AJ26" s="119"/>
      <c r="AK26" s="119"/>
      <c r="AL26" s="119"/>
      <c r="AM26" s="119"/>
      <c r="AN26" s="120"/>
      <c r="AO26" s="3"/>
      <c r="AP26" s="3"/>
      <c r="AQ26" s="3"/>
      <c r="AR26" s="3"/>
      <c r="AS26" s="3"/>
      <c r="AT26" s="148">
        <f t="shared" si="0"/>
        <v>1</v>
      </c>
      <c r="AU26" s="3"/>
    </row>
    <row r="27" spans="2:47" x14ac:dyDescent="0.15">
      <c r="B27" s="224"/>
      <c r="C27" s="121"/>
      <c r="D27" s="114"/>
      <c r="E27" s="115"/>
      <c r="F27" s="115"/>
      <c r="G27" s="116"/>
      <c r="H27" s="117"/>
      <c r="I27" s="115"/>
      <c r="J27" s="115"/>
      <c r="K27" s="116"/>
      <c r="L27" s="117"/>
      <c r="M27" s="115"/>
      <c r="N27" s="115"/>
      <c r="O27" s="116"/>
      <c r="P27" s="115"/>
      <c r="Q27" s="115"/>
      <c r="R27" s="115"/>
      <c r="S27" s="117"/>
      <c r="T27" s="115"/>
      <c r="U27" s="116"/>
      <c r="V27" s="117"/>
      <c r="W27" s="115"/>
      <c r="X27" s="118"/>
      <c r="Y27" s="205"/>
      <c r="Z27" s="206"/>
      <c r="AA27" s="206"/>
      <c r="AB27" s="205"/>
      <c r="AC27" s="226"/>
      <c r="AD27" s="119"/>
      <c r="AE27" s="119"/>
      <c r="AF27" s="227"/>
      <c r="AG27" s="209"/>
      <c r="AH27" s="119"/>
      <c r="AI27" s="119"/>
      <c r="AJ27" s="119"/>
      <c r="AK27" s="119"/>
      <c r="AL27" s="119"/>
      <c r="AM27" s="119"/>
      <c r="AN27" s="120"/>
      <c r="AO27" s="3"/>
      <c r="AP27" s="3"/>
      <c r="AQ27" s="3"/>
      <c r="AR27" s="3"/>
      <c r="AS27" s="3"/>
      <c r="AT27" s="148">
        <f t="shared" si="0"/>
        <v>1</v>
      </c>
      <c r="AU27" s="3"/>
    </row>
    <row r="28" spans="2:47" x14ac:dyDescent="0.15">
      <c r="B28" s="224"/>
      <c r="C28" s="121"/>
      <c r="D28" s="114"/>
      <c r="E28" s="115"/>
      <c r="F28" s="115"/>
      <c r="G28" s="116"/>
      <c r="H28" s="117"/>
      <c r="I28" s="115"/>
      <c r="J28" s="115"/>
      <c r="K28" s="116"/>
      <c r="L28" s="117"/>
      <c r="M28" s="115"/>
      <c r="N28" s="115"/>
      <c r="O28" s="116"/>
      <c r="P28" s="115"/>
      <c r="Q28" s="115"/>
      <c r="R28" s="115"/>
      <c r="S28" s="117"/>
      <c r="T28" s="115"/>
      <c r="U28" s="116"/>
      <c r="V28" s="117"/>
      <c r="W28" s="115"/>
      <c r="X28" s="118"/>
      <c r="Y28" s="205"/>
      <c r="Z28" s="206"/>
      <c r="AA28" s="206"/>
      <c r="AB28" s="205"/>
      <c r="AC28" s="226"/>
      <c r="AD28" s="119"/>
      <c r="AE28" s="119"/>
      <c r="AF28" s="227"/>
      <c r="AG28" s="209"/>
      <c r="AH28" s="119"/>
      <c r="AI28" s="119"/>
      <c r="AJ28" s="119"/>
      <c r="AK28" s="119"/>
      <c r="AL28" s="119"/>
      <c r="AM28" s="119"/>
      <c r="AN28" s="120"/>
      <c r="AO28" s="3"/>
      <c r="AP28" s="3"/>
      <c r="AQ28" s="3"/>
      <c r="AR28" s="3"/>
      <c r="AS28" s="3"/>
      <c r="AT28" s="148">
        <f t="shared" si="0"/>
        <v>1</v>
      </c>
      <c r="AU28" s="3"/>
    </row>
    <row r="29" spans="2:47" x14ac:dyDescent="0.15">
      <c r="B29" s="224"/>
      <c r="C29" s="121"/>
      <c r="D29" s="114"/>
      <c r="E29" s="115"/>
      <c r="F29" s="115"/>
      <c r="G29" s="116"/>
      <c r="H29" s="117"/>
      <c r="I29" s="115"/>
      <c r="J29" s="115"/>
      <c r="K29" s="116"/>
      <c r="L29" s="117"/>
      <c r="M29" s="115"/>
      <c r="N29" s="115"/>
      <c r="O29" s="116"/>
      <c r="P29" s="115"/>
      <c r="Q29" s="115"/>
      <c r="R29" s="115"/>
      <c r="S29" s="117"/>
      <c r="T29" s="115"/>
      <c r="U29" s="116"/>
      <c r="V29" s="117"/>
      <c r="W29" s="115"/>
      <c r="X29" s="118"/>
      <c r="Y29" s="205"/>
      <c r="Z29" s="206"/>
      <c r="AA29" s="206"/>
      <c r="AB29" s="205"/>
      <c r="AC29" s="226"/>
      <c r="AD29" s="119"/>
      <c r="AE29" s="119"/>
      <c r="AF29" s="227"/>
      <c r="AG29" s="209"/>
      <c r="AH29" s="119"/>
      <c r="AI29" s="119"/>
      <c r="AJ29" s="119"/>
      <c r="AK29" s="119"/>
      <c r="AL29" s="119"/>
      <c r="AM29" s="119"/>
      <c r="AN29" s="120"/>
      <c r="AO29" s="3"/>
      <c r="AP29" s="3"/>
      <c r="AQ29" s="3"/>
      <c r="AR29" s="3"/>
      <c r="AS29" s="3"/>
      <c r="AT29" s="148">
        <f t="shared" si="0"/>
        <v>1</v>
      </c>
      <c r="AU29" s="3"/>
    </row>
    <row r="30" spans="2:47" x14ac:dyDescent="0.15">
      <c r="B30" s="224"/>
      <c r="C30" s="121"/>
      <c r="D30" s="114"/>
      <c r="E30" s="115"/>
      <c r="F30" s="115"/>
      <c r="G30" s="116"/>
      <c r="H30" s="117"/>
      <c r="I30" s="115"/>
      <c r="J30" s="115"/>
      <c r="K30" s="116"/>
      <c r="L30" s="117"/>
      <c r="M30" s="115"/>
      <c r="N30" s="115"/>
      <c r="O30" s="116"/>
      <c r="P30" s="115"/>
      <c r="Q30" s="115"/>
      <c r="R30" s="115"/>
      <c r="S30" s="117"/>
      <c r="T30" s="115"/>
      <c r="U30" s="116"/>
      <c r="V30" s="117"/>
      <c r="W30" s="115"/>
      <c r="X30" s="118"/>
      <c r="Y30" s="205"/>
      <c r="Z30" s="206"/>
      <c r="AA30" s="206"/>
      <c r="AB30" s="205"/>
      <c r="AC30" s="226"/>
      <c r="AD30" s="119"/>
      <c r="AE30" s="119"/>
      <c r="AF30" s="227"/>
      <c r="AG30" s="209"/>
      <c r="AH30" s="119"/>
      <c r="AI30" s="119"/>
      <c r="AJ30" s="119"/>
      <c r="AK30" s="119"/>
      <c r="AL30" s="119"/>
      <c r="AM30" s="119"/>
      <c r="AN30" s="120"/>
      <c r="AO30" s="3"/>
      <c r="AP30" s="3"/>
      <c r="AQ30" s="3"/>
      <c r="AR30" s="3"/>
      <c r="AS30" s="3"/>
      <c r="AT30" s="148">
        <f t="shared" si="0"/>
        <v>1</v>
      </c>
      <c r="AU30" s="3"/>
    </row>
    <row r="31" spans="2:47" x14ac:dyDescent="0.15">
      <c r="B31" s="224"/>
      <c r="C31" s="121"/>
      <c r="D31" s="114"/>
      <c r="E31" s="115"/>
      <c r="F31" s="115"/>
      <c r="G31" s="116"/>
      <c r="H31" s="117"/>
      <c r="I31" s="115"/>
      <c r="J31" s="115"/>
      <c r="K31" s="116"/>
      <c r="L31" s="117"/>
      <c r="M31" s="115"/>
      <c r="N31" s="115"/>
      <c r="O31" s="116"/>
      <c r="P31" s="115"/>
      <c r="Q31" s="115"/>
      <c r="R31" s="115"/>
      <c r="S31" s="117"/>
      <c r="T31" s="115"/>
      <c r="U31" s="116"/>
      <c r="V31" s="117"/>
      <c r="W31" s="115"/>
      <c r="X31" s="118"/>
      <c r="Y31" s="205"/>
      <c r="Z31" s="206"/>
      <c r="AA31" s="206"/>
      <c r="AB31" s="205"/>
      <c r="AC31" s="226"/>
      <c r="AD31" s="119"/>
      <c r="AE31" s="119"/>
      <c r="AF31" s="227"/>
      <c r="AG31" s="209"/>
      <c r="AH31" s="119"/>
      <c r="AI31" s="119"/>
      <c r="AJ31" s="119"/>
      <c r="AK31" s="119"/>
      <c r="AL31" s="119"/>
      <c r="AM31" s="119"/>
      <c r="AN31" s="120"/>
      <c r="AO31" s="3"/>
      <c r="AP31" s="3"/>
      <c r="AQ31" s="3"/>
      <c r="AR31" s="3"/>
      <c r="AS31" s="3"/>
      <c r="AT31" s="148">
        <f t="shared" si="0"/>
        <v>1</v>
      </c>
      <c r="AU31" s="3"/>
    </row>
    <row r="32" spans="2:47" x14ac:dyDescent="0.15">
      <c r="B32" s="224"/>
      <c r="C32" s="121"/>
      <c r="D32" s="114"/>
      <c r="E32" s="115"/>
      <c r="F32" s="115"/>
      <c r="G32" s="116"/>
      <c r="H32" s="117"/>
      <c r="I32" s="115"/>
      <c r="J32" s="115"/>
      <c r="K32" s="116"/>
      <c r="L32" s="117"/>
      <c r="M32" s="115"/>
      <c r="N32" s="115"/>
      <c r="O32" s="116"/>
      <c r="P32" s="115"/>
      <c r="Q32" s="115"/>
      <c r="R32" s="115"/>
      <c r="S32" s="117"/>
      <c r="T32" s="115"/>
      <c r="U32" s="116"/>
      <c r="V32" s="117"/>
      <c r="W32" s="115"/>
      <c r="X32" s="118"/>
      <c r="Y32" s="205"/>
      <c r="Z32" s="206"/>
      <c r="AA32" s="206"/>
      <c r="AB32" s="205"/>
      <c r="AC32" s="226"/>
      <c r="AD32" s="119"/>
      <c r="AE32" s="119"/>
      <c r="AF32" s="227"/>
      <c r="AG32" s="209"/>
      <c r="AH32" s="119"/>
      <c r="AI32" s="119"/>
      <c r="AJ32" s="119"/>
      <c r="AK32" s="119"/>
      <c r="AL32" s="119"/>
      <c r="AM32" s="119"/>
      <c r="AN32" s="120"/>
      <c r="AO32" s="3"/>
      <c r="AP32" s="3"/>
      <c r="AQ32" s="3"/>
      <c r="AR32" s="3"/>
      <c r="AS32" s="3"/>
      <c r="AT32" s="148">
        <f t="shared" si="0"/>
        <v>1</v>
      </c>
      <c r="AU32" s="3"/>
    </row>
    <row r="33" spans="2:47" x14ac:dyDescent="0.15">
      <c r="B33" s="224"/>
      <c r="C33" s="121"/>
      <c r="D33" s="114"/>
      <c r="E33" s="115"/>
      <c r="F33" s="115"/>
      <c r="G33" s="116"/>
      <c r="H33" s="117"/>
      <c r="I33" s="115"/>
      <c r="J33" s="115"/>
      <c r="K33" s="116"/>
      <c r="L33" s="117"/>
      <c r="M33" s="115"/>
      <c r="N33" s="115"/>
      <c r="O33" s="116"/>
      <c r="P33" s="115"/>
      <c r="Q33" s="115"/>
      <c r="R33" s="115"/>
      <c r="S33" s="117"/>
      <c r="T33" s="115"/>
      <c r="U33" s="116"/>
      <c r="V33" s="117"/>
      <c r="W33" s="115"/>
      <c r="X33" s="118"/>
      <c r="Y33" s="205"/>
      <c r="Z33" s="206"/>
      <c r="AA33" s="206"/>
      <c r="AB33" s="205"/>
      <c r="AC33" s="226"/>
      <c r="AD33" s="119"/>
      <c r="AE33" s="119"/>
      <c r="AF33" s="227"/>
      <c r="AG33" s="209"/>
      <c r="AH33" s="119"/>
      <c r="AI33" s="119"/>
      <c r="AJ33" s="119"/>
      <c r="AK33" s="119"/>
      <c r="AL33" s="119"/>
      <c r="AM33" s="119"/>
      <c r="AN33" s="120"/>
      <c r="AO33" s="3"/>
      <c r="AP33" s="3"/>
      <c r="AQ33" s="3"/>
      <c r="AR33" s="3"/>
      <c r="AS33" s="3"/>
      <c r="AT33" s="148">
        <f t="shared" ref="AT33:AT40" si="1">IF(AB33="Ⅳ",4,IF(AB33="Ⅲ",3,IF(AB33="Ⅱ",2,1)))</f>
        <v>1</v>
      </c>
      <c r="AU33" s="3"/>
    </row>
    <row r="34" spans="2:47" x14ac:dyDescent="0.15">
      <c r="B34" s="224"/>
      <c r="C34" s="121"/>
      <c r="D34" s="114"/>
      <c r="E34" s="115"/>
      <c r="F34" s="115"/>
      <c r="G34" s="116"/>
      <c r="H34" s="117"/>
      <c r="I34" s="115"/>
      <c r="J34" s="115"/>
      <c r="K34" s="116"/>
      <c r="L34" s="117"/>
      <c r="M34" s="115"/>
      <c r="N34" s="115"/>
      <c r="O34" s="116"/>
      <c r="P34" s="115"/>
      <c r="Q34" s="115"/>
      <c r="R34" s="115"/>
      <c r="S34" s="117"/>
      <c r="T34" s="115"/>
      <c r="U34" s="116"/>
      <c r="V34" s="117"/>
      <c r="W34" s="115"/>
      <c r="X34" s="118"/>
      <c r="Y34" s="205"/>
      <c r="Z34" s="206"/>
      <c r="AA34" s="206"/>
      <c r="AB34" s="205"/>
      <c r="AC34" s="226"/>
      <c r="AD34" s="119"/>
      <c r="AE34" s="119"/>
      <c r="AF34" s="227"/>
      <c r="AG34" s="209"/>
      <c r="AH34" s="119"/>
      <c r="AI34" s="119"/>
      <c r="AJ34" s="119"/>
      <c r="AK34" s="119"/>
      <c r="AL34" s="119"/>
      <c r="AM34" s="119"/>
      <c r="AN34" s="120"/>
      <c r="AO34" s="3"/>
      <c r="AP34" s="3"/>
      <c r="AQ34" s="3"/>
      <c r="AR34" s="3"/>
      <c r="AS34" s="3"/>
      <c r="AT34" s="148">
        <f t="shared" si="1"/>
        <v>1</v>
      </c>
      <c r="AU34" s="3"/>
    </row>
    <row r="35" spans="2:47" x14ac:dyDescent="0.15">
      <c r="B35" s="224"/>
      <c r="C35" s="121"/>
      <c r="D35" s="114"/>
      <c r="E35" s="115"/>
      <c r="F35" s="115"/>
      <c r="G35" s="116"/>
      <c r="H35" s="117"/>
      <c r="I35" s="115"/>
      <c r="J35" s="115"/>
      <c r="K35" s="116"/>
      <c r="L35" s="117"/>
      <c r="M35" s="115"/>
      <c r="N35" s="115"/>
      <c r="O35" s="116"/>
      <c r="P35" s="115"/>
      <c r="Q35" s="115"/>
      <c r="R35" s="115"/>
      <c r="S35" s="117"/>
      <c r="T35" s="115"/>
      <c r="U35" s="116"/>
      <c r="V35" s="117"/>
      <c r="W35" s="115"/>
      <c r="X35" s="118"/>
      <c r="Y35" s="205"/>
      <c r="Z35" s="206"/>
      <c r="AA35" s="206"/>
      <c r="AB35" s="205"/>
      <c r="AC35" s="226"/>
      <c r="AD35" s="119"/>
      <c r="AE35" s="119"/>
      <c r="AF35" s="227"/>
      <c r="AG35" s="209"/>
      <c r="AH35" s="119"/>
      <c r="AI35" s="119"/>
      <c r="AJ35" s="119"/>
      <c r="AK35" s="119"/>
      <c r="AL35" s="119"/>
      <c r="AM35" s="119"/>
      <c r="AN35" s="120"/>
      <c r="AO35" s="3"/>
      <c r="AP35" s="3"/>
      <c r="AQ35" s="3"/>
      <c r="AR35" s="3"/>
      <c r="AS35" s="3"/>
      <c r="AT35" s="148">
        <f t="shared" si="1"/>
        <v>1</v>
      </c>
      <c r="AU35" s="3"/>
    </row>
    <row r="36" spans="2:47" x14ac:dyDescent="0.15">
      <c r="B36" s="224"/>
      <c r="C36" s="121"/>
      <c r="D36" s="114"/>
      <c r="E36" s="115"/>
      <c r="F36" s="115"/>
      <c r="G36" s="116"/>
      <c r="H36" s="117"/>
      <c r="I36" s="115"/>
      <c r="J36" s="115"/>
      <c r="K36" s="116"/>
      <c r="L36" s="117"/>
      <c r="M36" s="115"/>
      <c r="N36" s="115"/>
      <c r="O36" s="116"/>
      <c r="P36" s="115"/>
      <c r="Q36" s="115"/>
      <c r="R36" s="115"/>
      <c r="S36" s="117"/>
      <c r="T36" s="115"/>
      <c r="U36" s="116"/>
      <c r="V36" s="117"/>
      <c r="W36" s="115"/>
      <c r="X36" s="118"/>
      <c r="Y36" s="205"/>
      <c r="Z36" s="206"/>
      <c r="AA36" s="206"/>
      <c r="AB36" s="205"/>
      <c r="AC36" s="226"/>
      <c r="AD36" s="119"/>
      <c r="AE36" s="119"/>
      <c r="AF36" s="227"/>
      <c r="AG36" s="209"/>
      <c r="AH36" s="119"/>
      <c r="AI36" s="119"/>
      <c r="AJ36" s="119"/>
      <c r="AK36" s="119"/>
      <c r="AL36" s="119"/>
      <c r="AM36" s="119"/>
      <c r="AN36" s="120"/>
      <c r="AO36" s="3"/>
      <c r="AP36" s="3"/>
      <c r="AQ36" s="3"/>
      <c r="AR36" s="3"/>
      <c r="AS36" s="3"/>
      <c r="AT36" s="148">
        <f t="shared" si="1"/>
        <v>1</v>
      </c>
      <c r="AU36" s="3"/>
    </row>
    <row r="37" spans="2:47" x14ac:dyDescent="0.15">
      <c r="B37" s="224"/>
      <c r="C37" s="121"/>
      <c r="D37" s="114"/>
      <c r="E37" s="115"/>
      <c r="F37" s="115"/>
      <c r="G37" s="116"/>
      <c r="H37" s="117"/>
      <c r="I37" s="115"/>
      <c r="J37" s="115"/>
      <c r="K37" s="116"/>
      <c r="L37" s="117"/>
      <c r="M37" s="115"/>
      <c r="N37" s="115"/>
      <c r="O37" s="116"/>
      <c r="P37" s="115"/>
      <c r="Q37" s="115"/>
      <c r="R37" s="115"/>
      <c r="S37" s="117"/>
      <c r="T37" s="115"/>
      <c r="U37" s="116"/>
      <c r="V37" s="117"/>
      <c r="W37" s="115"/>
      <c r="X37" s="118"/>
      <c r="Y37" s="205"/>
      <c r="Z37" s="206"/>
      <c r="AA37" s="206"/>
      <c r="AB37" s="205"/>
      <c r="AC37" s="226"/>
      <c r="AD37" s="119"/>
      <c r="AE37" s="119"/>
      <c r="AF37" s="227"/>
      <c r="AG37" s="209"/>
      <c r="AH37" s="119"/>
      <c r="AI37" s="119"/>
      <c r="AJ37" s="119"/>
      <c r="AK37" s="119"/>
      <c r="AL37" s="119"/>
      <c r="AM37" s="119"/>
      <c r="AN37" s="120"/>
      <c r="AO37" s="3"/>
      <c r="AP37" s="3"/>
      <c r="AQ37" s="3"/>
      <c r="AR37" s="3"/>
      <c r="AS37" s="3"/>
      <c r="AT37" s="148">
        <f t="shared" si="1"/>
        <v>1</v>
      </c>
      <c r="AU37" s="3"/>
    </row>
    <row r="38" spans="2:47" x14ac:dyDescent="0.15">
      <c r="B38" s="224"/>
      <c r="C38" s="121"/>
      <c r="D38" s="114"/>
      <c r="E38" s="115"/>
      <c r="F38" s="115"/>
      <c r="G38" s="116"/>
      <c r="H38" s="117"/>
      <c r="I38" s="115"/>
      <c r="J38" s="115"/>
      <c r="K38" s="116"/>
      <c r="L38" s="117"/>
      <c r="M38" s="115"/>
      <c r="N38" s="115"/>
      <c r="O38" s="116"/>
      <c r="P38" s="115"/>
      <c r="Q38" s="115"/>
      <c r="R38" s="115"/>
      <c r="S38" s="117"/>
      <c r="T38" s="115"/>
      <c r="U38" s="116"/>
      <c r="V38" s="117"/>
      <c r="W38" s="115"/>
      <c r="X38" s="118"/>
      <c r="Y38" s="205"/>
      <c r="Z38" s="206"/>
      <c r="AA38" s="206"/>
      <c r="AB38" s="205"/>
      <c r="AC38" s="226"/>
      <c r="AD38" s="119"/>
      <c r="AE38" s="119"/>
      <c r="AF38" s="227"/>
      <c r="AG38" s="209"/>
      <c r="AH38" s="119"/>
      <c r="AI38" s="119"/>
      <c r="AJ38" s="119"/>
      <c r="AK38" s="119"/>
      <c r="AL38" s="119"/>
      <c r="AM38" s="119"/>
      <c r="AN38" s="120"/>
      <c r="AO38" s="3"/>
      <c r="AP38" s="3"/>
      <c r="AQ38" s="3"/>
      <c r="AR38" s="3"/>
      <c r="AS38" s="3"/>
      <c r="AT38" s="148">
        <f t="shared" si="1"/>
        <v>1</v>
      </c>
      <c r="AU38" s="3"/>
    </row>
    <row r="39" spans="2:47" x14ac:dyDescent="0.15">
      <c r="B39" s="224"/>
      <c r="C39" s="121"/>
      <c r="D39" s="114"/>
      <c r="E39" s="115"/>
      <c r="F39" s="115"/>
      <c r="G39" s="116"/>
      <c r="H39" s="117"/>
      <c r="I39" s="115"/>
      <c r="J39" s="115"/>
      <c r="K39" s="116"/>
      <c r="L39" s="117"/>
      <c r="M39" s="115"/>
      <c r="N39" s="115"/>
      <c r="O39" s="116"/>
      <c r="P39" s="115"/>
      <c r="Q39" s="115"/>
      <c r="R39" s="115"/>
      <c r="S39" s="117"/>
      <c r="T39" s="115"/>
      <c r="U39" s="116"/>
      <c r="V39" s="117"/>
      <c r="W39" s="115"/>
      <c r="X39" s="118"/>
      <c r="Y39" s="205"/>
      <c r="Z39" s="206"/>
      <c r="AA39" s="206"/>
      <c r="AB39" s="205"/>
      <c r="AC39" s="226"/>
      <c r="AD39" s="119"/>
      <c r="AE39" s="119"/>
      <c r="AF39" s="227"/>
      <c r="AG39" s="209"/>
      <c r="AH39" s="119"/>
      <c r="AI39" s="119"/>
      <c r="AJ39" s="119"/>
      <c r="AK39" s="119"/>
      <c r="AL39" s="119"/>
      <c r="AM39" s="119"/>
      <c r="AN39" s="120"/>
      <c r="AO39" s="3"/>
      <c r="AP39" s="3"/>
      <c r="AQ39" s="3"/>
      <c r="AR39" s="3"/>
      <c r="AS39" s="3"/>
      <c r="AT39" s="148">
        <f t="shared" si="1"/>
        <v>1</v>
      </c>
      <c r="AU39" s="3"/>
    </row>
    <row r="40" spans="2:47" x14ac:dyDescent="0.15">
      <c r="B40" s="224"/>
      <c r="C40" s="121"/>
      <c r="D40" s="114"/>
      <c r="E40" s="115"/>
      <c r="F40" s="115"/>
      <c r="G40" s="116"/>
      <c r="H40" s="117"/>
      <c r="I40" s="115"/>
      <c r="J40" s="115"/>
      <c r="K40" s="116"/>
      <c r="L40" s="117"/>
      <c r="M40" s="115"/>
      <c r="N40" s="115"/>
      <c r="O40" s="116"/>
      <c r="P40" s="115"/>
      <c r="Q40" s="115"/>
      <c r="R40" s="115"/>
      <c r="S40" s="117"/>
      <c r="T40" s="115"/>
      <c r="U40" s="116"/>
      <c r="V40" s="117"/>
      <c r="W40" s="115"/>
      <c r="X40" s="118"/>
      <c r="Y40" s="205"/>
      <c r="Z40" s="206"/>
      <c r="AA40" s="206"/>
      <c r="AB40" s="205"/>
      <c r="AC40" s="226"/>
      <c r="AD40" s="119"/>
      <c r="AE40" s="119"/>
      <c r="AF40" s="227"/>
      <c r="AG40" s="209"/>
      <c r="AH40" s="119"/>
      <c r="AI40" s="119"/>
      <c r="AJ40" s="119"/>
      <c r="AK40" s="119"/>
      <c r="AL40" s="119"/>
      <c r="AM40" s="119"/>
      <c r="AN40" s="120"/>
      <c r="AO40" s="3"/>
      <c r="AP40" s="3"/>
      <c r="AQ40" s="3"/>
      <c r="AR40" s="3"/>
      <c r="AS40" s="3"/>
      <c r="AT40" s="148">
        <f t="shared" si="1"/>
        <v>1</v>
      </c>
      <c r="AU40" s="3"/>
    </row>
    <row r="41" spans="2:47" x14ac:dyDescent="0.15">
      <c r="B41" s="224"/>
      <c r="C41" s="121"/>
      <c r="D41" s="114"/>
      <c r="E41" s="115"/>
      <c r="F41" s="115"/>
      <c r="G41" s="116"/>
      <c r="H41" s="117"/>
      <c r="I41" s="115"/>
      <c r="J41" s="115"/>
      <c r="K41" s="116"/>
      <c r="L41" s="117"/>
      <c r="M41" s="115"/>
      <c r="N41" s="115"/>
      <c r="O41" s="116"/>
      <c r="P41" s="115"/>
      <c r="Q41" s="115"/>
      <c r="R41" s="115"/>
      <c r="S41" s="117"/>
      <c r="T41" s="115"/>
      <c r="U41" s="116"/>
      <c r="V41" s="117"/>
      <c r="W41" s="115"/>
      <c r="X41" s="118"/>
      <c r="Y41" s="205"/>
      <c r="Z41" s="206"/>
      <c r="AA41" s="206"/>
      <c r="AB41" s="205"/>
      <c r="AC41" s="226"/>
      <c r="AD41" s="119"/>
      <c r="AE41" s="119"/>
      <c r="AF41" s="227"/>
      <c r="AG41" s="209"/>
      <c r="AH41" s="119"/>
      <c r="AI41" s="119"/>
      <c r="AJ41" s="119"/>
      <c r="AK41" s="119"/>
      <c r="AL41" s="119"/>
      <c r="AM41" s="119"/>
      <c r="AN41" s="120"/>
      <c r="AO41" s="3"/>
      <c r="AP41" s="3"/>
      <c r="AQ41" s="3"/>
      <c r="AR41" s="3"/>
      <c r="AS41" s="3"/>
      <c r="AT41" s="148">
        <f t="shared" si="0"/>
        <v>1</v>
      </c>
      <c r="AU41" s="3"/>
    </row>
    <row r="42" spans="2:47" x14ac:dyDescent="0.15">
      <c r="B42" s="224"/>
      <c r="C42" s="113"/>
      <c r="D42" s="114"/>
      <c r="E42" s="115"/>
      <c r="F42" s="115"/>
      <c r="G42" s="116"/>
      <c r="H42" s="117"/>
      <c r="I42" s="115"/>
      <c r="J42" s="115"/>
      <c r="K42" s="116"/>
      <c r="L42" s="117"/>
      <c r="M42" s="115"/>
      <c r="N42" s="115"/>
      <c r="O42" s="116"/>
      <c r="P42" s="115"/>
      <c r="Q42" s="115"/>
      <c r="R42" s="115"/>
      <c r="S42" s="117"/>
      <c r="T42" s="115"/>
      <c r="U42" s="116"/>
      <c r="V42" s="117"/>
      <c r="W42" s="115"/>
      <c r="X42" s="118"/>
      <c r="Y42" s="205"/>
      <c r="Z42" s="206"/>
      <c r="AA42" s="206"/>
      <c r="AB42" s="205"/>
      <c r="AC42" s="226"/>
      <c r="AD42" s="119"/>
      <c r="AE42" s="119"/>
      <c r="AF42" s="227"/>
      <c r="AG42" s="209"/>
      <c r="AH42" s="119"/>
      <c r="AI42" s="119"/>
      <c r="AJ42" s="119"/>
      <c r="AK42" s="119"/>
      <c r="AL42" s="119"/>
      <c r="AM42" s="119"/>
      <c r="AN42" s="120"/>
      <c r="AO42" s="3"/>
      <c r="AP42" s="3"/>
      <c r="AQ42" s="3"/>
      <c r="AR42" s="3"/>
      <c r="AS42" s="3"/>
      <c r="AT42" s="148">
        <f>IF(AB42="Ⅳ",4,IF(AB42="Ⅲ",3,IF(AB42="Ⅱ",2,1)))</f>
        <v>1</v>
      </c>
      <c r="AU42" s="3"/>
    </row>
    <row r="43" spans="2:47" x14ac:dyDescent="0.15">
      <c r="B43" s="224"/>
      <c r="C43" s="113"/>
      <c r="D43" s="114"/>
      <c r="E43" s="115"/>
      <c r="F43" s="115"/>
      <c r="G43" s="116"/>
      <c r="H43" s="117"/>
      <c r="I43" s="115"/>
      <c r="J43" s="115"/>
      <c r="K43" s="116"/>
      <c r="L43" s="117"/>
      <c r="M43" s="115"/>
      <c r="N43" s="115"/>
      <c r="O43" s="116"/>
      <c r="P43" s="115"/>
      <c r="Q43" s="115"/>
      <c r="R43" s="115"/>
      <c r="S43" s="117"/>
      <c r="T43" s="115"/>
      <c r="U43" s="116"/>
      <c r="V43" s="117"/>
      <c r="W43" s="115"/>
      <c r="X43" s="118"/>
      <c r="Y43" s="205"/>
      <c r="Z43" s="206"/>
      <c r="AA43" s="206"/>
      <c r="AB43" s="205"/>
      <c r="AC43" s="226"/>
      <c r="AD43" s="119"/>
      <c r="AE43" s="119"/>
      <c r="AF43" s="227"/>
      <c r="AG43" s="209"/>
      <c r="AH43" s="119"/>
      <c r="AI43" s="119"/>
      <c r="AJ43" s="119"/>
      <c r="AK43" s="119"/>
      <c r="AL43" s="119"/>
      <c r="AM43" s="119"/>
      <c r="AN43" s="120"/>
      <c r="AO43" s="3"/>
      <c r="AP43" s="3"/>
      <c r="AQ43" s="3"/>
      <c r="AR43" s="3"/>
      <c r="AS43" s="3"/>
      <c r="AT43" s="148">
        <f>IF(AB43="Ⅳ",4,IF(AB43="Ⅲ",3,IF(AB43="Ⅱ",2,1)))</f>
        <v>1</v>
      </c>
      <c r="AU43" s="3"/>
    </row>
    <row r="44" spans="2:47" x14ac:dyDescent="0.15">
      <c r="B44" s="224"/>
      <c r="C44" s="113"/>
      <c r="D44" s="114"/>
      <c r="E44" s="115"/>
      <c r="F44" s="115"/>
      <c r="G44" s="116"/>
      <c r="H44" s="117"/>
      <c r="I44" s="115"/>
      <c r="J44" s="115"/>
      <c r="K44" s="116"/>
      <c r="L44" s="117"/>
      <c r="M44" s="115"/>
      <c r="N44" s="115"/>
      <c r="O44" s="116"/>
      <c r="P44" s="115"/>
      <c r="Q44" s="115"/>
      <c r="R44" s="115"/>
      <c r="S44" s="117"/>
      <c r="T44" s="115"/>
      <c r="U44" s="116"/>
      <c r="V44" s="117"/>
      <c r="W44" s="115"/>
      <c r="X44" s="118"/>
      <c r="Y44" s="205"/>
      <c r="Z44" s="206"/>
      <c r="AA44" s="206"/>
      <c r="AB44" s="205"/>
      <c r="AC44" s="226"/>
      <c r="AD44" s="119"/>
      <c r="AE44" s="119"/>
      <c r="AF44" s="227"/>
      <c r="AG44" s="209"/>
      <c r="AH44" s="119"/>
      <c r="AI44" s="119"/>
      <c r="AJ44" s="119"/>
      <c r="AK44" s="119"/>
      <c r="AL44" s="119"/>
      <c r="AM44" s="119"/>
      <c r="AN44" s="120"/>
      <c r="AO44" s="3"/>
      <c r="AP44" s="3"/>
      <c r="AQ44" s="3"/>
      <c r="AR44" s="3"/>
      <c r="AS44" s="3"/>
      <c r="AT44" s="148">
        <f>IF(AB44="Ⅳ",4,IF(AB44="Ⅲ",3,IF(AB44="Ⅱ",2,1)))</f>
        <v>1</v>
      </c>
      <c r="AU44" s="3"/>
    </row>
    <row r="45" spans="2:47" x14ac:dyDescent="0.15">
      <c r="B45" s="224"/>
      <c r="C45" s="113"/>
      <c r="D45" s="114"/>
      <c r="E45" s="115"/>
      <c r="F45" s="115"/>
      <c r="G45" s="116"/>
      <c r="H45" s="117"/>
      <c r="I45" s="115"/>
      <c r="J45" s="115"/>
      <c r="K45" s="116"/>
      <c r="L45" s="117"/>
      <c r="M45" s="115"/>
      <c r="N45" s="115"/>
      <c r="O45" s="116"/>
      <c r="P45" s="117"/>
      <c r="Q45" s="115"/>
      <c r="R45" s="115"/>
      <c r="S45" s="117"/>
      <c r="T45" s="115"/>
      <c r="U45" s="116"/>
      <c r="V45" s="117"/>
      <c r="W45" s="115"/>
      <c r="X45" s="118"/>
      <c r="Y45" s="205"/>
      <c r="Z45" s="206"/>
      <c r="AA45" s="206"/>
      <c r="AB45" s="205"/>
      <c r="AC45" s="226"/>
      <c r="AD45" s="119"/>
      <c r="AE45" s="119"/>
      <c r="AF45" s="227"/>
      <c r="AG45" s="209"/>
      <c r="AH45" s="119"/>
      <c r="AI45" s="119"/>
      <c r="AJ45" s="119"/>
      <c r="AK45" s="119"/>
      <c r="AL45" s="119"/>
      <c r="AM45" s="119"/>
      <c r="AN45" s="120"/>
      <c r="AO45" s="3"/>
      <c r="AP45" s="3"/>
      <c r="AQ45" s="3"/>
      <c r="AR45" s="3"/>
      <c r="AS45" s="3"/>
      <c r="AT45" s="148">
        <f>IF(AB45="Ⅳ",4,IF(AB45="Ⅲ",3,IF(AB45="Ⅱ",2,1)))</f>
        <v>1</v>
      </c>
      <c r="AU45" s="3"/>
    </row>
    <row r="46" spans="2:47" ht="12.75" thickBot="1" x14ac:dyDescent="0.2">
      <c r="B46" s="224"/>
      <c r="C46" s="225"/>
      <c r="D46" s="114"/>
      <c r="E46" s="115"/>
      <c r="F46" s="115"/>
      <c r="G46" s="116"/>
      <c r="H46" s="117"/>
      <c r="I46" s="115"/>
      <c r="J46" s="115"/>
      <c r="K46" s="116"/>
      <c r="L46" s="117"/>
      <c r="M46" s="115"/>
      <c r="N46" s="115"/>
      <c r="O46" s="116"/>
      <c r="P46" s="117"/>
      <c r="Q46" s="115"/>
      <c r="R46" s="115"/>
      <c r="S46" s="117"/>
      <c r="T46" s="115"/>
      <c r="U46" s="116"/>
      <c r="V46" s="117"/>
      <c r="W46" s="115"/>
      <c r="X46" s="118"/>
      <c r="Y46" s="205"/>
      <c r="Z46" s="228"/>
      <c r="AA46" s="206"/>
      <c r="AB46" s="205"/>
      <c r="AC46" s="226"/>
      <c r="AD46" s="119"/>
      <c r="AE46" s="119"/>
      <c r="AF46" s="227"/>
      <c r="AG46" s="209"/>
      <c r="AH46" s="119"/>
      <c r="AI46" s="119"/>
      <c r="AJ46" s="119"/>
      <c r="AK46" s="119"/>
      <c r="AL46" s="119"/>
      <c r="AM46" s="119"/>
      <c r="AN46" s="120"/>
      <c r="AO46" s="3"/>
      <c r="AP46" s="3"/>
      <c r="AQ46" s="3"/>
      <c r="AR46" s="3"/>
      <c r="AS46" s="3"/>
      <c r="AT46" s="148">
        <f>IF(AB46="Ⅳ",4,IF(AB46="Ⅲ",3,IF(AB46="Ⅱ",2,1)))</f>
        <v>1</v>
      </c>
      <c r="AU46" s="3"/>
    </row>
    <row r="47" spans="2:47" ht="15" customHeight="1" thickTop="1" thickBot="1" x14ac:dyDescent="0.2">
      <c r="B47" s="951" t="s">
        <v>48</v>
      </c>
      <c r="C47" s="952"/>
      <c r="D47" s="210">
        <f t="shared" ref="D47:X47" si="2">SUM(D10:D46)</f>
        <v>0</v>
      </c>
      <c r="E47" s="211">
        <f t="shared" si="2"/>
        <v>0</v>
      </c>
      <c r="F47" s="211">
        <f t="shared" si="2"/>
        <v>0</v>
      </c>
      <c r="G47" s="212">
        <f t="shared" si="2"/>
        <v>0</v>
      </c>
      <c r="H47" s="213">
        <f t="shared" si="2"/>
        <v>0</v>
      </c>
      <c r="I47" s="211">
        <f t="shared" si="2"/>
        <v>0</v>
      </c>
      <c r="J47" s="211">
        <f t="shared" si="2"/>
        <v>0</v>
      </c>
      <c r="K47" s="212">
        <f t="shared" si="2"/>
        <v>2</v>
      </c>
      <c r="L47" s="213">
        <f t="shared" si="2"/>
        <v>0</v>
      </c>
      <c r="M47" s="211">
        <f t="shared" si="2"/>
        <v>0</v>
      </c>
      <c r="N47" s="211">
        <f t="shared" si="2"/>
        <v>0</v>
      </c>
      <c r="O47" s="212">
        <f t="shared" si="2"/>
        <v>1</v>
      </c>
      <c r="P47" s="213">
        <f t="shared" si="2"/>
        <v>0</v>
      </c>
      <c r="Q47" s="211">
        <f t="shared" si="2"/>
        <v>0</v>
      </c>
      <c r="R47" s="212">
        <f t="shared" si="2"/>
        <v>0</v>
      </c>
      <c r="S47" s="213">
        <f t="shared" si="2"/>
        <v>0</v>
      </c>
      <c r="T47" s="211">
        <f t="shared" si="2"/>
        <v>0</v>
      </c>
      <c r="U47" s="212">
        <f t="shared" si="2"/>
        <v>2</v>
      </c>
      <c r="V47" s="213">
        <f t="shared" si="2"/>
        <v>0</v>
      </c>
      <c r="W47" s="211">
        <f t="shared" si="2"/>
        <v>0</v>
      </c>
      <c r="X47" s="214">
        <f t="shared" si="2"/>
        <v>1</v>
      </c>
      <c r="Y47" s="215"/>
      <c r="Z47" s="216"/>
      <c r="AA47" s="216"/>
      <c r="AB47" s="215"/>
      <c r="AC47" s="217">
        <f>SUM(AC46:AC46)</f>
        <v>0</v>
      </c>
      <c r="AD47" s="218">
        <f>SUM(AD46:AD46)</f>
        <v>0</v>
      </c>
      <c r="AE47" s="218">
        <f>SUM(AE46)</f>
        <v>0</v>
      </c>
      <c r="AF47" s="219">
        <f>SUM(AF10:AF46)</f>
        <v>0</v>
      </c>
      <c r="AG47" s="220">
        <f t="shared" ref="AG47:AN47" si="3">SUM(AG10:AG46)</f>
        <v>0</v>
      </c>
      <c r="AH47" s="221">
        <f t="shared" si="3"/>
        <v>0</v>
      </c>
      <c r="AI47" s="221">
        <f t="shared" si="3"/>
        <v>0</v>
      </c>
      <c r="AJ47" s="221">
        <f>SUM(AJ10:AJ46)</f>
        <v>0.11</v>
      </c>
      <c r="AK47" s="221">
        <f t="shared" si="3"/>
        <v>0</v>
      </c>
      <c r="AL47" s="221">
        <f t="shared" si="3"/>
        <v>0</v>
      </c>
      <c r="AM47" s="221">
        <f t="shared" si="3"/>
        <v>0</v>
      </c>
      <c r="AN47" s="222">
        <f t="shared" si="3"/>
        <v>0.9</v>
      </c>
      <c r="AO47" s="3"/>
      <c r="AP47" s="3"/>
      <c r="AQ47" s="3"/>
      <c r="AR47" s="3"/>
      <c r="AS47" s="3"/>
      <c r="AT47" s="127">
        <f>MAX(AT10:AT46)</f>
        <v>2</v>
      </c>
      <c r="AU47" s="3" t="s">
        <v>307</v>
      </c>
    </row>
    <row r="48" spans="2:47" x14ac:dyDescent="0.15">
      <c r="D48" s="106" t="s">
        <v>532</v>
      </c>
      <c r="E48" s="105"/>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row>
    <row r="49" spans="4:40" x14ac:dyDescent="0.15">
      <c r="D49" s="106" t="s">
        <v>533</v>
      </c>
      <c r="E49" s="105"/>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row>
    <row r="50" spans="4:40" x14ac:dyDescent="0.15">
      <c r="D50" s="106" t="s">
        <v>287</v>
      </c>
      <c r="E50" s="105"/>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row>
    <row r="51" spans="4:40" x14ac:dyDescent="0.15">
      <c r="D51" s="106" t="s">
        <v>537</v>
      </c>
      <c r="E51" s="105"/>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row>
    <row r="52" spans="4:40" x14ac:dyDescent="0.15">
      <c r="D52" s="106" t="s">
        <v>288</v>
      </c>
      <c r="E52" s="105"/>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row>
    <row r="53" spans="4:40" x14ac:dyDescent="0.15">
      <c r="D53" s="106" t="s">
        <v>538</v>
      </c>
      <c r="E53" s="105"/>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row>
  </sheetData>
  <mergeCells count="42">
    <mergeCell ref="AT6:AT9"/>
    <mergeCell ref="C6:C9"/>
    <mergeCell ref="B6:B9"/>
    <mergeCell ref="B47:C47"/>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S8:U8"/>
    <mergeCell ref="Y3:AF3"/>
    <mergeCell ref="AC8:AF8"/>
    <mergeCell ref="AG8:AJ8"/>
    <mergeCell ref="AA8:AA9"/>
    <mergeCell ref="AK8:AN8"/>
    <mergeCell ref="AC7:AF7"/>
    <mergeCell ref="AG7:AN7"/>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'(参考)リスト'!$G$16:$G$20</xm:f>
          </x14:formula1>
          <xm:sqref>Y10:AB46</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dimension ref="B3:M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966" t="s">
        <v>515</v>
      </c>
      <c r="C4" s="967"/>
      <c r="D4" s="967"/>
      <c r="E4" s="968"/>
    </row>
    <row r="5" spans="2:13" ht="14.25" thickBot="1" x14ac:dyDescent="0.2">
      <c r="B5" s="134" t="s">
        <v>498</v>
      </c>
      <c r="C5" s="134" t="s">
        <v>499</v>
      </c>
      <c r="D5" s="134" t="s">
        <v>512</v>
      </c>
      <c r="E5" s="134" t="s">
        <v>513</v>
      </c>
    </row>
    <row r="6" spans="2:13" ht="14.25" thickTop="1" x14ac:dyDescent="0.15">
      <c r="B6" s="164" t="s">
        <v>500</v>
      </c>
      <c r="C6" s="164" t="s">
        <v>507</v>
      </c>
      <c r="D6" s="164" t="s">
        <v>337</v>
      </c>
      <c r="E6" s="164" t="s">
        <v>337</v>
      </c>
    </row>
    <row r="7" spans="2:13" x14ac:dyDescent="0.15">
      <c r="B7" s="165" t="s">
        <v>501</v>
      </c>
      <c r="C7" s="165" t="s">
        <v>508</v>
      </c>
      <c r="D7" s="165" t="s">
        <v>514</v>
      </c>
      <c r="E7" s="165" t="s">
        <v>514</v>
      </c>
    </row>
    <row r="8" spans="2:13" x14ac:dyDescent="0.15">
      <c r="B8" s="166" t="s">
        <v>502</v>
      </c>
      <c r="C8" s="166" t="s">
        <v>509</v>
      </c>
      <c r="D8" s="167"/>
      <c r="E8" s="167"/>
    </row>
    <row r="9" spans="2:13" x14ac:dyDescent="0.15">
      <c r="B9" s="166" t="s">
        <v>503</v>
      </c>
      <c r="C9" s="166" t="s">
        <v>510</v>
      </c>
      <c r="D9" s="167"/>
      <c r="E9" s="167"/>
    </row>
    <row r="10" spans="2:13" x14ac:dyDescent="0.15">
      <c r="B10" s="166" t="s">
        <v>505</v>
      </c>
      <c r="C10" s="166" t="s">
        <v>341</v>
      </c>
      <c r="D10" s="167"/>
      <c r="E10" s="167"/>
    </row>
    <row r="11" spans="2:13" x14ac:dyDescent="0.15">
      <c r="B11" s="167" t="s">
        <v>504</v>
      </c>
      <c r="C11" s="167"/>
      <c r="D11" s="167"/>
      <c r="E11" s="167"/>
    </row>
    <row r="12" spans="2:13" x14ac:dyDescent="0.15">
      <c r="B12" s="167" t="s">
        <v>506</v>
      </c>
      <c r="C12" s="44"/>
    </row>
    <row r="13" spans="2:13" ht="14.25" thickBot="1" x14ac:dyDescent="0.2"/>
    <row r="14" spans="2:13" ht="14.25" thickBot="1" x14ac:dyDescent="0.2">
      <c r="B14" s="962" t="s">
        <v>530</v>
      </c>
      <c r="C14" s="963"/>
      <c r="D14" s="963"/>
      <c r="E14" s="963"/>
      <c r="F14" s="963"/>
      <c r="G14" s="963"/>
      <c r="H14" s="963"/>
      <c r="I14" s="963"/>
      <c r="J14" s="964"/>
      <c r="L14" t="s">
        <v>401</v>
      </c>
    </row>
    <row r="15" spans="2:13" ht="14.25" thickBot="1" x14ac:dyDescent="0.2">
      <c r="B15" s="134" t="s">
        <v>331</v>
      </c>
      <c r="C15" t="s">
        <v>443</v>
      </c>
      <c r="D15" s="134" t="s">
        <v>444</v>
      </c>
      <c r="E15" s="134" t="s">
        <v>445</v>
      </c>
      <c r="F15" s="134" t="s">
        <v>446</v>
      </c>
      <c r="G15" s="134" t="s">
        <v>447</v>
      </c>
      <c r="H15" s="134" t="s">
        <v>448</v>
      </c>
      <c r="I15" s="134" t="s">
        <v>449</v>
      </c>
      <c r="J15" s="134" t="s">
        <v>450</v>
      </c>
      <c r="L15" t="s">
        <v>402</v>
      </c>
      <c r="M15" t="s">
        <v>409</v>
      </c>
    </row>
    <row r="16" spans="2:13" ht="14.25" thickTop="1" x14ac:dyDescent="0.15">
      <c r="B16" s="133" t="s">
        <v>536</v>
      </c>
      <c r="C16" s="161" t="s">
        <v>487</v>
      </c>
      <c r="D16" s="144" t="s">
        <v>345</v>
      </c>
      <c r="E16" s="144" t="s">
        <v>338</v>
      </c>
      <c r="F16" s="144" t="s">
        <v>346</v>
      </c>
      <c r="G16" s="144" t="s">
        <v>346</v>
      </c>
      <c r="H16" s="144" t="s">
        <v>362</v>
      </c>
      <c r="I16" s="136" t="s">
        <v>367</v>
      </c>
      <c r="J16" s="136" t="s">
        <v>365</v>
      </c>
      <c r="L16" t="s">
        <v>403</v>
      </c>
      <c r="M16" t="s">
        <v>403</v>
      </c>
    </row>
    <row r="17" spans="2:13" x14ac:dyDescent="0.15">
      <c r="B17" s="135" t="s">
        <v>332</v>
      </c>
      <c r="C17" s="162" t="s">
        <v>488</v>
      </c>
      <c r="D17" s="137" t="s">
        <v>335</v>
      </c>
      <c r="E17" s="137" t="s">
        <v>339</v>
      </c>
      <c r="F17" s="137" t="s">
        <v>347</v>
      </c>
      <c r="G17" s="137" t="s">
        <v>351</v>
      </c>
      <c r="H17" s="137" t="s">
        <v>363</v>
      </c>
      <c r="I17" s="137" t="s">
        <v>368</v>
      </c>
      <c r="J17" s="137" t="s">
        <v>364</v>
      </c>
      <c r="L17" t="s">
        <v>405</v>
      </c>
      <c r="M17" t="s">
        <v>404</v>
      </c>
    </row>
    <row r="18" spans="2:13" x14ac:dyDescent="0.15">
      <c r="B18" s="135" t="s">
        <v>333</v>
      </c>
      <c r="C18" s="162" t="s">
        <v>489</v>
      </c>
      <c r="D18" s="137" t="s">
        <v>336</v>
      </c>
      <c r="E18" s="137" t="s">
        <v>534</v>
      </c>
      <c r="F18" s="137" t="s">
        <v>348</v>
      </c>
      <c r="G18" s="137" t="s">
        <v>349</v>
      </c>
      <c r="H18" s="137"/>
      <c r="I18" s="137" t="s">
        <v>363</v>
      </c>
      <c r="J18" s="137" t="s">
        <v>366</v>
      </c>
      <c r="L18" t="s">
        <v>406</v>
      </c>
      <c r="M18" t="s">
        <v>407</v>
      </c>
    </row>
    <row r="19" spans="2:13" x14ac:dyDescent="0.15">
      <c r="B19" s="135" t="s">
        <v>334</v>
      </c>
      <c r="C19" s="162" t="s">
        <v>490</v>
      </c>
      <c r="D19" s="137"/>
      <c r="E19" s="137" t="s">
        <v>545</v>
      </c>
      <c r="F19" s="137" t="s">
        <v>349</v>
      </c>
      <c r="G19" s="137" t="s">
        <v>350</v>
      </c>
      <c r="H19" s="137"/>
      <c r="I19" s="137"/>
      <c r="J19" s="137"/>
      <c r="L19" t="s">
        <v>407</v>
      </c>
      <c r="M19" t="s">
        <v>408</v>
      </c>
    </row>
    <row r="20" spans="2:13" x14ac:dyDescent="0.15">
      <c r="B20" s="138" t="s">
        <v>341</v>
      </c>
      <c r="C20" s="162" t="s">
        <v>485</v>
      </c>
      <c r="D20" s="137"/>
      <c r="E20" s="137" t="s">
        <v>340</v>
      </c>
      <c r="F20" s="137" t="s">
        <v>350</v>
      </c>
      <c r="G20" s="137" t="s">
        <v>518</v>
      </c>
      <c r="H20" s="137"/>
      <c r="I20" s="137"/>
      <c r="J20" s="137"/>
      <c r="L20" t="s">
        <v>408</v>
      </c>
    </row>
    <row r="21" spans="2:13" x14ac:dyDescent="0.15">
      <c r="B21" s="138"/>
      <c r="C21" s="162" t="s">
        <v>486</v>
      </c>
      <c r="D21" s="137"/>
      <c r="E21" s="137" t="s">
        <v>517</v>
      </c>
      <c r="F21" s="137" t="s">
        <v>518</v>
      </c>
      <c r="G21" s="137"/>
      <c r="H21" s="137"/>
      <c r="I21" s="137"/>
      <c r="J21" s="137"/>
    </row>
    <row r="22" spans="2:13" x14ac:dyDescent="0.15">
      <c r="C22" s="162" t="s">
        <v>491</v>
      </c>
      <c r="D22" s="137"/>
      <c r="E22" s="137" t="s">
        <v>341</v>
      </c>
      <c r="F22" s="137"/>
      <c r="G22" s="137"/>
      <c r="H22" s="137"/>
      <c r="I22" s="137"/>
      <c r="J22" s="137"/>
      <c r="L22" t="s">
        <v>410</v>
      </c>
    </row>
    <row r="23" spans="2:13" x14ac:dyDescent="0.15">
      <c r="C23" s="162" t="s">
        <v>492</v>
      </c>
      <c r="D23" s="137"/>
      <c r="E23" s="137"/>
      <c r="F23" s="137"/>
      <c r="G23" s="137"/>
      <c r="H23" s="137"/>
      <c r="I23" s="137"/>
      <c r="J23" s="137"/>
    </row>
    <row r="24" spans="2:13" x14ac:dyDescent="0.15">
      <c r="C24" s="162" t="s">
        <v>493</v>
      </c>
      <c r="D24" s="137"/>
      <c r="E24" s="137"/>
      <c r="F24" s="137"/>
      <c r="G24" s="137"/>
      <c r="H24" s="137"/>
      <c r="I24" s="137"/>
      <c r="J24" s="137"/>
    </row>
    <row r="25" spans="2:13" x14ac:dyDescent="0.15">
      <c r="C25" s="162" t="s">
        <v>494</v>
      </c>
      <c r="D25" s="137"/>
      <c r="E25" s="137" t="s">
        <v>339</v>
      </c>
      <c r="F25" s="137"/>
      <c r="G25" s="137"/>
      <c r="H25" s="137"/>
      <c r="I25" s="137"/>
      <c r="J25" s="137"/>
    </row>
    <row r="26" spans="2:13" x14ac:dyDescent="0.15">
      <c r="C26" s="162" t="s">
        <v>495</v>
      </c>
      <c r="D26" s="137"/>
      <c r="E26" s="183" t="s">
        <v>534</v>
      </c>
      <c r="F26" s="137"/>
      <c r="G26" s="137"/>
      <c r="H26" s="137"/>
      <c r="I26" s="137"/>
      <c r="J26" s="137"/>
    </row>
    <row r="27" spans="2:13" x14ac:dyDescent="0.15">
      <c r="C27" s="162" t="s">
        <v>496</v>
      </c>
      <c r="D27" s="137"/>
      <c r="E27" s="137" t="s">
        <v>352</v>
      </c>
      <c r="F27" s="137"/>
      <c r="G27" s="137"/>
      <c r="H27" s="137"/>
      <c r="I27" s="137"/>
      <c r="J27" s="137"/>
    </row>
    <row r="28" spans="2:13" x14ac:dyDescent="0.15">
      <c r="C28" s="160" t="s">
        <v>497</v>
      </c>
      <c r="D28" s="137"/>
      <c r="E28" s="183" t="s">
        <v>550</v>
      </c>
      <c r="F28" s="137"/>
      <c r="G28" s="137"/>
      <c r="H28" s="137"/>
      <c r="I28" s="137"/>
      <c r="J28" s="137"/>
    </row>
    <row r="29" spans="2:13" x14ac:dyDescent="0.15">
      <c r="C29" s="163" t="s">
        <v>341</v>
      </c>
      <c r="D29" s="137"/>
      <c r="E29" s="137" t="s">
        <v>516</v>
      </c>
      <c r="F29" s="137"/>
      <c r="G29" s="137"/>
      <c r="H29" s="137"/>
      <c r="I29" s="137"/>
      <c r="J29" s="137"/>
    </row>
    <row r="30" spans="2:13" x14ac:dyDescent="0.15">
      <c r="C30" s="137"/>
      <c r="D30" s="137"/>
      <c r="E30" s="137" t="s">
        <v>341</v>
      </c>
      <c r="F30" s="137"/>
      <c r="G30" s="137"/>
      <c r="H30" s="137"/>
      <c r="I30" s="137"/>
      <c r="J30" s="137"/>
    </row>
    <row r="31" spans="2:13" x14ac:dyDescent="0.15">
      <c r="C31" s="137" t="s">
        <v>354</v>
      </c>
      <c r="D31" s="137"/>
      <c r="E31" s="137"/>
      <c r="F31" s="137"/>
      <c r="G31" s="137"/>
      <c r="H31" s="137"/>
      <c r="I31" s="137"/>
      <c r="J31" s="137"/>
    </row>
    <row r="32" spans="2:13" x14ac:dyDescent="0.15">
      <c r="C32" s="137" t="s">
        <v>341</v>
      </c>
      <c r="D32" s="137"/>
      <c r="E32" s="137" t="s">
        <v>342</v>
      </c>
      <c r="F32" s="137"/>
      <c r="G32" s="137"/>
      <c r="H32" s="137"/>
      <c r="I32" s="137"/>
      <c r="J32" s="137"/>
    </row>
    <row r="33" spans="3:10" x14ac:dyDescent="0.15">
      <c r="C33" s="137"/>
      <c r="D33" s="137"/>
      <c r="E33" s="137" t="s">
        <v>451</v>
      </c>
      <c r="F33" s="137"/>
      <c r="G33" s="137"/>
      <c r="H33" s="137"/>
      <c r="I33" s="137"/>
      <c r="J33" s="137"/>
    </row>
    <row r="34" spans="3:10" x14ac:dyDescent="0.15">
      <c r="C34" s="137" t="s">
        <v>355</v>
      </c>
      <c r="D34" s="137"/>
      <c r="E34" s="137" t="s">
        <v>353</v>
      </c>
      <c r="F34" s="137"/>
      <c r="G34" s="137"/>
      <c r="H34" s="137"/>
      <c r="I34" s="137"/>
      <c r="J34" s="137"/>
    </row>
    <row r="35" spans="3:10" x14ac:dyDescent="0.15">
      <c r="C35" s="137" t="s">
        <v>356</v>
      </c>
      <c r="D35" s="137"/>
      <c r="E35" s="137" t="s">
        <v>343</v>
      </c>
      <c r="F35" s="137"/>
      <c r="G35" s="137"/>
      <c r="H35" s="137"/>
      <c r="I35" s="137"/>
      <c r="J35" s="137"/>
    </row>
    <row r="36" spans="3:10" x14ac:dyDescent="0.15">
      <c r="C36" s="137" t="s">
        <v>341</v>
      </c>
      <c r="D36" s="137"/>
      <c r="E36" s="137" t="s">
        <v>344</v>
      </c>
      <c r="F36" s="137"/>
      <c r="G36" s="137"/>
      <c r="H36" s="137"/>
      <c r="I36" s="137"/>
      <c r="J36" s="137"/>
    </row>
    <row r="37" spans="3:10" x14ac:dyDescent="0.15">
      <c r="C37" s="137"/>
      <c r="D37" s="137"/>
      <c r="E37" s="137" t="s">
        <v>516</v>
      </c>
      <c r="F37" s="137"/>
      <c r="G37" s="137"/>
      <c r="H37" s="137"/>
      <c r="I37" s="137"/>
      <c r="J37" s="137"/>
    </row>
    <row r="38" spans="3:10" x14ac:dyDescent="0.15">
      <c r="C38" s="137" t="s">
        <v>357</v>
      </c>
      <c r="D38" s="137"/>
      <c r="E38" s="137" t="s">
        <v>341</v>
      </c>
      <c r="F38" s="137"/>
      <c r="G38" s="137"/>
      <c r="H38" s="137"/>
      <c r="I38" s="137"/>
      <c r="J38" s="137"/>
    </row>
    <row r="39" spans="3:10" x14ac:dyDescent="0.15">
      <c r="C39" s="137" t="s">
        <v>358</v>
      </c>
      <c r="D39" s="137"/>
      <c r="E39" s="137"/>
      <c r="F39" s="137"/>
      <c r="G39" s="137"/>
      <c r="H39" s="137"/>
      <c r="I39" s="137"/>
      <c r="J39" s="137"/>
    </row>
    <row r="40" spans="3:10" x14ac:dyDescent="0.15">
      <c r="C40" s="137" t="s">
        <v>359</v>
      </c>
      <c r="D40" s="137"/>
      <c r="E40" s="137"/>
      <c r="F40" s="137"/>
      <c r="G40" s="137"/>
      <c r="H40" s="137"/>
      <c r="I40" s="137"/>
      <c r="J40" s="137"/>
    </row>
    <row r="41" spans="3:10" x14ac:dyDescent="0.15">
      <c r="C41" s="137" t="s">
        <v>361</v>
      </c>
      <c r="D41" s="137"/>
      <c r="E41" s="137"/>
      <c r="F41" s="137"/>
      <c r="G41" s="137"/>
      <c r="H41" s="137"/>
      <c r="I41" s="137"/>
      <c r="J41" s="137"/>
    </row>
    <row r="42" spans="3:10" x14ac:dyDescent="0.15">
      <c r="C42" s="137" t="s">
        <v>360</v>
      </c>
      <c r="D42" s="137"/>
      <c r="E42" s="137"/>
      <c r="F42" s="137"/>
      <c r="G42" s="137"/>
      <c r="H42" s="137"/>
      <c r="I42" s="137"/>
      <c r="J42" s="137"/>
    </row>
    <row r="43" spans="3:10" x14ac:dyDescent="0.15">
      <c r="C43" s="137" t="s">
        <v>341</v>
      </c>
      <c r="D43" s="137"/>
      <c r="E43" s="137"/>
      <c r="F43" s="137"/>
      <c r="G43" s="137"/>
      <c r="H43" s="137"/>
      <c r="I43" s="137"/>
      <c r="J43" s="137"/>
    </row>
    <row r="44" spans="3:10" x14ac:dyDescent="0.15">
      <c r="C44" s="137"/>
      <c r="D44" s="137"/>
      <c r="E44" s="137"/>
      <c r="F44" s="137"/>
      <c r="G44" s="137"/>
      <c r="H44" s="137"/>
      <c r="I44" s="137"/>
      <c r="J44" s="137"/>
    </row>
    <row r="45" spans="3:10" x14ac:dyDescent="0.15">
      <c r="C45" s="137" t="s">
        <v>341</v>
      </c>
      <c r="D45" s="137"/>
      <c r="E45" s="137"/>
      <c r="F45" s="137"/>
      <c r="G45" s="137"/>
      <c r="H45" s="137"/>
      <c r="I45" s="137"/>
      <c r="J45" s="137"/>
    </row>
    <row r="46" spans="3:10" x14ac:dyDescent="0.15">
      <c r="C46" s="137"/>
      <c r="D46" s="137"/>
      <c r="E46" s="137"/>
      <c r="F46" s="137"/>
      <c r="G46" s="137"/>
      <c r="H46" s="137"/>
      <c r="I46" s="137"/>
      <c r="J46" s="137"/>
    </row>
    <row r="48" spans="3:10" x14ac:dyDescent="0.15">
      <c r="C48" s="138"/>
      <c r="D48" s="138"/>
      <c r="E48" s="138"/>
      <c r="F48" s="138"/>
      <c r="G48" s="138"/>
    </row>
    <row r="49" spans="2:7" x14ac:dyDescent="0.15">
      <c r="B49" s="965" t="s">
        <v>535</v>
      </c>
      <c r="C49" s="880"/>
      <c r="D49" s="880"/>
      <c r="E49" s="880"/>
      <c r="F49" s="880"/>
      <c r="G49" s="881"/>
    </row>
    <row r="50" spans="2:7" ht="14.25" thickBot="1" x14ac:dyDescent="0.2">
      <c r="B50" s="139" t="s">
        <v>369</v>
      </c>
      <c r="C50" s="139" t="s">
        <v>331</v>
      </c>
      <c r="D50" s="139" t="s">
        <v>370</v>
      </c>
      <c r="E50" s="139" t="s">
        <v>371</v>
      </c>
      <c r="F50" s="140" t="s">
        <v>394</v>
      </c>
      <c r="G50" s="140" t="s">
        <v>397</v>
      </c>
    </row>
    <row r="51" spans="2:7" ht="14.25" thickTop="1" x14ac:dyDescent="0.15">
      <c r="B51" t="s">
        <v>372</v>
      </c>
      <c r="C51" t="s">
        <v>374</v>
      </c>
      <c r="D51" t="s">
        <v>387</v>
      </c>
      <c r="E51" t="s">
        <v>389</v>
      </c>
      <c r="F51" t="s">
        <v>395</v>
      </c>
      <c r="G51" t="s">
        <v>398</v>
      </c>
    </row>
    <row r="52" spans="2:7" x14ac:dyDescent="0.15">
      <c r="B52" t="s">
        <v>373</v>
      </c>
      <c r="C52" t="s">
        <v>375</v>
      </c>
      <c r="D52" t="s">
        <v>484</v>
      </c>
      <c r="E52" t="s">
        <v>390</v>
      </c>
      <c r="F52" t="s">
        <v>396</v>
      </c>
      <c r="G52" t="s">
        <v>399</v>
      </c>
    </row>
    <row r="53" spans="2:7" x14ac:dyDescent="0.15">
      <c r="B53" t="s">
        <v>482</v>
      </c>
      <c r="C53" t="s">
        <v>520</v>
      </c>
      <c r="D53" t="s">
        <v>388</v>
      </c>
      <c r="E53" t="s">
        <v>391</v>
      </c>
      <c r="G53" t="s">
        <v>400</v>
      </c>
    </row>
    <row r="54" spans="2:7" x14ac:dyDescent="0.15">
      <c r="B54" t="s">
        <v>521</v>
      </c>
      <c r="E54" t="s">
        <v>392</v>
      </c>
    </row>
    <row r="55" spans="2:7" x14ac:dyDescent="0.15">
      <c r="C55" t="s">
        <v>376</v>
      </c>
      <c r="E55" t="s">
        <v>483</v>
      </c>
    </row>
    <row r="56" spans="2:7" x14ac:dyDescent="0.15">
      <c r="C56" t="s">
        <v>377</v>
      </c>
      <c r="E56" t="s">
        <v>393</v>
      </c>
    </row>
    <row r="57" spans="2:7" x14ac:dyDescent="0.15">
      <c r="C57" t="s">
        <v>378</v>
      </c>
    </row>
    <row r="58" spans="2:7" x14ac:dyDescent="0.15">
      <c r="C58" t="s">
        <v>379</v>
      </c>
    </row>
    <row r="59" spans="2:7" x14ac:dyDescent="0.15">
      <c r="C59" t="s">
        <v>341</v>
      </c>
    </row>
    <row r="61" spans="2:7" x14ac:dyDescent="0.15">
      <c r="C61" t="s">
        <v>413</v>
      </c>
    </row>
    <row r="62" spans="2:7" x14ac:dyDescent="0.15">
      <c r="C62" t="s">
        <v>414</v>
      </c>
    </row>
    <row r="63" spans="2:7" x14ac:dyDescent="0.15">
      <c r="C63" t="s">
        <v>415</v>
      </c>
    </row>
    <row r="64" spans="2:7" x14ac:dyDescent="0.15">
      <c r="C64" t="s">
        <v>380</v>
      </c>
    </row>
    <row r="65" spans="3:3" x14ac:dyDescent="0.15">
      <c r="C65" t="s">
        <v>381</v>
      </c>
    </row>
    <row r="66" spans="3:3" x14ac:dyDescent="0.15">
      <c r="C66" t="s">
        <v>382</v>
      </c>
    </row>
    <row r="67" spans="3:3" x14ac:dyDescent="0.15">
      <c r="C67" t="s">
        <v>383</v>
      </c>
    </row>
    <row r="68" spans="3:3" x14ac:dyDescent="0.15">
      <c r="C68" t="s">
        <v>418</v>
      </c>
    </row>
    <row r="69" spans="3:3" x14ac:dyDescent="0.15">
      <c r="C69" t="s">
        <v>419</v>
      </c>
    </row>
    <row r="70" spans="3:3" x14ac:dyDescent="0.15">
      <c r="C70" t="s">
        <v>417</v>
      </c>
    </row>
    <row r="71" spans="3:3" x14ac:dyDescent="0.15">
      <c r="C71" t="s">
        <v>384</v>
      </c>
    </row>
    <row r="72" spans="3:3" x14ac:dyDescent="0.15">
      <c r="C72" t="s">
        <v>420</v>
      </c>
    </row>
    <row r="73" spans="3:3" x14ac:dyDescent="0.15">
      <c r="C73" t="s">
        <v>416</v>
      </c>
    </row>
    <row r="74" spans="3:3" x14ac:dyDescent="0.15">
      <c r="C74" t="s">
        <v>341</v>
      </c>
    </row>
    <row r="76" spans="3:3" x14ac:dyDescent="0.15">
      <c r="C76" t="s">
        <v>385</v>
      </c>
    </row>
    <row r="77" spans="3:3" x14ac:dyDescent="0.15">
      <c r="C77" t="s">
        <v>522</v>
      </c>
    </row>
    <row r="78" spans="3:3" x14ac:dyDescent="0.15">
      <c r="C78" t="s">
        <v>523</v>
      </c>
    </row>
    <row r="79" spans="3:3" x14ac:dyDescent="0.15">
      <c r="C79" t="s">
        <v>386</v>
      </c>
    </row>
    <row r="80" spans="3:3" x14ac:dyDescent="0.15">
      <c r="C80" t="s">
        <v>341</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75</vt:i4>
      </vt:variant>
    </vt:vector>
  </HeadingPairs>
  <TitlesOfParts>
    <vt:vector size="105" baseType="lpstr">
      <vt:lpstr>点検様式作成フロー</vt:lpstr>
      <vt:lpstr>変状面積算出方法</vt:lpstr>
      <vt:lpstr>様式A-1</vt:lpstr>
      <vt:lpstr>様式A-2</vt:lpstr>
      <vt:lpstr>様式A-3</vt:lpstr>
      <vt:lpstr>様式B(トンネル様式1P001)</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様式D-1-2</vt:lpstr>
      <vt:lpstr>様式D-2-1</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'様式D-1-2'!Print_Area</vt:lpstr>
      <vt:lpstr>'様式D-2-1'!Print_Area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様式F!Print_Area</vt:lpstr>
      <vt:lpstr>'様式A-2'!Print_Titles</vt:lpstr>
      <vt:lpstr>'様式D-1-2'!Print_Titles</vt:lpstr>
      <vt:lpstr>'様式D-2-1'!Print_Titles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'様式B(トンネル様式1P001)'!対象箇所</vt:lpstr>
      <vt:lpstr>'様式D-1-1(トンネル様式2P001)'!対象箇所</vt:lpstr>
      <vt:lpstr>'様式D-1-1(トンネル様式2P002)'!対象箇所</vt:lpstr>
      <vt:lpstr>'様式D-1-1(トンネル様式2P003)'!対象箇所</vt:lpstr>
      <vt:lpstr>'様式D-1-1(トンネル様式2P004)'!対象箇所</vt:lpstr>
      <vt:lpstr>'様式D-3_PE'!対象箇所</vt:lpstr>
      <vt:lpstr>'様式D-3_PS'!対象箇所</vt:lpstr>
      <vt:lpstr>'様式D-3_S01'!対象箇所</vt:lpstr>
      <vt:lpstr>'様式D-3_S02'!対象箇所</vt:lpstr>
      <vt:lpstr>'様式D-3_S03'!対象箇所</vt:lpstr>
      <vt:lpstr>'様式D-3_S04'!対象箇所</vt:lpstr>
      <vt:lpstr>'様式D-3_S05'!対象箇所</vt:lpstr>
      <vt:lpstr>'様式D-3_S06'!対象箇所</vt:lpstr>
      <vt:lpstr>'様式D-3_S07'!対象箇所</vt:lpstr>
      <vt:lpstr>'様式D-3_S08'!対象箇所</vt:lpstr>
      <vt:lpstr>'様式D-3_S09'!対象箇所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岡田 嘉幸</cp:lastModifiedBy>
  <cp:lastPrinted>2024-02-09T05:52:06Z</cp:lastPrinted>
  <dcterms:created xsi:type="dcterms:W3CDTF">2012-04-09T00:49:26Z</dcterms:created>
  <dcterms:modified xsi:type="dcterms:W3CDTF">2024-04-17T01:25:42Z</dcterms:modified>
</cp:coreProperties>
</file>