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defaultThemeVersion="166925"/>
  <mc:AlternateContent xmlns:mc="http://schemas.openxmlformats.org/markup-compatibility/2006">
    <mc:Choice Requires="x15">
      <x15ac:absPath xmlns:x15ac="http://schemas.microsoft.com/office/spreadsheetml/2010/11/ac" url="C:\Users\AE7926\Box\070 2023年 案件フォルダ\000029942_山口23-00011_山口県Ｔ維持計画\99TMS\※登録のための点検調書の整理\トンネル別に整理\070_富海\2021年5月21日\富海トンネル山口県様式点検調書\"/>
    </mc:Choice>
  </mc:AlternateContent>
  <xr:revisionPtr revIDLastSave="0" documentId="13_ncr:1_{2DFBF2BF-27D1-4B0B-8E09-D484E8734FC7}" xr6:coauthVersionLast="47" xr6:coauthVersionMax="47" xr10:uidLastSave="{00000000-0000-0000-0000-000000000000}"/>
  <bookViews>
    <workbookView xWindow="-30828" yWindow="-60" windowWidth="30936" windowHeight="16776" tabRatio="685" xr2:uid="{18DE1F23-5126-4A95-921A-F82DB215235E}"/>
  </bookViews>
  <sheets>
    <sheet name="様式A-1" sheetId="1" r:id="rId1"/>
    <sheet name="様式A-2" sheetId="2" r:id="rId2"/>
    <sheet name="様式A-3" sheetId="3" r:id="rId3"/>
    <sheet name="様式B(トンネル様式1P001)" sheetId="5" r:id="rId4"/>
    <sheet name="様式B(トンネル様式1P002)" sheetId="6" r:id="rId5"/>
    <sheet name="様式C-1-1" sheetId="7" r:id="rId6"/>
    <sheet name="様式C-1-2" sheetId="8" r:id="rId7"/>
    <sheet name="様式C-2" sheetId="9" r:id="rId8"/>
    <sheet name="様式D-1-1(トンネル様式2P001)" sheetId="10" r:id="rId9"/>
    <sheet name="様式D-1-1(トンネル様式2P002)" sheetId="11" r:id="rId10"/>
    <sheet name="様式D-1-1(トンネル様式2P003)" sheetId="12" r:id="rId11"/>
    <sheet name="様式D-1-1(トンネル様式2P004)" sheetId="13" r:id="rId12"/>
    <sheet name="様式D-1-1(トンネル様式2P005)" sheetId="14" r:id="rId13"/>
    <sheet name="様式D-1-1(トンネル様式2P006)" sheetId="15" r:id="rId14"/>
    <sheet name="様式D-1-1(トンネル様式2P007)" sheetId="16" r:id="rId15"/>
    <sheet name="様式D-1-1(トンネル様式2P008)" sheetId="17" r:id="rId16"/>
    <sheet name="様式D-1-1(トンネル様式2P009)" sheetId="18" r:id="rId17"/>
    <sheet name="様式D-1-1(トンネル様式2P010)" sheetId="19" r:id="rId18"/>
    <sheet name="様式D-1-1(トンネル様式2P011)" sheetId="20" r:id="rId19"/>
    <sheet name="様式D-1-1(トンネル様式2P012)" sheetId="21" r:id="rId20"/>
    <sheet name="様式D-1-1(トンネル様式2P013)" sheetId="22" r:id="rId21"/>
    <sheet name="様式D-1-1(トンネル様式2P014)" sheetId="23" r:id="rId22"/>
    <sheet name="様式D-1-1(トンネル様式2P015)" sheetId="24" r:id="rId23"/>
    <sheet name="様式D-1-1(トンネル様式2P016)" sheetId="25" r:id="rId24"/>
    <sheet name="様式D-1-1(トンネル様式2P017)" sheetId="26" r:id="rId25"/>
    <sheet name="様式D-1-1(トンネル様式2P018)" sheetId="27" r:id="rId26"/>
    <sheet name="様式D-1-1(トンネル様式2P019)" sheetId="28" r:id="rId27"/>
    <sheet name="様式D-1-1(トンネル様式2P020)" sheetId="29" r:id="rId28"/>
    <sheet name="様式D-1-1(トンネル様式2P021)" sheetId="30" r:id="rId29"/>
    <sheet name="様式D-1-1(トンネル様式2P022)" sheetId="31" r:id="rId30"/>
    <sheet name="様式D-1-1(トンネル様式2P023)" sheetId="32" r:id="rId31"/>
    <sheet name="様式D-1-1(トンネル様式2P024)" sheetId="33" r:id="rId32"/>
    <sheet name="様式D-1-2(P001)" sheetId="34" r:id="rId33"/>
    <sheet name="様式D-1-2(P002)" sheetId="35" r:id="rId34"/>
    <sheet name="様式D-2-1" sheetId="36" r:id="rId35"/>
    <sheet name="様式D-2-1′" sheetId="37" r:id="rId36"/>
    <sheet name="様式D-3_PS" sheetId="38" r:id="rId37"/>
    <sheet name="様式D-3_S001" sheetId="39" r:id="rId38"/>
    <sheet name="様式D-3_S002" sheetId="40" r:id="rId39"/>
    <sheet name="様式D-3_S003" sheetId="41" r:id="rId40"/>
    <sheet name="様式D-3_S004" sheetId="42" r:id="rId41"/>
    <sheet name="様式D-3_S005" sheetId="43" r:id="rId42"/>
    <sheet name="様式D-3_S006" sheetId="44" r:id="rId43"/>
    <sheet name="様式D-3_S007" sheetId="45" r:id="rId44"/>
    <sheet name="様式D-3_S008" sheetId="46" r:id="rId45"/>
    <sheet name="様式D-3_S009" sheetId="47" r:id="rId46"/>
    <sheet name="様式D-3_S010" sheetId="48" r:id="rId47"/>
    <sheet name="様式D-3_S011" sheetId="49" r:id="rId48"/>
    <sheet name="様式D-3_S012" sheetId="50" r:id="rId49"/>
    <sheet name="様式D-3_S013" sheetId="51" r:id="rId50"/>
    <sheet name="様式D-3_S014" sheetId="52" r:id="rId51"/>
    <sheet name="様式D-3_S015" sheetId="53" r:id="rId52"/>
    <sheet name="様式D-3_S016" sheetId="54" r:id="rId53"/>
    <sheet name="様式D-3_S017" sheetId="55" r:id="rId54"/>
    <sheet name="様式D-3_S018" sheetId="56" r:id="rId55"/>
    <sheet name="様式D-3_S019" sheetId="57" r:id="rId56"/>
    <sheet name="様式D-3_S020" sheetId="58" r:id="rId57"/>
    <sheet name="様式D-3_S021" sheetId="59" r:id="rId58"/>
    <sheet name="様式D-3_S022" sheetId="60" r:id="rId59"/>
    <sheet name="様式D-3_S023" sheetId="61" r:id="rId60"/>
    <sheet name="様式D-3_S024" sheetId="62" r:id="rId61"/>
    <sheet name="様式D-3_S025" sheetId="63" r:id="rId62"/>
    <sheet name="様式D-3_S026" sheetId="64" r:id="rId63"/>
    <sheet name="様式D-3_S027" sheetId="65" r:id="rId64"/>
    <sheet name="様式D-3_S028" sheetId="66" r:id="rId65"/>
    <sheet name="様式D-3_S029" sheetId="67" r:id="rId66"/>
    <sheet name="様式D-3_S030" sheetId="68" r:id="rId67"/>
    <sheet name="様式D-3_S031" sheetId="69" r:id="rId68"/>
    <sheet name="様式D-3_S032" sheetId="70" r:id="rId69"/>
    <sheet name="様式D-3_S033" sheetId="71" r:id="rId70"/>
    <sheet name="様式D-3_S034" sheetId="72" r:id="rId71"/>
    <sheet name="様式D-3_S035" sheetId="73" r:id="rId72"/>
    <sheet name="様式D-3_S036" sheetId="74" r:id="rId73"/>
    <sheet name="様式D-3_S037" sheetId="75" r:id="rId74"/>
    <sheet name="様式D-3_S038" sheetId="76" r:id="rId75"/>
    <sheet name="様式D-3_S039" sheetId="77" r:id="rId76"/>
    <sheet name="様式D-3_S040" sheetId="78" r:id="rId77"/>
    <sheet name="様式D-3_S041" sheetId="79" r:id="rId78"/>
    <sheet name="様式D-3_S042" sheetId="80" r:id="rId79"/>
    <sheet name="様式D-3_S043" sheetId="81" r:id="rId80"/>
    <sheet name="様式D-3_S044" sheetId="82" r:id="rId81"/>
    <sheet name="様式D-3_PE" sheetId="83" r:id="rId82"/>
    <sheet name="様式E" sheetId="84" r:id="rId83"/>
    <sheet name="様式F" sheetId="85" r:id="rId84"/>
    <sheet name="(参考)リスト" sheetId="4" r:id="rId85"/>
  </sheets>
  <externalReferences>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s>
  <definedNames>
    <definedName name="_xlnm._FilterDatabase" localSheetId="1" hidden="1">'様式A-2'!$B$9:$AN$55</definedName>
    <definedName name="_xlnm._FilterDatabase" localSheetId="5" hidden="1">'様式C-1-1'!$C$9:$Z$159</definedName>
    <definedName name="Ⅱa">OFFSET(#REF!,,,COUNTA(#REF!)-3,1)</definedName>
    <definedName name="Ⅱb">OFFSET(#REF!,,,COUNTA(#REF!)-3,1)</definedName>
    <definedName name="Ⅲ">OFFSET(#REF!,,,COUNTA(#REF!)-3,1)</definedName>
    <definedName name="Ⅳ">OFFSET(#REF!,,,COUNTA(#REF!)-3,1)</definedName>
    <definedName name="_xlnm.Print_Area" localSheetId="84">'(参考)リスト'!$A$3:$J$80</definedName>
    <definedName name="_xlnm.Print_Area" localSheetId="0">'様式A-1'!$B$2:$AB$29</definedName>
    <definedName name="_xlnm.Print_Area" localSheetId="1">'様式A-2'!$B$3:$AN$93</definedName>
    <definedName name="_xlnm.Print_Area" localSheetId="2">'様式A-3'!$B$3:$AI$19</definedName>
    <definedName name="_xlnm.Print_Area" localSheetId="3">'様式B(トンネル様式1P001)'!$A$2:$Z$32</definedName>
    <definedName name="_xlnm.Print_Area" localSheetId="4">'様式B(トンネル様式1P002)'!$A$2:$Z$32</definedName>
    <definedName name="_xlnm.Print_Area" localSheetId="5">'様式C-1-1'!$B$2:$Z$159</definedName>
    <definedName name="_xlnm.Print_Area" localSheetId="7">'様式C-2'!$B$2:$Z$23</definedName>
    <definedName name="_xlnm.Print_Area" localSheetId="8">'様式D-1-1(トンネル様式2P001)'!$B$2:$W$45</definedName>
    <definedName name="_xlnm.Print_Area" localSheetId="9">'様式D-1-1(トンネル様式2P002)'!$B$2:$W$45</definedName>
    <definedName name="_xlnm.Print_Area" localSheetId="10">'様式D-1-1(トンネル様式2P003)'!$B$2:$W$45</definedName>
    <definedName name="_xlnm.Print_Area" localSheetId="11">'様式D-1-1(トンネル様式2P004)'!$B$2:$W$45</definedName>
    <definedName name="_xlnm.Print_Area" localSheetId="12">'様式D-1-1(トンネル様式2P005)'!$B$2:$W$45</definedName>
    <definedName name="_xlnm.Print_Area" localSheetId="13">'様式D-1-1(トンネル様式2P006)'!$B$2:$W$45</definedName>
    <definedName name="_xlnm.Print_Area" localSheetId="14">'様式D-1-1(トンネル様式2P007)'!$B$2:$W$45</definedName>
    <definedName name="_xlnm.Print_Area" localSheetId="15">'様式D-1-1(トンネル様式2P008)'!$B$2:$W$45</definedName>
    <definedName name="_xlnm.Print_Area" localSheetId="16">'様式D-1-1(トンネル様式2P009)'!$B$2:$W$45</definedName>
    <definedName name="_xlnm.Print_Area" localSheetId="17">'様式D-1-1(トンネル様式2P010)'!$B$2:$W$45</definedName>
    <definedName name="_xlnm.Print_Area" localSheetId="18">'様式D-1-1(トンネル様式2P011)'!$B$2:$W$45</definedName>
    <definedName name="_xlnm.Print_Area" localSheetId="19">'様式D-1-1(トンネル様式2P012)'!$B$2:$W$45</definedName>
    <definedName name="_xlnm.Print_Area" localSheetId="20">'様式D-1-1(トンネル様式2P013)'!$B$2:$W$45</definedName>
    <definedName name="_xlnm.Print_Area" localSheetId="21">'様式D-1-1(トンネル様式2P014)'!$B$2:$W$45</definedName>
    <definedName name="_xlnm.Print_Area" localSheetId="22">'様式D-1-1(トンネル様式2P015)'!$B$2:$W$45</definedName>
    <definedName name="_xlnm.Print_Area" localSheetId="23">'様式D-1-1(トンネル様式2P016)'!$B$2:$W$45</definedName>
    <definedName name="_xlnm.Print_Area" localSheetId="24">'様式D-1-1(トンネル様式2P017)'!$B$2:$W$45</definedName>
    <definedName name="_xlnm.Print_Area" localSheetId="25">'様式D-1-1(トンネル様式2P018)'!$B$2:$W$45</definedName>
    <definedName name="_xlnm.Print_Area" localSheetId="26">'様式D-1-1(トンネル様式2P019)'!$B$2:$W$45</definedName>
    <definedName name="_xlnm.Print_Area" localSheetId="27">'様式D-1-1(トンネル様式2P020)'!$B$2:$W$45</definedName>
    <definedName name="_xlnm.Print_Area" localSheetId="28">'様式D-1-1(トンネル様式2P021)'!$B$2:$W$45</definedName>
    <definedName name="_xlnm.Print_Area" localSheetId="29">'様式D-1-1(トンネル様式2P022)'!$B$2:$W$45</definedName>
    <definedName name="_xlnm.Print_Area" localSheetId="30">'様式D-1-1(トンネル様式2P023)'!$B$2:$W$45</definedName>
    <definedName name="_xlnm.Print_Area" localSheetId="31">'様式D-1-1(トンネル様式2P024)'!$B$2:$W$45</definedName>
    <definedName name="_xlnm.Print_Area" localSheetId="32">'様式D-1-2(P001)'!$B$2:$Y$58</definedName>
    <definedName name="_xlnm.Print_Area" localSheetId="33">'様式D-1-2(P002)'!$B$2:$Y$58</definedName>
    <definedName name="_xlnm.Print_Area" localSheetId="34">'様式D-2-1'!$B$3:$AI$53</definedName>
    <definedName name="_xlnm.Print_Area" localSheetId="35">'様式D-2-1′'!$B$3:$AI$53</definedName>
    <definedName name="_xlnm.Print_Area" localSheetId="81">'様式D-3_PE'!$A$1:$AO$52</definedName>
    <definedName name="_xlnm.Print_Area" localSheetId="36">'様式D-3_PS'!$A$1:$AO$52</definedName>
    <definedName name="_xlnm.Print_Area" localSheetId="37">'様式D-3_S001'!$A$1:$AO$52</definedName>
    <definedName name="_xlnm.Print_Area" localSheetId="38">'様式D-3_S002'!$A$1:$AO$52</definedName>
    <definedName name="_xlnm.Print_Area" localSheetId="39">'様式D-3_S003'!$A$1:$AO$52</definedName>
    <definedName name="_xlnm.Print_Area" localSheetId="40">'様式D-3_S004'!$A$1:$AO$52</definedName>
    <definedName name="_xlnm.Print_Area" localSheetId="41">'様式D-3_S005'!$A$1:$AO$52</definedName>
    <definedName name="_xlnm.Print_Area" localSheetId="42">'様式D-3_S006'!$A$1:$AO$52</definedName>
    <definedName name="_xlnm.Print_Area" localSheetId="43">'様式D-3_S007'!$A$1:$AO$52</definedName>
    <definedName name="_xlnm.Print_Area" localSheetId="44">'様式D-3_S008'!$A$1:$AO$52</definedName>
    <definedName name="_xlnm.Print_Area" localSheetId="45">'様式D-3_S009'!$A$1:$AO$52</definedName>
    <definedName name="_xlnm.Print_Area" localSheetId="46">'様式D-3_S010'!$A$1:$AO$52</definedName>
    <definedName name="_xlnm.Print_Area" localSheetId="47">'様式D-3_S011'!$A$1:$AO$52</definedName>
    <definedName name="_xlnm.Print_Area" localSheetId="48">'様式D-3_S012'!$A$1:$AO$52</definedName>
    <definedName name="_xlnm.Print_Area" localSheetId="49">'様式D-3_S013'!$A$1:$AO$52</definedName>
    <definedName name="_xlnm.Print_Area" localSheetId="50">'様式D-3_S014'!$A$1:$AO$52</definedName>
    <definedName name="_xlnm.Print_Area" localSheetId="51">'様式D-3_S015'!$A$1:$AO$52</definedName>
    <definedName name="_xlnm.Print_Area" localSheetId="52">'様式D-3_S016'!$A$1:$AO$52</definedName>
    <definedName name="_xlnm.Print_Area" localSheetId="53">'様式D-3_S017'!$A$1:$AO$52</definedName>
    <definedName name="_xlnm.Print_Area" localSheetId="54">'様式D-3_S018'!$A$1:$AO$52</definedName>
    <definedName name="_xlnm.Print_Area" localSheetId="55">'様式D-3_S019'!$A$1:$AO$52</definedName>
    <definedName name="_xlnm.Print_Area" localSheetId="56">'様式D-3_S020'!$A$1:$AO$52</definedName>
    <definedName name="_xlnm.Print_Area" localSheetId="57">'様式D-3_S021'!$A$1:$AO$52</definedName>
    <definedName name="_xlnm.Print_Area" localSheetId="58">'様式D-3_S022'!$A$1:$AO$52</definedName>
    <definedName name="_xlnm.Print_Area" localSheetId="59">'様式D-3_S023'!$A$1:$AO$52</definedName>
    <definedName name="_xlnm.Print_Area" localSheetId="60">'様式D-3_S024'!$A$1:$AO$52</definedName>
    <definedName name="_xlnm.Print_Area" localSheetId="61">'様式D-3_S025'!$A$1:$AO$52</definedName>
    <definedName name="_xlnm.Print_Area" localSheetId="62">'様式D-3_S026'!$A$1:$AO$52</definedName>
    <definedName name="_xlnm.Print_Area" localSheetId="63">'様式D-3_S027'!$A$1:$AO$52</definedName>
    <definedName name="_xlnm.Print_Area" localSheetId="64">'様式D-3_S028'!$A$1:$AO$52</definedName>
    <definedName name="_xlnm.Print_Area" localSheetId="65">'様式D-3_S029'!$A$1:$AO$52</definedName>
    <definedName name="_xlnm.Print_Area" localSheetId="66">'様式D-3_S030'!$A$1:$AO$52</definedName>
    <definedName name="_xlnm.Print_Area" localSheetId="67">'様式D-3_S031'!$A$1:$AO$52</definedName>
    <definedName name="_xlnm.Print_Area" localSheetId="68">'様式D-3_S032'!$A$1:$AO$52</definedName>
    <definedName name="_xlnm.Print_Area" localSheetId="69">'様式D-3_S033'!$A$1:$AO$52</definedName>
    <definedName name="_xlnm.Print_Area" localSheetId="70">'様式D-3_S034'!$A$1:$AO$52</definedName>
    <definedName name="_xlnm.Print_Area" localSheetId="71">'様式D-3_S035'!$A$1:$AO$52</definedName>
    <definedName name="_xlnm.Print_Area" localSheetId="72">'様式D-3_S036'!$A$1:$AO$52</definedName>
    <definedName name="_xlnm.Print_Area" localSheetId="73">'様式D-3_S037'!$A$1:$AO$52</definedName>
    <definedName name="_xlnm.Print_Area" localSheetId="74">'様式D-3_S038'!$A$1:$AO$52</definedName>
    <definedName name="_xlnm.Print_Area" localSheetId="75">'様式D-3_S039'!$A$1:$AO$52</definedName>
    <definedName name="_xlnm.Print_Area" localSheetId="76">'様式D-3_S040'!$A$1:$AO$52</definedName>
    <definedName name="_xlnm.Print_Area" localSheetId="77">'様式D-3_S041'!$A$1:$AO$52</definedName>
    <definedName name="_xlnm.Print_Area" localSheetId="78">'様式D-3_S042'!$A$1:$AO$52</definedName>
    <definedName name="_xlnm.Print_Area" localSheetId="79">'様式D-3_S043'!$A$1:$AO$52</definedName>
    <definedName name="_xlnm.Print_Area" localSheetId="80">'様式D-3_S044'!$A$1:$AO$52</definedName>
    <definedName name="_xlnm.Print_Area" localSheetId="83">様式F!$B$1:$AN$93</definedName>
    <definedName name="_xlnm.Print_Titles" localSheetId="1">'様式A-2'!$3:$9</definedName>
    <definedName name="_xlnm.Print_Titles" localSheetId="32">'様式D-1-2(P001)'!$B:$Y,'様式D-1-2(P001)'!$2:$4</definedName>
    <definedName name="_xlnm.Print_Titles" localSheetId="33">'様式D-1-2(P002)'!$B:$Y,'様式D-1-2(P002)'!$2:$4</definedName>
    <definedName name="_xlnm.Print_Titles" localSheetId="81">'様式D-3_PE'!$B:$AO,'様式D-3_PE'!$3:$5</definedName>
    <definedName name="_xlnm.Print_Titles" localSheetId="36">'様式D-3_PS'!$B:$AO,'様式D-3_PS'!$3:$5</definedName>
    <definedName name="_xlnm.Print_Titles" localSheetId="37">'様式D-3_S001'!$B:$AO,'様式D-3_S001'!$3:$5</definedName>
    <definedName name="_xlnm.Print_Titles" localSheetId="38">'様式D-3_S002'!$B:$AO,'様式D-3_S002'!$3:$5</definedName>
    <definedName name="_xlnm.Print_Titles" localSheetId="39">'様式D-3_S003'!$B:$AO,'様式D-3_S003'!$3:$5</definedName>
    <definedName name="_xlnm.Print_Titles" localSheetId="40">'様式D-3_S004'!$B:$AO,'様式D-3_S004'!$3:$5</definedName>
    <definedName name="_xlnm.Print_Titles" localSheetId="41">'様式D-3_S005'!$B:$AO,'様式D-3_S005'!$3:$5</definedName>
    <definedName name="_xlnm.Print_Titles" localSheetId="42">'様式D-3_S006'!$B:$AO,'様式D-3_S006'!$3:$5</definedName>
    <definedName name="_xlnm.Print_Titles" localSheetId="43">'様式D-3_S007'!$B:$AO,'様式D-3_S007'!$3:$5</definedName>
    <definedName name="_xlnm.Print_Titles" localSheetId="44">'様式D-3_S008'!$B:$AO,'様式D-3_S008'!$3:$5</definedName>
    <definedName name="_xlnm.Print_Titles" localSheetId="45">'様式D-3_S009'!$B:$AO,'様式D-3_S009'!$3:$5</definedName>
    <definedName name="_xlnm.Print_Titles" localSheetId="46">'様式D-3_S010'!$B:$AO,'様式D-3_S010'!$3:$5</definedName>
    <definedName name="_xlnm.Print_Titles" localSheetId="47">'様式D-3_S011'!$B:$AO,'様式D-3_S011'!$3:$5</definedName>
    <definedName name="_xlnm.Print_Titles" localSheetId="48">'様式D-3_S012'!$B:$AO,'様式D-3_S012'!$3:$5</definedName>
    <definedName name="_xlnm.Print_Titles" localSheetId="49">'様式D-3_S013'!$B:$AO,'様式D-3_S013'!$3:$5</definedName>
    <definedName name="_xlnm.Print_Titles" localSheetId="50">'様式D-3_S014'!$B:$AO,'様式D-3_S014'!$3:$5</definedName>
    <definedName name="_xlnm.Print_Titles" localSheetId="51">'様式D-3_S015'!$B:$AO,'様式D-3_S015'!$3:$5</definedName>
    <definedName name="_xlnm.Print_Titles" localSheetId="52">'様式D-3_S016'!$B:$AO,'様式D-3_S016'!$3:$5</definedName>
    <definedName name="_xlnm.Print_Titles" localSheetId="53">'様式D-3_S017'!$B:$AO,'様式D-3_S017'!$3:$5</definedName>
    <definedName name="_xlnm.Print_Titles" localSheetId="54">'様式D-3_S018'!$B:$AO,'様式D-3_S018'!$3:$5</definedName>
    <definedName name="_xlnm.Print_Titles" localSheetId="55">'様式D-3_S019'!$B:$AO,'様式D-3_S019'!$3:$5</definedName>
    <definedName name="_xlnm.Print_Titles" localSheetId="56">'様式D-3_S020'!$B:$AO,'様式D-3_S020'!$3:$5</definedName>
    <definedName name="_xlnm.Print_Titles" localSheetId="57">'様式D-3_S021'!$B:$AO,'様式D-3_S021'!$3:$5</definedName>
    <definedName name="_xlnm.Print_Titles" localSheetId="58">'様式D-3_S022'!$B:$AO,'様式D-3_S022'!$3:$5</definedName>
    <definedName name="_xlnm.Print_Titles" localSheetId="59">'様式D-3_S023'!$B:$AO,'様式D-3_S023'!$3:$5</definedName>
    <definedName name="_xlnm.Print_Titles" localSheetId="60">'様式D-3_S024'!$B:$AO,'様式D-3_S024'!$3:$5</definedName>
    <definedName name="_xlnm.Print_Titles" localSheetId="61">'様式D-3_S025'!$B:$AO,'様式D-3_S025'!$3:$5</definedName>
    <definedName name="_xlnm.Print_Titles" localSheetId="62">'様式D-3_S026'!$B:$AO,'様式D-3_S026'!$3:$5</definedName>
    <definedName name="_xlnm.Print_Titles" localSheetId="63">'様式D-3_S027'!$B:$AO,'様式D-3_S027'!$3:$5</definedName>
    <definedName name="_xlnm.Print_Titles" localSheetId="64">'様式D-3_S028'!$B:$AO,'様式D-3_S028'!$3:$5</definedName>
    <definedName name="_xlnm.Print_Titles" localSheetId="65">'様式D-3_S029'!$B:$AO,'様式D-3_S029'!$3:$5</definedName>
    <definedName name="_xlnm.Print_Titles" localSheetId="66">'様式D-3_S030'!$B:$AO,'様式D-3_S030'!$3:$5</definedName>
    <definedName name="_xlnm.Print_Titles" localSheetId="67">'様式D-3_S031'!$B:$AO,'様式D-3_S031'!$3:$5</definedName>
    <definedName name="_xlnm.Print_Titles" localSheetId="68">'様式D-3_S032'!$B:$AO,'様式D-3_S032'!$3:$5</definedName>
    <definedName name="_xlnm.Print_Titles" localSheetId="69">'様式D-3_S033'!$B:$AO,'様式D-3_S033'!$3:$5</definedName>
    <definedName name="_xlnm.Print_Titles" localSheetId="70">'様式D-3_S034'!$B:$AO,'様式D-3_S034'!$3:$5</definedName>
    <definedName name="_xlnm.Print_Titles" localSheetId="71">'様式D-3_S035'!$B:$AO,'様式D-3_S035'!$3:$5</definedName>
    <definedName name="_xlnm.Print_Titles" localSheetId="72">'様式D-3_S036'!$B:$AO,'様式D-3_S036'!$3:$5</definedName>
    <definedName name="_xlnm.Print_Titles" localSheetId="73">'様式D-3_S037'!$B:$AO,'様式D-3_S037'!$3:$5</definedName>
    <definedName name="_xlnm.Print_Titles" localSheetId="74">'様式D-3_S038'!$B:$AO,'様式D-3_S038'!$3:$5</definedName>
    <definedName name="_xlnm.Print_Titles" localSheetId="75">'様式D-3_S039'!$B:$AO,'様式D-3_S039'!$3:$5</definedName>
    <definedName name="_xlnm.Print_Titles" localSheetId="76">'様式D-3_S040'!$B:$AO,'様式D-3_S040'!$3:$5</definedName>
    <definedName name="_xlnm.Print_Titles" localSheetId="77">'様式D-3_S041'!$B:$AO,'様式D-3_S041'!$3:$5</definedName>
    <definedName name="_xlnm.Print_Titles" localSheetId="78">'様式D-3_S042'!$B:$AO,'様式D-3_S042'!$3:$5</definedName>
    <definedName name="_xlnm.Print_Titles" localSheetId="79">'様式D-3_S043'!$B:$AO,'様式D-3_S043'!$3:$5</definedName>
    <definedName name="_xlnm.Print_Titles" localSheetId="80">'様式D-3_S044'!$B:$AO,'様式D-3_S044'!$3:$5</definedName>
    <definedName name="_xlnm.Print_Titles" localSheetId="83">様式F!$1:$9</definedName>
    <definedName name="Z_D77EBD73_782E_4A63_AC37_29D349B4D009_.wvu.Cols" localSheetId="5" hidden="1">'様式C-1-1'!#REF!</definedName>
    <definedName name="Z_D77EBD73_782E_4A63_AC37_29D349B4D009_.wvu.Cols" localSheetId="6" hidden="1">'様式C-1-2'!#REF!</definedName>
    <definedName name="Z_D77EBD73_782E_4A63_AC37_29D349B4D009_.wvu.Cols" localSheetId="7" hidden="1">'様式C-2'!$AA:$AA</definedName>
    <definedName name="Z_D77EBD73_782E_4A63_AC37_29D349B4D009_.wvu.PrintArea" localSheetId="0" hidden="1">'様式A-1'!$B$2:$AB$29</definedName>
    <definedName name="Z_D77EBD73_782E_4A63_AC37_29D349B4D009_.wvu.PrintArea" localSheetId="1" hidden="1">'様式A-2'!$B$3:$AN$18</definedName>
    <definedName name="Z_D77EBD73_782E_4A63_AC37_29D349B4D009_.wvu.PrintArea" localSheetId="2" hidden="1">'様式A-3'!$B$3:$AI$18</definedName>
    <definedName name="Z_D77EBD73_782E_4A63_AC37_29D349B4D009_.wvu.PrintArea" localSheetId="3" hidden="1">'様式B(トンネル様式1P001)'!$B$2:$Y$27</definedName>
    <definedName name="Z_D77EBD73_782E_4A63_AC37_29D349B4D009_.wvu.PrintArea" localSheetId="4" hidden="1">'様式B(トンネル様式1P002)'!$B$2:$Y$27</definedName>
    <definedName name="Z_D77EBD73_782E_4A63_AC37_29D349B4D009_.wvu.PrintArea" localSheetId="5" hidden="1">'様式C-1-1'!$B$2:$Y$157</definedName>
    <definedName name="Z_D77EBD73_782E_4A63_AC37_29D349B4D009_.wvu.PrintArea" localSheetId="6" hidden="1">'様式C-1-2'!#REF!</definedName>
    <definedName name="Z_D77EBD73_782E_4A63_AC37_29D349B4D009_.wvu.PrintArea" localSheetId="7" hidden="1">'様式C-2'!$B$2:$Z$21</definedName>
    <definedName name="Z_D77EBD73_782E_4A63_AC37_29D349B4D009_.wvu.PrintArea" localSheetId="8" hidden="1">'様式D-1-1(トンネル様式2P001)'!$B$2:$W$40</definedName>
    <definedName name="Z_D77EBD73_782E_4A63_AC37_29D349B4D009_.wvu.PrintArea" localSheetId="9" hidden="1">'様式D-1-1(トンネル様式2P002)'!$B$2:$W$40</definedName>
    <definedName name="Z_D77EBD73_782E_4A63_AC37_29D349B4D009_.wvu.PrintArea" localSheetId="10" hidden="1">'様式D-1-1(トンネル様式2P003)'!$B$2:$W$40</definedName>
    <definedName name="Z_D77EBD73_782E_4A63_AC37_29D349B4D009_.wvu.PrintArea" localSheetId="11" hidden="1">'様式D-1-1(トンネル様式2P004)'!$B$2:$W$40</definedName>
    <definedName name="Z_D77EBD73_782E_4A63_AC37_29D349B4D009_.wvu.PrintArea" localSheetId="12" hidden="1">'様式D-1-1(トンネル様式2P005)'!$B$2:$W$40</definedName>
    <definedName name="Z_D77EBD73_782E_4A63_AC37_29D349B4D009_.wvu.PrintArea" localSheetId="13" hidden="1">'様式D-1-1(トンネル様式2P006)'!$B$2:$W$40</definedName>
    <definedName name="Z_D77EBD73_782E_4A63_AC37_29D349B4D009_.wvu.PrintArea" localSheetId="14" hidden="1">'様式D-1-1(トンネル様式2P007)'!$B$2:$W$40</definedName>
    <definedName name="Z_D77EBD73_782E_4A63_AC37_29D349B4D009_.wvu.PrintArea" localSheetId="15" hidden="1">'様式D-1-1(トンネル様式2P008)'!$B$2:$W$40</definedName>
    <definedName name="Z_D77EBD73_782E_4A63_AC37_29D349B4D009_.wvu.PrintArea" localSheetId="16" hidden="1">'様式D-1-1(トンネル様式2P009)'!$B$2:$W$40</definedName>
    <definedName name="Z_D77EBD73_782E_4A63_AC37_29D349B4D009_.wvu.PrintArea" localSheetId="17" hidden="1">'様式D-1-1(トンネル様式2P010)'!$B$2:$W$40</definedName>
    <definedName name="Z_D77EBD73_782E_4A63_AC37_29D349B4D009_.wvu.PrintArea" localSheetId="18" hidden="1">'様式D-1-1(トンネル様式2P011)'!$B$2:$W$40</definedName>
    <definedName name="Z_D77EBD73_782E_4A63_AC37_29D349B4D009_.wvu.PrintArea" localSheetId="19" hidden="1">'様式D-1-1(トンネル様式2P012)'!$B$2:$W$40</definedName>
    <definedName name="Z_D77EBD73_782E_4A63_AC37_29D349B4D009_.wvu.PrintArea" localSheetId="20" hidden="1">'様式D-1-1(トンネル様式2P013)'!$B$2:$W$40</definedName>
    <definedName name="Z_D77EBD73_782E_4A63_AC37_29D349B4D009_.wvu.PrintArea" localSheetId="21" hidden="1">'様式D-1-1(トンネル様式2P014)'!$B$2:$W$40</definedName>
    <definedName name="Z_D77EBD73_782E_4A63_AC37_29D349B4D009_.wvu.PrintArea" localSheetId="22" hidden="1">'様式D-1-1(トンネル様式2P015)'!$B$2:$W$40</definedName>
    <definedName name="Z_D77EBD73_782E_4A63_AC37_29D349B4D009_.wvu.PrintArea" localSheetId="23" hidden="1">'様式D-1-1(トンネル様式2P016)'!$B$2:$W$40</definedName>
    <definedName name="Z_D77EBD73_782E_4A63_AC37_29D349B4D009_.wvu.PrintArea" localSheetId="24" hidden="1">'様式D-1-1(トンネル様式2P017)'!$B$2:$W$40</definedName>
    <definedName name="Z_D77EBD73_782E_4A63_AC37_29D349B4D009_.wvu.PrintArea" localSheetId="25" hidden="1">'様式D-1-1(トンネル様式2P018)'!$B$2:$W$40</definedName>
    <definedName name="Z_D77EBD73_782E_4A63_AC37_29D349B4D009_.wvu.PrintArea" localSheetId="26" hidden="1">'様式D-1-1(トンネル様式2P019)'!$B$2:$W$40</definedName>
    <definedName name="Z_D77EBD73_782E_4A63_AC37_29D349B4D009_.wvu.PrintArea" localSheetId="27" hidden="1">'様式D-1-1(トンネル様式2P020)'!$B$2:$W$40</definedName>
    <definedName name="Z_D77EBD73_782E_4A63_AC37_29D349B4D009_.wvu.PrintArea" localSheetId="28" hidden="1">'様式D-1-1(トンネル様式2P021)'!$B$2:$W$40</definedName>
    <definedName name="Z_D77EBD73_782E_4A63_AC37_29D349B4D009_.wvu.PrintArea" localSheetId="29" hidden="1">'様式D-1-1(トンネル様式2P022)'!$B$2:$W$40</definedName>
    <definedName name="Z_D77EBD73_782E_4A63_AC37_29D349B4D009_.wvu.PrintArea" localSheetId="30" hidden="1">'様式D-1-1(トンネル様式2P023)'!$B$2:$W$40</definedName>
    <definedName name="Z_D77EBD73_782E_4A63_AC37_29D349B4D009_.wvu.PrintArea" localSheetId="31" hidden="1">'様式D-1-1(トンネル様式2P024)'!$B$2:$W$40</definedName>
    <definedName name="Z_D77EBD73_782E_4A63_AC37_29D349B4D009_.wvu.PrintArea" localSheetId="34" hidden="1">'様式D-2-1'!$B$3:$AI$18</definedName>
    <definedName name="Z_D77EBD73_782E_4A63_AC37_29D349B4D009_.wvu.PrintArea" localSheetId="35" hidden="1">'様式D-2-1′'!$B$3:$AI$18</definedName>
    <definedName name="Z_D77EBD73_782E_4A63_AC37_29D349B4D009_.wvu.PrintArea" localSheetId="81" hidden="1">'様式D-3_PE'!$B$3:$AO$46</definedName>
    <definedName name="Z_D77EBD73_782E_4A63_AC37_29D349B4D009_.wvu.PrintArea" localSheetId="36" hidden="1">'様式D-3_PS'!$B$3:$AO$46</definedName>
    <definedName name="Z_D77EBD73_782E_4A63_AC37_29D349B4D009_.wvu.PrintArea" localSheetId="37" hidden="1">'様式D-3_S001'!$B$3:$AO$46</definedName>
    <definedName name="Z_D77EBD73_782E_4A63_AC37_29D349B4D009_.wvu.PrintArea" localSheetId="38" hidden="1">'様式D-3_S002'!$B$3:$AO$46</definedName>
    <definedName name="Z_D77EBD73_782E_4A63_AC37_29D349B4D009_.wvu.PrintArea" localSheetId="39" hidden="1">'様式D-3_S003'!$B$3:$AO$46</definedName>
    <definedName name="Z_D77EBD73_782E_4A63_AC37_29D349B4D009_.wvu.PrintArea" localSheetId="40" hidden="1">'様式D-3_S004'!$B$3:$AO$46</definedName>
    <definedName name="Z_D77EBD73_782E_4A63_AC37_29D349B4D009_.wvu.PrintArea" localSheetId="41" hidden="1">'様式D-3_S005'!$B$3:$AO$46</definedName>
    <definedName name="Z_D77EBD73_782E_4A63_AC37_29D349B4D009_.wvu.PrintArea" localSheetId="42" hidden="1">'様式D-3_S006'!$B$3:$AO$46</definedName>
    <definedName name="Z_D77EBD73_782E_4A63_AC37_29D349B4D009_.wvu.PrintArea" localSheetId="43" hidden="1">'様式D-3_S007'!$B$3:$AO$46</definedName>
    <definedName name="Z_D77EBD73_782E_4A63_AC37_29D349B4D009_.wvu.PrintArea" localSheetId="44" hidden="1">'様式D-3_S008'!$B$3:$AO$46</definedName>
    <definedName name="Z_D77EBD73_782E_4A63_AC37_29D349B4D009_.wvu.PrintArea" localSheetId="45" hidden="1">'様式D-3_S009'!$B$3:$AO$46</definedName>
    <definedName name="Z_D77EBD73_782E_4A63_AC37_29D349B4D009_.wvu.PrintArea" localSheetId="46" hidden="1">'様式D-3_S010'!$B$3:$AO$46</definedName>
    <definedName name="Z_D77EBD73_782E_4A63_AC37_29D349B4D009_.wvu.PrintArea" localSheetId="47" hidden="1">'様式D-3_S011'!$B$3:$AO$46</definedName>
    <definedName name="Z_D77EBD73_782E_4A63_AC37_29D349B4D009_.wvu.PrintArea" localSheetId="48" hidden="1">'様式D-3_S012'!$B$3:$AO$46</definedName>
    <definedName name="Z_D77EBD73_782E_4A63_AC37_29D349B4D009_.wvu.PrintArea" localSheetId="49" hidden="1">'様式D-3_S013'!$B$3:$AO$46</definedName>
    <definedName name="Z_D77EBD73_782E_4A63_AC37_29D349B4D009_.wvu.PrintArea" localSheetId="50" hidden="1">'様式D-3_S014'!$B$3:$AO$46</definedName>
    <definedName name="Z_D77EBD73_782E_4A63_AC37_29D349B4D009_.wvu.PrintArea" localSheetId="51" hidden="1">'様式D-3_S015'!$B$3:$AO$46</definedName>
    <definedName name="Z_D77EBD73_782E_4A63_AC37_29D349B4D009_.wvu.PrintArea" localSheetId="52" hidden="1">'様式D-3_S016'!$B$3:$AO$46</definedName>
    <definedName name="Z_D77EBD73_782E_4A63_AC37_29D349B4D009_.wvu.PrintArea" localSheetId="53" hidden="1">'様式D-3_S017'!$B$3:$AO$46</definedName>
    <definedName name="Z_D77EBD73_782E_4A63_AC37_29D349B4D009_.wvu.PrintArea" localSheetId="54" hidden="1">'様式D-3_S018'!$B$3:$AO$46</definedName>
    <definedName name="Z_D77EBD73_782E_4A63_AC37_29D349B4D009_.wvu.PrintArea" localSheetId="55" hidden="1">'様式D-3_S019'!$B$3:$AO$46</definedName>
    <definedName name="Z_D77EBD73_782E_4A63_AC37_29D349B4D009_.wvu.PrintArea" localSheetId="56" hidden="1">'様式D-3_S020'!$B$3:$AO$46</definedName>
    <definedName name="Z_D77EBD73_782E_4A63_AC37_29D349B4D009_.wvu.PrintArea" localSheetId="57" hidden="1">'様式D-3_S021'!$B$3:$AO$46</definedName>
    <definedName name="Z_D77EBD73_782E_4A63_AC37_29D349B4D009_.wvu.PrintArea" localSheetId="58" hidden="1">'様式D-3_S022'!$B$3:$AO$46</definedName>
    <definedName name="Z_D77EBD73_782E_4A63_AC37_29D349B4D009_.wvu.PrintArea" localSheetId="59" hidden="1">'様式D-3_S023'!$B$3:$AO$46</definedName>
    <definedName name="Z_D77EBD73_782E_4A63_AC37_29D349B4D009_.wvu.PrintArea" localSheetId="60" hidden="1">'様式D-3_S024'!$B$3:$AO$46</definedName>
    <definedName name="Z_D77EBD73_782E_4A63_AC37_29D349B4D009_.wvu.PrintArea" localSheetId="61" hidden="1">'様式D-3_S025'!$B$3:$AO$46</definedName>
    <definedName name="Z_D77EBD73_782E_4A63_AC37_29D349B4D009_.wvu.PrintArea" localSheetId="62" hidden="1">'様式D-3_S026'!$B$3:$AO$46</definedName>
    <definedName name="Z_D77EBD73_782E_4A63_AC37_29D349B4D009_.wvu.PrintArea" localSheetId="63" hidden="1">'様式D-3_S027'!$B$3:$AO$46</definedName>
    <definedName name="Z_D77EBD73_782E_4A63_AC37_29D349B4D009_.wvu.PrintArea" localSheetId="64" hidden="1">'様式D-3_S028'!$B$3:$AO$46</definedName>
    <definedName name="Z_D77EBD73_782E_4A63_AC37_29D349B4D009_.wvu.PrintArea" localSheetId="65" hidden="1">'様式D-3_S029'!$B$3:$AO$46</definedName>
    <definedName name="Z_D77EBD73_782E_4A63_AC37_29D349B4D009_.wvu.PrintArea" localSheetId="66" hidden="1">'様式D-3_S030'!$B$3:$AO$46</definedName>
    <definedName name="Z_D77EBD73_782E_4A63_AC37_29D349B4D009_.wvu.PrintArea" localSheetId="67" hidden="1">'様式D-3_S031'!$B$3:$AO$46</definedName>
    <definedName name="Z_D77EBD73_782E_4A63_AC37_29D349B4D009_.wvu.PrintArea" localSheetId="68" hidden="1">'様式D-3_S032'!$B$3:$AO$46</definedName>
    <definedName name="Z_D77EBD73_782E_4A63_AC37_29D349B4D009_.wvu.PrintArea" localSheetId="69" hidden="1">'様式D-3_S033'!$B$3:$AO$46</definedName>
    <definedName name="Z_D77EBD73_782E_4A63_AC37_29D349B4D009_.wvu.PrintArea" localSheetId="70" hidden="1">'様式D-3_S034'!$B$3:$AO$46</definedName>
    <definedName name="Z_D77EBD73_782E_4A63_AC37_29D349B4D009_.wvu.PrintArea" localSheetId="71" hidden="1">'様式D-3_S035'!$B$3:$AO$46</definedName>
    <definedName name="Z_D77EBD73_782E_4A63_AC37_29D349B4D009_.wvu.PrintArea" localSheetId="72" hidden="1">'様式D-3_S036'!$B$3:$AO$46</definedName>
    <definedName name="Z_D77EBD73_782E_4A63_AC37_29D349B4D009_.wvu.PrintArea" localSheetId="73" hidden="1">'様式D-3_S037'!$B$3:$AO$46</definedName>
    <definedName name="Z_D77EBD73_782E_4A63_AC37_29D349B4D009_.wvu.PrintArea" localSheetId="74" hidden="1">'様式D-3_S038'!$B$3:$AO$46</definedName>
    <definedName name="Z_D77EBD73_782E_4A63_AC37_29D349B4D009_.wvu.PrintArea" localSheetId="75" hidden="1">'様式D-3_S039'!$B$3:$AO$46</definedName>
    <definedName name="Z_D77EBD73_782E_4A63_AC37_29D349B4D009_.wvu.PrintArea" localSheetId="76" hidden="1">'様式D-3_S040'!$B$3:$AO$46</definedName>
    <definedName name="Z_D77EBD73_782E_4A63_AC37_29D349B4D009_.wvu.PrintArea" localSheetId="77" hidden="1">'様式D-3_S041'!$B$3:$AO$46</definedName>
    <definedName name="Z_D77EBD73_782E_4A63_AC37_29D349B4D009_.wvu.PrintArea" localSheetId="78" hidden="1">'様式D-3_S042'!$B$3:$AO$46</definedName>
    <definedName name="Z_D77EBD73_782E_4A63_AC37_29D349B4D009_.wvu.PrintArea" localSheetId="79" hidden="1">'様式D-3_S043'!$B$3:$AO$46</definedName>
    <definedName name="Z_D77EBD73_782E_4A63_AC37_29D349B4D009_.wvu.PrintArea" localSheetId="80" hidden="1">'様式D-3_S044'!$B$3:$AO$46</definedName>
    <definedName name="コード">#REF!</definedName>
    <definedName name="ジェットファン種別">#REF!</definedName>
    <definedName name="その他" localSheetId="34">#REF!</definedName>
    <definedName name="その他" localSheetId="35">#REF!</definedName>
    <definedName name="その他">'(参考)リスト'!$C$45</definedName>
    <definedName name="その他施設" localSheetId="34">#REF!</definedName>
    <definedName name="その他施設" localSheetId="35">#REF!</definedName>
    <definedName name="その他施設">'(参考)リスト'!$C$76:$C$80</definedName>
    <definedName name="トンネル工法">#REF!</definedName>
    <definedName name="トンネル等級">#REF!</definedName>
    <definedName name="トンネル分類">#REF!</definedName>
    <definedName name="一般有料区分">#REF!</definedName>
    <definedName name="外力" localSheetId="34">#REF!</definedName>
    <definedName name="外力" localSheetId="35">#REF!</definedName>
    <definedName name="外力">'(参考)リスト'!$E$16:$E$23</definedName>
    <definedName name="完成年次">#REF!</definedName>
    <definedName name="換気">#REF!</definedName>
    <definedName name="換気施設" localSheetId="34">#REF!</definedName>
    <definedName name="換気施設" localSheetId="35">#REF!</definedName>
    <definedName name="換気施設">'(参考)リスト'!$C$55:$C$59</definedName>
    <definedName name="吸音板">#REF!</definedName>
    <definedName name="区分">#REF!</definedName>
    <definedName name="形式">#REF!</definedName>
    <definedName name="警報表示板">#REF!</definedName>
    <definedName name="健全度">#REF!</definedName>
    <definedName name="個数">#REF!</definedName>
    <definedName name="交通量">#REF!</definedName>
    <definedName name="坑門" localSheetId="34">#REF!</definedName>
    <definedName name="坑門" localSheetId="35">#REF!</definedName>
    <definedName name="坑門">'(参考)リスト'!$C$16:$C$29</definedName>
    <definedName name="更新年次">#REF!</definedName>
    <definedName name="最大土被り">#REF!</definedName>
    <definedName name="材質劣化" localSheetId="34">#REF!</definedName>
    <definedName name="材質劣化" localSheetId="35">#REF!</definedName>
    <definedName name="材質劣化">'(参考)リスト'!$E$25:$E$30</definedName>
    <definedName name="写真番号">#REF!</definedName>
    <definedName name="車道幅">#REF!</definedName>
    <definedName name="縦断勾配">#REF!</definedName>
    <definedName name="照明個数">#REF!</definedName>
    <definedName name="照明施設" localSheetId="34">#REF!</definedName>
    <definedName name="照明施設" localSheetId="35">#REF!</definedName>
    <definedName name="照明施設">'(参考)リスト'!$C$51:$C$53</definedName>
    <definedName name="照明種別">#REF!</definedName>
    <definedName name="占用物件">#REF!</definedName>
    <definedName name="措置後判定">'[2](参考)ﾘｽﾄ'!$AL$3:$AL$8</definedName>
    <definedName name="措置履歴実施">'[2](参考)ﾘｽﾄ'!$AU$3:$AU$5</definedName>
    <definedName name="対応方針">#REF!</definedName>
    <definedName name="対象箇所" localSheetId="3">[1]!テーブル1[対象箇所]</definedName>
    <definedName name="対象箇所" localSheetId="4">[1]!テーブル1[対象箇所]</definedName>
    <definedName name="対象箇所" localSheetId="5">[3]!テーブル1[対象箇所]</definedName>
    <definedName name="対象箇所" localSheetId="6">[4]!テーブル1[対象箇所]</definedName>
    <definedName name="対象箇所" localSheetId="7">[5]!テーブル1[対象箇所]</definedName>
    <definedName name="対象箇所" localSheetId="8">[6]!テーブル1[対象箇所]</definedName>
    <definedName name="対象箇所" localSheetId="9">[6]!テーブル1[対象箇所]</definedName>
    <definedName name="対象箇所" localSheetId="10">[6]!テーブル1[対象箇所]</definedName>
    <definedName name="対象箇所" localSheetId="11">[6]!テーブル1[対象箇所]</definedName>
    <definedName name="対象箇所" localSheetId="12">[6]!テーブル1[対象箇所]</definedName>
    <definedName name="対象箇所" localSheetId="13">[6]!テーブル1[対象箇所]</definedName>
    <definedName name="対象箇所" localSheetId="14">[6]!テーブル1[対象箇所]</definedName>
    <definedName name="対象箇所" localSheetId="15">[6]!テーブル1[対象箇所]</definedName>
    <definedName name="対象箇所" localSheetId="16">[6]!テーブル1[対象箇所]</definedName>
    <definedName name="対象箇所" localSheetId="17">[6]!テーブル1[対象箇所]</definedName>
    <definedName name="対象箇所" localSheetId="18">[6]!テーブル1[対象箇所]</definedName>
    <definedName name="対象箇所" localSheetId="19">[6]!テーブル1[対象箇所]</definedName>
    <definedName name="対象箇所" localSheetId="20">[6]!テーブル1[対象箇所]</definedName>
    <definedName name="対象箇所" localSheetId="21">[6]!テーブル1[対象箇所]</definedName>
    <definedName name="対象箇所" localSheetId="22">[6]!テーブル1[対象箇所]</definedName>
    <definedName name="対象箇所" localSheetId="23">[6]!テーブル1[対象箇所]</definedName>
    <definedName name="対象箇所" localSheetId="24">[6]!テーブル1[対象箇所]</definedName>
    <definedName name="対象箇所" localSheetId="25">[6]!テーブル1[対象箇所]</definedName>
    <definedName name="対象箇所" localSheetId="26">[6]!テーブル1[対象箇所]</definedName>
    <definedName name="対象箇所" localSheetId="27">[6]!テーブル1[対象箇所]</definedName>
    <definedName name="対象箇所" localSheetId="28">[6]!テーブル1[対象箇所]</definedName>
    <definedName name="対象箇所" localSheetId="29">[6]!テーブル1[対象箇所]</definedName>
    <definedName name="対象箇所" localSheetId="30">[6]!テーブル1[対象箇所]</definedName>
    <definedName name="対象箇所" localSheetId="31">[6]!テーブル1[対象箇所]</definedName>
    <definedName name="対象箇所" localSheetId="32">[7]!テーブル1[対象箇所]</definedName>
    <definedName name="対象箇所" localSheetId="33">[7]!テーブル1[対象箇所]</definedName>
    <definedName name="対象箇所" localSheetId="34">#REF!</definedName>
    <definedName name="対象箇所" localSheetId="35">#REF!</definedName>
    <definedName name="対象箇所" localSheetId="83">[10]!テーブル1[対象箇所]</definedName>
    <definedName name="対象箇所">テーブル1[対象箇所]</definedName>
    <definedName name="調査判定">#REF!</definedName>
    <definedName name="追加距離">#REF!</definedName>
    <definedName name="天井板" localSheetId="34">#REF!</definedName>
    <definedName name="天井板" localSheetId="35">#REF!</definedName>
    <definedName name="天井板">'(参考)リスト'!$C$34:$C$36</definedName>
    <definedName name="天井板種類">#REF!</definedName>
    <definedName name="点検種別">#REF!</definedName>
    <definedName name="都道府県">#REF!</definedName>
    <definedName name="道路幅">#REF!</definedName>
    <definedName name="内装">#REF!</definedName>
    <definedName name="内装板" localSheetId="34">#REF!</definedName>
    <definedName name="内装板" localSheetId="35">#REF!</definedName>
    <definedName name="内装板">'(参考)リスト'!$C$31:$C$32</definedName>
    <definedName name="排水種別">#REF!</definedName>
    <definedName name="判定">#REF!</definedName>
    <definedName name="非常用施設" localSheetId="34">#REF!</definedName>
    <definedName name="非常用施設" localSheetId="35">#REF!</definedName>
    <definedName name="非常用施設">'(参考)リスト'!$C$61:$C$74</definedName>
    <definedName name="標識">#REF!</definedName>
    <definedName name="附属物部位区分">'[2](参考)ﾘｽﾄ'!$AX$3:$AX$6</definedName>
    <definedName name="部位区分">'[2](参考)ﾘｽﾄ'!$AF$3:$AF$7</definedName>
    <definedName name="部位附属">#REF!</definedName>
    <definedName name="部位本体">#REF!</definedName>
    <definedName name="幅員">#REF!</definedName>
    <definedName name="幅員１">#REF!</definedName>
    <definedName name="幅員２">#REF!</definedName>
    <definedName name="覆工" localSheetId="34">#REF!</definedName>
    <definedName name="覆工" localSheetId="35">#REF!</definedName>
    <definedName name="覆工">'(参考)リスト'!$C$16:$C$29</definedName>
    <definedName name="覆工・坑門" localSheetId="34">#REF!</definedName>
    <definedName name="覆工・坑門" localSheetId="35">#REF!</definedName>
    <definedName name="覆工・坑門">'(参考)リスト'!$C$16:$C$29</definedName>
    <definedName name="覆工番号">#REF!</definedName>
    <definedName name="変状区分">'[2](参考)ﾘｽﾄ'!$AT$3:$AT$5</definedName>
    <definedName name="変状本体">#REF!</definedName>
    <definedName name="舗装種別">#REF!</definedName>
    <definedName name="歩道等幅">#REF!</definedName>
    <definedName name="本体工対象箇所">" "</definedName>
    <definedName name="本体対象箇所">" "</definedName>
    <definedName name="有無">#REF!</definedName>
    <definedName name="有料">#REF!</definedName>
    <definedName name="要非">'[2](参考)ﾘｽﾄ'!$AW$3:$AW$4</definedName>
    <definedName name="路面" localSheetId="34">#REF!</definedName>
    <definedName name="路面" localSheetId="35">#REF!</definedName>
    <definedName name="路面">'(参考)リスト'!$C$38:$C$43</definedName>
    <definedName name="漏水" localSheetId="34">#REF!</definedName>
    <definedName name="漏水" localSheetId="35">#REF!</definedName>
    <definedName name="漏水">'(参考)リスト'!$E$32:$E$38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N87" i="85" l="1"/>
  <c r="AM87" i="85"/>
  <c r="AL87" i="85"/>
  <c r="AK87" i="85"/>
  <c r="AJ87" i="85"/>
  <c r="AI87" i="85"/>
  <c r="AH87" i="85"/>
  <c r="AG87" i="85"/>
  <c r="AF87" i="85"/>
  <c r="AE87" i="85"/>
  <c r="AD87" i="85"/>
  <c r="AC87" i="85"/>
  <c r="X87" i="85"/>
  <c r="W87" i="85"/>
  <c r="V87" i="85"/>
  <c r="U87" i="85"/>
  <c r="T87" i="85"/>
  <c r="S87" i="85"/>
  <c r="R87" i="85"/>
  <c r="Q87" i="85"/>
  <c r="P87" i="85"/>
  <c r="O87" i="85"/>
  <c r="N87" i="85"/>
  <c r="M87" i="85"/>
  <c r="L87" i="85"/>
  <c r="K87" i="85"/>
  <c r="J87" i="85"/>
  <c r="I87" i="85"/>
  <c r="H87" i="85"/>
  <c r="G87" i="85"/>
  <c r="F87" i="85"/>
  <c r="E87" i="85"/>
  <c r="D87" i="85"/>
  <c r="AT86" i="85"/>
  <c r="AT85" i="85"/>
  <c r="AT84" i="85"/>
  <c r="AT83" i="85"/>
  <c r="AT82" i="85"/>
  <c r="AT81" i="85"/>
  <c r="AT80" i="85"/>
  <c r="AT79" i="85"/>
  <c r="AT78" i="85"/>
  <c r="AT77" i="85"/>
  <c r="AT76" i="85"/>
  <c r="AT75" i="85"/>
  <c r="AT74" i="85"/>
  <c r="AT73" i="85"/>
  <c r="AT72" i="85"/>
  <c r="AT71" i="85"/>
  <c r="AT70" i="85"/>
  <c r="AT69" i="85"/>
  <c r="AT68" i="85"/>
  <c r="AT67" i="85"/>
  <c r="AT66" i="85"/>
  <c r="AT65" i="85"/>
  <c r="AT64" i="85"/>
  <c r="AT63" i="85"/>
  <c r="AT62" i="85"/>
  <c r="AT61" i="85"/>
  <c r="AT60" i="85"/>
  <c r="AT59" i="85"/>
  <c r="AT58" i="85"/>
  <c r="AT57" i="85"/>
  <c r="AT56" i="85"/>
  <c r="AT55" i="85"/>
  <c r="AT54" i="85"/>
  <c r="AT53" i="85"/>
  <c r="AT52" i="85"/>
  <c r="AT51" i="85"/>
  <c r="AT50" i="85"/>
  <c r="AT49" i="85"/>
  <c r="AT48" i="85"/>
  <c r="AT47" i="85"/>
  <c r="AT46" i="85"/>
  <c r="AT45" i="85"/>
  <c r="AT44" i="85"/>
  <c r="AT43" i="85"/>
  <c r="AT42" i="85"/>
  <c r="AT41" i="85"/>
  <c r="AT40" i="85"/>
  <c r="AT39" i="85"/>
  <c r="AT38" i="85"/>
  <c r="AT37" i="85"/>
  <c r="AT36" i="85"/>
  <c r="AT35" i="85"/>
  <c r="AT34" i="85"/>
  <c r="AT33" i="85"/>
  <c r="AT32" i="85"/>
  <c r="AT31" i="85"/>
  <c r="AT30" i="85"/>
  <c r="AT29" i="85"/>
  <c r="AT28" i="85"/>
  <c r="AT27" i="85"/>
  <c r="AT26" i="85"/>
  <c r="AT25" i="85"/>
  <c r="AT24" i="85"/>
  <c r="AT23" i="85"/>
  <c r="AT22" i="85"/>
  <c r="AT21" i="85"/>
  <c r="AT20" i="85"/>
  <c r="AT19" i="85"/>
  <c r="AT18" i="85"/>
  <c r="AT17" i="85"/>
  <c r="AT87" i="85" s="1"/>
  <c r="AT16" i="85"/>
  <c r="AT15" i="85"/>
  <c r="AT14" i="85"/>
  <c r="AT13" i="85"/>
  <c r="AT12" i="85"/>
  <c r="AT11" i="85"/>
  <c r="AT10" i="85"/>
  <c r="AJ4" i="85"/>
  <c r="AR35" i="83"/>
  <c r="AQ35" i="83"/>
  <c r="AH35" i="83"/>
  <c r="AG35" i="83"/>
  <c r="AE35" i="83"/>
  <c r="BO5" i="83" s="1"/>
  <c r="AD35" i="83"/>
  <c r="AC35" i="83"/>
  <c r="Z35" i="83"/>
  <c r="BK5" i="83" s="1"/>
  <c r="Y35" i="83"/>
  <c r="AQ34" i="83"/>
  <c r="AC33" i="83"/>
  <c r="AJ32" i="83"/>
  <c r="AI32" i="83"/>
  <c r="AH32" i="83"/>
  <c r="AG32" i="83"/>
  <c r="AF32" i="83"/>
  <c r="AE32" i="83"/>
  <c r="AD32" i="83"/>
  <c r="AC32" i="83"/>
  <c r="AB32" i="83"/>
  <c r="AA32" i="83"/>
  <c r="Z32" i="83"/>
  <c r="Y32" i="83"/>
  <c r="AJ31" i="83"/>
  <c r="AI31" i="83"/>
  <c r="AH31" i="83"/>
  <c r="AG31" i="83"/>
  <c r="AF31" i="83"/>
  <c r="AE31" i="83"/>
  <c r="CC5" i="83" s="1"/>
  <c r="AD31" i="83"/>
  <c r="AC31" i="83"/>
  <c r="AQ30" i="83"/>
  <c r="AQ29" i="83"/>
  <c r="AQ28" i="83"/>
  <c r="AQ27" i="83"/>
  <c r="AQ26" i="83"/>
  <c r="AQ25" i="83"/>
  <c r="AQ24" i="83"/>
  <c r="AQ23" i="83"/>
  <c r="AQ22" i="83"/>
  <c r="AQ21" i="83"/>
  <c r="AQ20" i="83"/>
  <c r="AQ19" i="83"/>
  <c r="AQ18" i="83"/>
  <c r="AQ17" i="83"/>
  <c r="AQ16" i="83"/>
  <c r="AQ15" i="83"/>
  <c r="AQ14" i="83"/>
  <c r="AQ13" i="83"/>
  <c r="AQ12" i="83"/>
  <c r="AQ11" i="83"/>
  <c r="CH5" i="83"/>
  <c r="CG5" i="83"/>
  <c r="CF5" i="83"/>
  <c r="CE5" i="83"/>
  <c r="CD5" i="83"/>
  <c r="CB5" i="83"/>
  <c r="CA5" i="83"/>
  <c r="BW5" i="83"/>
  <c r="BQ5" i="83"/>
  <c r="BP5" i="83"/>
  <c r="BN5" i="83"/>
  <c r="BM5" i="83"/>
  <c r="BJ5" i="83"/>
  <c r="BI5" i="83"/>
  <c r="BG5" i="83"/>
  <c r="BF5" i="83"/>
  <c r="BE5" i="83"/>
  <c r="BD5" i="83"/>
  <c r="BC5" i="83"/>
  <c r="BB5" i="83"/>
  <c r="BA5" i="83"/>
  <c r="AY5" i="83"/>
  <c r="AX5" i="83"/>
  <c r="AW5" i="83"/>
  <c r="AV5" i="83"/>
  <c r="AR35" i="82"/>
  <c r="AI35" i="82"/>
  <c r="AH35" i="82"/>
  <c r="AG35" i="82"/>
  <c r="AD35" i="82"/>
  <c r="AC35" i="82"/>
  <c r="Z35" i="82"/>
  <c r="Y35" i="82"/>
  <c r="AS34" i="82"/>
  <c r="AQ34" i="82"/>
  <c r="AA35" i="82" s="1"/>
  <c r="BL5" i="82" s="1"/>
  <c r="AG33" i="82"/>
  <c r="Y33" i="82"/>
  <c r="AJ32" i="82"/>
  <c r="AI32" i="82"/>
  <c r="AH32" i="82"/>
  <c r="AG32" i="82"/>
  <c r="AF32" i="82"/>
  <c r="AE32" i="82"/>
  <c r="AD32" i="82"/>
  <c r="AC32" i="82"/>
  <c r="AB32" i="82"/>
  <c r="AA32" i="82"/>
  <c r="Z32" i="82"/>
  <c r="Y32" i="82"/>
  <c r="AJ31" i="82"/>
  <c r="CH5" i="82" s="1"/>
  <c r="AI31" i="82"/>
  <c r="AH31" i="82"/>
  <c r="AG31" i="82"/>
  <c r="AF31" i="82"/>
  <c r="AE31" i="82"/>
  <c r="AD31" i="82"/>
  <c r="AC31" i="82"/>
  <c r="AQ30" i="82"/>
  <c r="AQ29" i="82"/>
  <c r="AQ28" i="82"/>
  <c r="AQ27" i="82"/>
  <c r="AQ26" i="82"/>
  <c r="AQ25" i="82"/>
  <c r="AQ24" i="82"/>
  <c r="AQ23" i="82"/>
  <c r="AQ22" i="82"/>
  <c r="AQ21" i="82"/>
  <c r="AQ20" i="82"/>
  <c r="AQ19" i="82"/>
  <c r="AQ18" i="82"/>
  <c r="AQ17" i="82"/>
  <c r="AQ16" i="82"/>
  <c r="AQ15" i="82"/>
  <c r="AQ14" i="82"/>
  <c r="AQ13" i="82"/>
  <c r="AQ12" i="82"/>
  <c r="AQ11" i="82"/>
  <c r="CG5" i="82"/>
  <c r="CF5" i="82"/>
  <c r="CE5" i="82"/>
  <c r="CD5" i="82"/>
  <c r="CC5" i="82"/>
  <c r="CB5" i="82"/>
  <c r="CA5" i="82"/>
  <c r="BZ5" i="82"/>
  <c r="BY5" i="82"/>
  <c r="BX5" i="82"/>
  <c r="BW5" i="82"/>
  <c r="BR5" i="82"/>
  <c r="BQ5" i="82"/>
  <c r="BN5" i="82"/>
  <c r="BM5" i="82"/>
  <c r="BK5" i="82"/>
  <c r="BJ5" i="82"/>
  <c r="BI5" i="82"/>
  <c r="BH5" i="82"/>
  <c r="BG5" i="82"/>
  <c r="BF5" i="82"/>
  <c r="BD5" i="82"/>
  <c r="BC5" i="82"/>
  <c r="BB5" i="82"/>
  <c r="BA5" i="82"/>
  <c r="AZ5" i="82"/>
  <c r="AY5" i="82"/>
  <c r="AX5" i="82"/>
  <c r="AW5" i="82"/>
  <c r="AV5" i="82"/>
  <c r="AS35" i="81"/>
  <c r="AI35" i="81"/>
  <c r="AG36" i="81" s="1"/>
  <c r="BU5" i="81" s="1"/>
  <c r="AH35" i="81"/>
  <c r="AG35" i="81"/>
  <c r="AE35" i="81"/>
  <c r="AD35" i="81"/>
  <c r="AR35" i="81" s="1"/>
  <c r="AC35" i="81"/>
  <c r="Z35" i="81"/>
  <c r="Y35" i="81"/>
  <c r="AS34" i="81"/>
  <c r="AA35" i="81" s="1"/>
  <c r="AQ34" i="81"/>
  <c r="AG33" i="81"/>
  <c r="Y33" i="81"/>
  <c r="AJ32" i="81"/>
  <c r="AI32" i="81"/>
  <c r="AH32" i="81"/>
  <c r="AG32" i="81"/>
  <c r="AF32" i="81"/>
  <c r="AE32" i="81"/>
  <c r="AD32" i="81"/>
  <c r="AC32" i="81"/>
  <c r="AB32" i="81"/>
  <c r="AA32" i="81"/>
  <c r="Z32" i="81"/>
  <c r="Y32" i="81"/>
  <c r="AJ31" i="81"/>
  <c r="AI31" i="81"/>
  <c r="AH31" i="81"/>
  <c r="AG31" i="81"/>
  <c r="CE5" i="81" s="1"/>
  <c r="AF31" i="81"/>
  <c r="AE31" i="81"/>
  <c r="AD31" i="81"/>
  <c r="AC31" i="81"/>
  <c r="AQ30" i="81"/>
  <c r="AQ29" i="81"/>
  <c r="AQ28" i="81"/>
  <c r="AQ27" i="81"/>
  <c r="AQ26" i="81"/>
  <c r="AQ25" i="81"/>
  <c r="AQ24" i="81"/>
  <c r="AQ23" i="81"/>
  <c r="AQ22" i="81"/>
  <c r="AQ21" i="81"/>
  <c r="AQ20" i="81"/>
  <c r="AQ19" i="81"/>
  <c r="AQ18" i="81"/>
  <c r="AQ17" i="81"/>
  <c r="AQ16" i="81"/>
  <c r="AQ15" i="81"/>
  <c r="AQ14" i="81"/>
  <c r="AQ13" i="81"/>
  <c r="AQ12" i="81"/>
  <c r="AQ11" i="81"/>
  <c r="CH5" i="81"/>
  <c r="CG5" i="81"/>
  <c r="CF5" i="81"/>
  <c r="CD5" i="81"/>
  <c r="CC5" i="81"/>
  <c r="CB5" i="81"/>
  <c r="CA5" i="81"/>
  <c r="BZ5" i="81"/>
  <c r="BY5" i="81"/>
  <c r="BX5" i="81"/>
  <c r="BW5" i="81"/>
  <c r="BR5" i="81"/>
  <c r="BQ5" i="81"/>
  <c r="BP5" i="81"/>
  <c r="BO5" i="81"/>
  <c r="BK5" i="81"/>
  <c r="BJ5" i="81"/>
  <c r="BI5" i="81"/>
  <c r="BH5" i="81"/>
  <c r="BG5" i="81"/>
  <c r="BF5" i="81"/>
  <c r="BE5" i="81"/>
  <c r="BD5" i="81"/>
  <c r="BC5" i="81"/>
  <c r="BA5" i="81"/>
  <c r="AZ5" i="81"/>
  <c r="AY5" i="81"/>
  <c r="AX5" i="81"/>
  <c r="AW5" i="81"/>
  <c r="AV5" i="81"/>
  <c r="AQ35" i="80"/>
  <c r="AI35" i="80"/>
  <c r="BR5" i="80" s="1"/>
  <c r="AG35" i="80"/>
  <c r="AE35" i="80"/>
  <c r="AS35" i="80" s="1"/>
  <c r="AD35" i="80"/>
  <c r="BN5" i="80" s="1"/>
  <c r="AC35" i="80"/>
  <c r="Y35" i="80"/>
  <c r="AS34" i="80"/>
  <c r="AC33" i="80"/>
  <c r="AJ32" i="80"/>
  <c r="AI32" i="80"/>
  <c r="AH32" i="80"/>
  <c r="AG32" i="80"/>
  <c r="AF32" i="80"/>
  <c r="AE32" i="80"/>
  <c r="AD32" i="80"/>
  <c r="AC32" i="80"/>
  <c r="AB32" i="80"/>
  <c r="AA32" i="80"/>
  <c r="Z32" i="80"/>
  <c r="Y32" i="80"/>
  <c r="AJ31" i="80"/>
  <c r="AI31" i="80"/>
  <c r="AH31" i="80"/>
  <c r="AG31" i="80"/>
  <c r="AF31" i="80"/>
  <c r="AE31" i="80"/>
  <c r="AD31" i="80"/>
  <c r="CB5" i="80" s="1"/>
  <c r="AC31" i="80"/>
  <c r="AQ30" i="80"/>
  <c r="AQ29" i="80"/>
  <c r="AQ28" i="80"/>
  <c r="AQ27" i="80"/>
  <c r="AQ26" i="80"/>
  <c r="AQ25" i="80"/>
  <c r="AQ24" i="80"/>
  <c r="AQ23" i="80"/>
  <c r="AQ22" i="80"/>
  <c r="AQ21" i="80"/>
  <c r="AQ20" i="80"/>
  <c r="AQ19" i="80"/>
  <c r="AQ18" i="80"/>
  <c r="AQ17" i="80"/>
  <c r="AQ16" i="80"/>
  <c r="AQ15" i="80"/>
  <c r="AQ14" i="80"/>
  <c r="AQ13" i="80"/>
  <c r="AQ12" i="80"/>
  <c r="AQ11" i="80"/>
  <c r="CH5" i="80"/>
  <c r="CG5" i="80"/>
  <c r="CF5" i="80"/>
  <c r="CE5" i="80"/>
  <c r="CD5" i="80"/>
  <c r="CC5" i="80"/>
  <c r="CA5" i="80"/>
  <c r="BW5" i="80"/>
  <c r="BP5" i="80"/>
  <c r="BO5" i="80"/>
  <c r="BM5" i="80"/>
  <c r="BI5" i="80"/>
  <c r="BH5" i="80"/>
  <c r="BF5" i="80"/>
  <c r="BE5" i="80"/>
  <c r="BD5" i="80"/>
  <c r="BC5" i="80"/>
  <c r="BB5" i="80"/>
  <c r="BA5" i="80"/>
  <c r="AZ5" i="80"/>
  <c r="AX5" i="80"/>
  <c r="AW5" i="80"/>
  <c r="AV5" i="80"/>
  <c r="AG36" i="79"/>
  <c r="AC36" i="79"/>
  <c r="BT5" i="79" s="1"/>
  <c r="AQ35" i="79"/>
  <c r="AQ36" i="79" s="1"/>
  <c r="AI35" i="79"/>
  <c r="AH35" i="79"/>
  <c r="AG35" i="79"/>
  <c r="AD35" i="79"/>
  <c r="AR35" i="79" s="1"/>
  <c r="AC35" i="79"/>
  <c r="Z35" i="79"/>
  <c r="Y36" i="79" s="1"/>
  <c r="Y35" i="79"/>
  <c r="AS34" i="79"/>
  <c r="AQ34" i="79"/>
  <c r="AA35" i="79" s="1"/>
  <c r="BL5" i="79" s="1"/>
  <c r="AG33" i="79"/>
  <c r="AC33" i="79"/>
  <c r="Y33" i="79"/>
  <c r="AJ32" i="79"/>
  <c r="AI32" i="79"/>
  <c r="AH32" i="79"/>
  <c r="AG32" i="79"/>
  <c r="AF32" i="79"/>
  <c r="AE32" i="79"/>
  <c r="BD5" i="79" s="1"/>
  <c r="AD32" i="79"/>
  <c r="AC32" i="79"/>
  <c r="AB32" i="79"/>
  <c r="AA32" i="79"/>
  <c r="Z32" i="79"/>
  <c r="Y32" i="79"/>
  <c r="AJ31" i="79"/>
  <c r="AI31" i="79"/>
  <c r="CG5" i="79" s="1"/>
  <c r="AH31" i="79"/>
  <c r="AG31" i="79"/>
  <c r="AF31" i="79"/>
  <c r="AE31" i="79"/>
  <c r="AD31" i="79"/>
  <c r="AC31" i="79"/>
  <c r="AQ30" i="79"/>
  <c r="AQ29" i="79"/>
  <c r="AQ28" i="79"/>
  <c r="AQ27" i="79"/>
  <c r="AQ26" i="79"/>
  <c r="AQ25" i="79"/>
  <c r="AQ24" i="79"/>
  <c r="AQ23" i="79"/>
  <c r="AQ22" i="79"/>
  <c r="AQ21" i="79"/>
  <c r="AQ20" i="79"/>
  <c r="AQ19" i="79"/>
  <c r="AQ18" i="79"/>
  <c r="AQ17" i="79"/>
  <c r="AQ16" i="79"/>
  <c r="AQ15" i="79"/>
  <c r="AQ14" i="79"/>
  <c r="AQ13" i="79"/>
  <c r="AQ12" i="79"/>
  <c r="AQ11" i="79"/>
  <c r="CH5" i="79"/>
  <c r="CF5" i="79"/>
  <c r="CE5" i="79"/>
  <c r="CD5" i="79"/>
  <c r="CC5" i="79"/>
  <c r="CB5" i="79"/>
  <c r="CA5" i="79"/>
  <c r="BZ5" i="79"/>
  <c r="BY5" i="79"/>
  <c r="BX5" i="79"/>
  <c r="BW5" i="79"/>
  <c r="BU5" i="79"/>
  <c r="BR5" i="79"/>
  <c r="BQ5" i="79"/>
  <c r="BP5" i="79"/>
  <c r="BN5" i="79"/>
  <c r="BM5" i="79"/>
  <c r="BJ5" i="79"/>
  <c r="BI5" i="79"/>
  <c r="BH5" i="79"/>
  <c r="BG5" i="79"/>
  <c r="BF5" i="79"/>
  <c r="BE5" i="79"/>
  <c r="BC5" i="79"/>
  <c r="BB5" i="79"/>
  <c r="BA5" i="79"/>
  <c r="AZ5" i="79"/>
  <c r="AY5" i="79"/>
  <c r="AX5" i="79"/>
  <c r="AW5" i="79"/>
  <c r="AV5" i="79"/>
  <c r="AR35" i="78"/>
  <c r="AH35" i="78"/>
  <c r="AG35" i="78"/>
  <c r="AE35" i="78"/>
  <c r="AD35" i="78"/>
  <c r="AC35" i="78"/>
  <c r="AQ35" i="78" s="1"/>
  <c r="Z35" i="78"/>
  <c r="Y35" i="78"/>
  <c r="AQ34" i="78"/>
  <c r="AC33" i="78"/>
  <c r="AJ32" i="78"/>
  <c r="AI32" i="78"/>
  <c r="AH32" i="78"/>
  <c r="AG32" i="78"/>
  <c r="AF32" i="78"/>
  <c r="AE32" i="78"/>
  <c r="AD32" i="78"/>
  <c r="AC32" i="78"/>
  <c r="AB32" i="78"/>
  <c r="AA32" i="78"/>
  <c r="Z32" i="78"/>
  <c r="Y32" i="78"/>
  <c r="AJ31" i="78"/>
  <c r="AI31" i="78"/>
  <c r="AH31" i="78"/>
  <c r="AG31" i="78"/>
  <c r="AF31" i="78"/>
  <c r="CD5" i="78" s="1"/>
  <c r="AE31" i="78"/>
  <c r="AD31" i="78"/>
  <c r="AC31" i="78"/>
  <c r="AQ30" i="78"/>
  <c r="AQ29" i="78"/>
  <c r="AQ28" i="78"/>
  <c r="AQ27" i="78"/>
  <c r="AQ26" i="78"/>
  <c r="AQ25" i="78"/>
  <c r="AQ24" i="78"/>
  <c r="AQ23" i="78"/>
  <c r="AQ22" i="78"/>
  <c r="AQ21" i="78"/>
  <c r="AQ20" i="78"/>
  <c r="AQ19" i="78"/>
  <c r="AQ18" i="78"/>
  <c r="AQ17" i="78"/>
  <c r="AQ16" i="78"/>
  <c r="AQ15" i="78"/>
  <c r="AQ14" i="78"/>
  <c r="AQ13" i="78"/>
  <c r="AQ12" i="78"/>
  <c r="AQ11" i="78"/>
  <c r="CH5" i="78"/>
  <c r="CG5" i="78"/>
  <c r="CF5" i="78"/>
  <c r="CE5" i="78"/>
  <c r="CC5" i="78"/>
  <c r="CB5" i="78"/>
  <c r="CA5" i="78"/>
  <c r="BY5" i="78"/>
  <c r="BX5" i="78"/>
  <c r="BW5" i="78"/>
  <c r="BQ5" i="78"/>
  <c r="BP5" i="78"/>
  <c r="BO5" i="78"/>
  <c r="BN5" i="78"/>
  <c r="BK5" i="78"/>
  <c r="BJ5" i="78"/>
  <c r="BH5" i="78"/>
  <c r="BG5" i="78"/>
  <c r="BF5" i="78"/>
  <c r="BE5" i="78"/>
  <c r="BD5" i="78"/>
  <c r="BC5" i="78"/>
  <c r="BB5" i="78"/>
  <c r="AZ5" i="78"/>
  <c r="AY5" i="78"/>
  <c r="AX5" i="78"/>
  <c r="AW5" i="78"/>
  <c r="AV5" i="78"/>
  <c r="AI35" i="77"/>
  <c r="BR5" i="77" s="1"/>
  <c r="AH35" i="77"/>
  <c r="BQ5" i="77" s="1"/>
  <c r="AE35" i="77"/>
  <c r="AD35" i="77"/>
  <c r="AC35" i="77"/>
  <c r="AC36" i="77" s="1"/>
  <c r="BT5" i="77" s="1"/>
  <c r="Z35" i="77"/>
  <c r="AS34" i="77"/>
  <c r="AS35" i="77" s="1"/>
  <c r="AC33" i="77"/>
  <c r="AJ32" i="77"/>
  <c r="AI32" i="77"/>
  <c r="AH32" i="77"/>
  <c r="AG32" i="77"/>
  <c r="AF32" i="77"/>
  <c r="AE32" i="77"/>
  <c r="AD32" i="77"/>
  <c r="AC32" i="77"/>
  <c r="AB32" i="77"/>
  <c r="AA32" i="77"/>
  <c r="Z32" i="77"/>
  <c r="Y32" i="77"/>
  <c r="BW5" i="77" s="1"/>
  <c r="AJ31" i="77"/>
  <c r="AI31" i="77"/>
  <c r="AH31" i="77"/>
  <c r="AG31" i="77"/>
  <c r="AF31" i="77"/>
  <c r="AE31" i="77"/>
  <c r="AD31" i="77"/>
  <c r="AC31" i="77"/>
  <c r="CA5" i="77" s="1"/>
  <c r="AQ30" i="77"/>
  <c r="AQ29" i="77"/>
  <c r="AQ28" i="77"/>
  <c r="AQ27" i="77"/>
  <c r="AQ26" i="77"/>
  <c r="AQ25" i="77"/>
  <c r="AQ24" i="77"/>
  <c r="AQ23" i="77"/>
  <c r="AQ22" i="77"/>
  <c r="AQ21" i="77"/>
  <c r="AQ20" i="77"/>
  <c r="AQ19" i="77"/>
  <c r="AQ18" i="77"/>
  <c r="AQ17" i="77"/>
  <c r="AQ16" i="77"/>
  <c r="AQ15" i="77"/>
  <c r="AQ14" i="77"/>
  <c r="AQ13" i="77"/>
  <c r="AQ12" i="77"/>
  <c r="AQ11" i="77"/>
  <c r="CH5" i="77"/>
  <c r="CG5" i="77"/>
  <c r="CF5" i="77"/>
  <c r="CE5" i="77"/>
  <c r="CD5" i="77"/>
  <c r="CC5" i="77"/>
  <c r="CB5" i="77"/>
  <c r="BX5" i="77"/>
  <c r="BO5" i="77"/>
  <c r="BN5" i="77"/>
  <c r="BK5" i="77"/>
  <c r="BI5" i="77"/>
  <c r="BH5" i="77"/>
  <c r="BG5" i="77"/>
  <c r="BE5" i="77"/>
  <c r="BD5" i="77"/>
  <c r="BC5" i="77"/>
  <c r="BB5" i="77"/>
  <c r="BA5" i="77"/>
  <c r="AZ5" i="77"/>
  <c r="AY5" i="77"/>
  <c r="AW5" i="77"/>
  <c r="AV5" i="77"/>
  <c r="AI35" i="76"/>
  <c r="BR5" i="76" s="1"/>
  <c r="AH35" i="76"/>
  <c r="AG35" i="76"/>
  <c r="AG36" i="76" s="1"/>
  <c r="BU5" i="76" s="1"/>
  <c r="AE35" i="76"/>
  <c r="AS35" i="76" s="1"/>
  <c r="AC35" i="76"/>
  <c r="AQ35" i="76" s="1"/>
  <c r="Z35" i="76"/>
  <c r="Y35" i="76"/>
  <c r="BJ5" i="76" s="1"/>
  <c r="AS34" i="76"/>
  <c r="AQ34" i="76"/>
  <c r="AA35" i="76" s="1"/>
  <c r="BL5" i="76" s="1"/>
  <c r="AG33" i="76"/>
  <c r="Y33" i="76"/>
  <c r="AJ32" i="76"/>
  <c r="AI32" i="76"/>
  <c r="AH32" i="76"/>
  <c r="AG32" i="76"/>
  <c r="AF32" i="76"/>
  <c r="AE32" i="76"/>
  <c r="AD32" i="76"/>
  <c r="BC5" i="76" s="1"/>
  <c r="AC32" i="76"/>
  <c r="AB32" i="76"/>
  <c r="AA32" i="76"/>
  <c r="Z32" i="76"/>
  <c r="Y32" i="76"/>
  <c r="AJ31" i="76"/>
  <c r="AI31" i="76"/>
  <c r="AH31" i="76"/>
  <c r="CF5" i="76" s="1"/>
  <c r="AG31" i="76"/>
  <c r="AF31" i="76"/>
  <c r="AE31" i="76"/>
  <c r="AD31" i="76"/>
  <c r="AC31" i="76"/>
  <c r="AQ30" i="76"/>
  <c r="AQ29" i="76"/>
  <c r="AQ28" i="76"/>
  <c r="AQ27" i="76"/>
  <c r="AQ26" i="76"/>
  <c r="AQ25" i="76"/>
  <c r="AQ24" i="76"/>
  <c r="AQ23" i="76"/>
  <c r="AQ22" i="76"/>
  <c r="AQ21" i="76"/>
  <c r="AQ20" i="76"/>
  <c r="AQ19" i="76"/>
  <c r="AQ18" i="76"/>
  <c r="AQ17" i="76"/>
  <c r="AQ16" i="76"/>
  <c r="AQ15" i="76"/>
  <c r="AQ14" i="76"/>
  <c r="AQ13" i="76"/>
  <c r="AQ12" i="76"/>
  <c r="AQ11" i="76"/>
  <c r="CH5" i="76"/>
  <c r="CG5" i="76"/>
  <c r="CE5" i="76"/>
  <c r="CD5" i="76"/>
  <c r="CC5" i="76"/>
  <c r="CB5" i="76"/>
  <c r="CA5" i="76"/>
  <c r="BZ5" i="76"/>
  <c r="BY5" i="76"/>
  <c r="BX5" i="76"/>
  <c r="BW5" i="76"/>
  <c r="BQ5" i="76"/>
  <c r="BP5" i="76"/>
  <c r="BM5" i="76"/>
  <c r="BK5" i="76"/>
  <c r="BI5" i="76"/>
  <c r="BH5" i="76"/>
  <c r="BG5" i="76"/>
  <c r="BF5" i="76"/>
  <c r="BE5" i="76"/>
  <c r="BD5" i="76"/>
  <c r="BB5" i="76"/>
  <c r="BA5" i="76"/>
  <c r="AZ5" i="76"/>
  <c r="AY5" i="76"/>
  <c r="AX5" i="76"/>
  <c r="AW5" i="76"/>
  <c r="AV5" i="76"/>
  <c r="AR35" i="75"/>
  <c r="AQ35" i="75"/>
  <c r="AH35" i="75"/>
  <c r="AG35" i="75"/>
  <c r="AE35" i="75"/>
  <c r="BO5" i="75" s="1"/>
  <c r="AD35" i="75"/>
  <c r="AC35" i="75"/>
  <c r="Z35" i="75"/>
  <c r="Y35" i="75"/>
  <c r="AQ34" i="75"/>
  <c r="AC33" i="75"/>
  <c r="AJ32" i="75"/>
  <c r="AI32" i="75"/>
  <c r="AH32" i="75"/>
  <c r="AG32" i="75"/>
  <c r="AF32" i="75"/>
  <c r="AE32" i="75"/>
  <c r="AD32" i="75"/>
  <c r="AC32" i="75"/>
  <c r="AB32" i="75"/>
  <c r="AA32" i="75"/>
  <c r="Z32" i="75"/>
  <c r="Y32" i="75"/>
  <c r="AJ31" i="75"/>
  <c r="AI31" i="75"/>
  <c r="AH31" i="75"/>
  <c r="AG31" i="75"/>
  <c r="AF31" i="75"/>
  <c r="AE31" i="75"/>
  <c r="CC5" i="75" s="1"/>
  <c r="AD31" i="75"/>
  <c r="AC31" i="75"/>
  <c r="AQ30" i="75"/>
  <c r="AQ29" i="75"/>
  <c r="AQ28" i="75"/>
  <c r="AQ27" i="75"/>
  <c r="AQ26" i="75"/>
  <c r="AQ25" i="75"/>
  <c r="AQ24" i="75"/>
  <c r="AQ23" i="75"/>
  <c r="AQ22" i="75"/>
  <c r="AQ21" i="75"/>
  <c r="AQ20" i="75"/>
  <c r="AQ19" i="75"/>
  <c r="AQ18" i="75"/>
  <c r="AQ17" i="75"/>
  <c r="AQ16" i="75"/>
  <c r="AQ15" i="75"/>
  <c r="AQ14" i="75"/>
  <c r="AQ13" i="75"/>
  <c r="AQ12" i="75"/>
  <c r="AQ11" i="75"/>
  <c r="CH5" i="75"/>
  <c r="CG5" i="75"/>
  <c r="CF5" i="75"/>
  <c r="CE5" i="75"/>
  <c r="CD5" i="75"/>
  <c r="CB5" i="75"/>
  <c r="CA5" i="75"/>
  <c r="BW5" i="75"/>
  <c r="BQ5" i="75"/>
  <c r="BP5" i="75"/>
  <c r="BN5" i="75"/>
  <c r="BM5" i="75"/>
  <c r="BJ5" i="75"/>
  <c r="BI5" i="75"/>
  <c r="BG5" i="75"/>
  <c r="BF5" i="75"/>
  <c r="BE5" i="75"/>
  <c r="BD5" i="75"/>
  <c r="BC5" i="75"/>
  <c r="BB5" i="75"/>
  <c r="BA5" i="75"/>
  <c r="AY5" i="75"/>
  <c r="AX5" i="75"/>
  <c r="AW5" i="75"/>
  <c r="AV5" i="75"/>
  <c r="AG36" i="74"/>
  <c r="BU5" i="74" s="1"/>
  <c r="AR35" i="74"/>
  <c r="AI35" i="74"/>
  <c r="AH35" i="74"/>
  <c r="AG35" i="74"/>
  <c r="BP5" i="74" s="1"/>
  <c r="AD35" i="74"/>
  <c r="AC35" i="74"/>
  <c r="AQ35" i="74" s="1"/>
  <c r="Z35" i="74"/>
  <c r="Y35" i="74"/>
  <c r="Y36" i="74" s="1"/>
  <c r="AS34" i="74"/>
  <c r="AQ34" i="74"/>
  <c r="AA35" i="74" s="1"/>
  <c r="BL5" i="74" s="1"/>
  <c r="AG33" i="74"/>
  <c r="Y33" i="74"/>
  <c r="AJ32" i="74"/>
  <c r="AI32" i="74"/>
  <c r="AH32" i="74"/>
  <c r="AG32" i="74"/>
  <c r="AF32" i="74"/>
  <c r="AE32" i="74"/>
  <c r="AD32" i="74"/>
  <c r="AC32" i="74"/>
  <c r="AB32" i="74"/>
  <c r="AA32" i="74"/>
  <c r="Z32" i="74"/>
  <c r="Y32" i="74"/>
  <c r="AJ31" i="74"/>
  <c r="CH5" i="74" s="1"/>
  <c r="AI31" i="74"/>
  <c r="AH31" i="74"/>
  <c r="AG31" i="74"/>
  <c r="AF31" i="74"/>
  <c r="AE31" i="74"/>
  <c r="AD31" i="74"/>
  <c r="AC31" i="74"/>
  <c r="AQ30" i="74"/>
  <c r="AQ29" i="74"/>
  <c r="AQ28" i="74"/>
  <c r="AQ27" i="74"/>
  <c r="AQ26" i="74"/>
  <c r="AQ25" i="74"/>
  <c r="AQ24" i="74"/>
  <c r="AQ23" i="74"/>
  <c r="AQ22" i="74"/>
  <c r="AQ21" i="74"/>
  <c r="AQ20" i="74"/>
  <c r="AQ19" i="74"/>
  <c r="AQ18" i="74"/>
  <c r="AQ17" i="74"/>
  <c r="AQ16" i="74"/>
  <c r="AQ15" i="74"/>
  <c r="AQ14" i="74"/>
  <c r="AQ13" i="74"/>
  <c r="AQ12" i="74"/>
  <c r="AQ11" i="74"/>
  <c r="CG5" i="74"/>
  <c r="CF5" i="74"/>
  <c r="CE5" i="74"/>
  <c r="CD5" i="74"/>
  <c r="CC5" i="74"/>
  <c r="CB5" i="74"/>
  <c r="CA5" i="74"/>
  <c r="BZ5" i="74"/>
  <c r="BY5" i="74"/>
  <c r="BX5" i="74"/>
  <c r="BW5" i="74"/>
  <c r="BR5" i="74"/>
  <c r="BQ5" i="74"/>
  <c r="BN5" i="74"/>
  <c r="BM5" i="74"/>
  <c r="BK5" i="74"/>
  <c r="BJ5" i="74"/>
  <c r="BI5" i="74"/>
  <c r="BH5" i="74"/>
  <c r="BG5" i="74"/>
  <c r="BF5" i="74"/>
  <c r="BD5" i="74"/>
  <c r="BC5" i="74"/>
  <c r="BB5" i="74"/>
  <c r="BA5" i="74"/>
  <c r="AZ5" i="74"/>
  <c r="AY5" i="74"/>
  <c r="AX5" i="74"/>
  <c r="AW5" i="74"/>
  <c r="AV5" i="74"/>
  <c r="AH35" i="73"/>
  <c r="AG35" i="73"/>
  <c r="AE35" i="73"/>
  <c r="AD35" i="73"/>
  <c r="AR35" i="73" s="1"/>
  <c r="AC35" i="73"/>
  <c r="Z35" i="73"/>
  <c r="Y35" i="73"/>
  <c r="AS34" i="73"/>
  <c r="AA35" i="73" s="1"/>
  <c r="AQ34" i="73"/>
  <c r="AG33" i="73"/>
  <c r="Y33" i="73"/>
  <c r="AJ32" i="73"/>
  <c r="BI5" i="73" s="1"/>
  <c r="AI32" i="73"/>
  <c r="AH32" i="73"/>
  <c r="AG32" i="73"/>
  <c r="AF32" i="73"/>
  <c r="AE32" i="73"/>
  <c r="AD32" i="73"/>
  <c r="AC32" i="73"/>
  <c r="AB32" i="73"/>
  <c r="BA5" i="73" s="1"/>
  <c r="AA32" i="73"/>
  <c r="Z32" i="73"/>
  <c r="Y32" i="73"/>
  <c r="AJ31" i="73"/>
  <c r="AI31" i="73"/>
  <c r="AH31" i="73"/>
  <c r="AG31" i="73"/>
  <c r="CE5" i="73" s="1"/>
  <c r="AF31" i="73"/>
  <c r="CD5" i="73" s="1"/>
  <c r="AE31" i="73"/>
  <c r="AD31" i="73"/>
  <c r="AC31" i="73"/>
  <c r="AQ30" i="73"/>
  <c r="AQ29" i="73"/>
  <c r="AQ28" i="73"/>
  <c r="AQ27" i="73"/>
  <c r="AQ26" i="73"/>
  <c r="AQ25" i="73"/>
  <c r="AQ24" i="73"/>
  <c r="AQ23" i="73"/>
  <c r="AQ22" i="73"/>
  <c r="AQ21" i="73"/>
  <c r="AQ20" i="73"/>
  <c r="AQ19" i="73"/>
  <c r="AQ18" i="73"/>
  <c r="AQ17" i="73"/>
  <c r="AQ16" i="73"/>
  <c r="AQ15" i="73"/>
  <c r="AQ14" i="73"/>
  <c r="AQ13" i="73"/>
  <c r="AQ12" i="73"/>
  <c r="AQ11" i="73"/>
  <c r="CH5" i="73"/>
  <c r="CG5" i="73"/>
  <c r="CF5" i="73"/>
  <c r="CC5" i="73"/>
  <c r="CB5" i="73"/>
  <c r="CA5" i="73"/>
  <c r="BZ5" i="73"/>
  <c r="BY5" i="73"/>
  <c r="BX5" i="73"/>
  <c r="BW5" i="73"/>
  <c r="BQ5" i="73"/>
  <c r="BP5" i="73"/>
  <c r="BO5" i="73"/>
  <c r="BK5" i="73"/>
  <c r="BJ5" i="73"/>
  <c r="BH5" i="73"/>
  <c r="BG5" i="73"/>
  <c r="BF5" i="73"/>
  <c r="BE5" i="73"/>
  <c r="BD5" i="73"/>
  <c r="BC5" i="73"/>
  <c r="AZ5" i="73"/>
  <c r="AY5" i="73"/>
  <c r="AX5" i="73"/>
  <c r="AW5" i="73"/>
  <c r="AV5" i="73"/>
  <c r="AI35" i="72"/>
  <c r="BR5" i="72" s="1"/>
  <c r="AE35" i="72"/>
  <c r="AD35" i="72"/>
  <c r="BN5" i="72" s="1"/>
  <c r="Y35" i="72"/>
  <c r="AS34" i="72"/>
  <c r="AS35" i="72" s="1"/>
  <c r="AC33" i="72"/>
  <c r="AJ32" i="72"/>
  <c r="AI32" i="72"/>
  <c r="AH32" i="72"/>
  <c r="AG32" i="72"/>
  <c r="AG35" i="72" s="1"/>
  <c r="AF32" i="72"/>
  <c r="AE32" i="72"/>
  <c r="AD32" i="72"/>
  <c r="AC32" i="72"/>
  <c r="AC35" i="72" s="1"/>
  <c r="AB32" i="72"/>
  <c r="AA32" i="72"/>
  <c r="Z32" i="72"/>
  <c r="Y32" i="72"/>
  <c r="AJ31" i="72"/>
  <c r="AI31" i="72"/>
  <c r="AH31" i="72"/>
  <c r="AG31" i="72"/>
  <c r="AF31" i="72"/>
  <c r="AE31" i="72"/>
  <c r="AD31" i="72"/>
  <c r="CB5" i="72" s="1"/>
  <c r="AC31" i="72"/>
  <c r="CA5" i="72" s="1"/>
  <c r="AQ30" i="72"/>
  <c r="AQ29" i="72"/>
  <c r="AQ28" i="72"/>
  <c r="AQ27" i="72"/>
  <c r="AQ26" i="72"/>
  <c r="AQ25" i="72"/>
  <c r="AQ24" i="72"/>
  <c r="AQ23" i="72"/>
  <c r="AQ22" i="72"/>
  <c r="AQ21" i="72"/>
  <c r="AQ20" i="72"/>
  <c r="AQ19" i="72"/>
  <c r="AQ18" i="72"/>
  <c r="AQ17" i="72"/>
  <c r="AQ16" i="72"/>
  <c r="AQ15" i="72"/>
  <c r="AQ14" i="72"/>
  <c r="AQ13" i="72"/>
  <c r="AQ12" i="72"/>
  <c r="AQ11" i="72"/>
  <c r="CH5" i="72"/>
  <c r="CG5" i="72"/>
  <c r="CF5" i="72"/>
  <c r="CE5" i="72"/>
  <c r="CD5" i="72"/>
  <c r="CC5" i="72"/>
  <c r="BX5" i="72"/>
  <c r="BW5" i="72"/>
  <c r="BP5" i="72"/>
  <c r="BO5" i="72"/>
  <c r="BI5" i="72"/>
  <c r="BH5" i="72"/>
  <c r="BE5" i="72"/>
  <c r="BD5" i="72"/>
  <c r="BC5" i="72"/>
  <c r="BB5" i="72"/>
  <c r="BA5" i="72"/>
  <c r="AZ5" i="72"/>
  <c r="AW5" i="72"/>
  <c r="AV5" i="72"/>
  <c r="AQ35" i="71"/>
  <c r="AI35" i="71"/>
  <c r="AG35" i="71"/>
  <c r="BP5" i="71" s="1"/>
  <c r="AE35" i="71"/>
  <c r="BO5" i="71" s="1"/>
  <c r="AC35" i="71"/>
  <c r="Z35" i="71"/>
  <c r="BK5" i="71" s="1"/>
  <c r="Y35" i="71"/>
  <c r="AS34" i="71"/>
  <c r="AQ34" i="71"/>
  <c r="AA35" i="71" s="1"/>
  <c r="AG33" i="71"/>
  <c r="AJ32" i="71"/>
  <c r="AI32" i="71"/>
  <c r="AH32" i="71"/>
  <c r="AH35" i="71" s="1"/>
  <c r="BQ5" i="71" s="1"/>
  <c r="AG32" i="71"/>
  <c r="AF32" i="71"/>
  <c r="AE32" i="71"/>
  <c r="BD5" i="71" s="1"/>
  <c r="AD32" i="71"/>
  <c r="AD35" i="71" s="1"/>
  <c r="BN5" i="71" s="1"/>
  <c r="AC32" i="71"/>
  <c r="AB32" i="71"/>
  <c r="AA32" i="71"/>
  <c r="Z32" i="71"/>
  <c r="Y33" i="71" s="1"/>
  <c r="Y32" i="71"/>
  <c r="AJ31" i="71"/>
  <c r="AI31" i="71"/>
  <c r="CG5" i="71" s="1"/>
  <c r="AH31" i="71"/>
  <c r="CF5" i="71" s="1"/>
  <c r="AG31" i="71"/>
  <c r="AF31" i="71"/>
  <c r="AE31" i="71"/>
  <c r="AD31" i="71"/>
  <c r="AC31" i="71"/>
  <c r="AQ30" i="71"/>
  <c r="AQ29" i="71"/>
  <c r="AQ28" i="71"/>
  <c r="AQ27" i="71"/>
  <c r="AQ26" i="71"/>
  <c r="AQ25" i="71"/>
  <c r="AQ24" i="71"/>
  <c r="AQ23" i="71"/>
  <c r="AQ22" i="71"/>
  <c r="AQ21" i="71"/>
  <c r="AQ20" i="71"/>
  <c r="AQ19" i="71"/>
  <c r="AQ18" i="71"/>
  <c r="AQ17" i="71"/>
  <c r="AQ16" i="71"/>
  <c r="AQ15" i="71"/>
  <c r="AQ14" i="71"/>
  <c r="AQ13" i="71"/>
  <c r="AQ12" i="71"/>
  <c r="AQ11" i="71"/>
  <c r="CH5" i="71"/>
  <c r="CE5" i="71"/>
  <c r="CD5" i="71"/>
  <c r="CC5" i="71"/>
  <c r="CB5" i="71"/>
  <c r="CA5" i="71"/>
  <c r="BY5" i="71"/>
  <c r="BX5" i="71"/>
  <c r="BW5" i="71"/>
  <c r="BR5" i="71"/>
  <c r="BM5" i="71"/>
  <c r="BJ5" i="71"/>
  <c r="BI5" i="71"/>
  <c r="BH5" i="71"/>
  <c r="BF5" i="71"/>
  <c r="BE5" i="71"/>
  <c r="BB5" i="71"/>
  <c r="BA5" i="71"/>
  <c r="AZ5" i="71"/>
  <c r="AX5" i="71"/>
  <c r="AW5" i="71"/>
  <c r="AV5" i="71"/>
  <c r="AR35" i="70"/>
  <c r="AQ35" i="70"/>
  <c r="AH35" i="70"/>
  <c r="AG35" i="70"/>
  <c r="BP5" i="70" s="1"/>
  <c r="AC35" i="70"/>
  <c r="Z35" i="70"/>
  <c r="BK5" i="70" s="1"/>
  <c r="AQ34" i="70"/>
  <c r="AJ32" i="70"/>
  <c r="BI5" i="70" s="1"/>
  <c r="AI32" i="70"/>
  <c r="AH32" i="70"/>
  <c r="AG32" i="70"/>
  <c r="AF32" i="70"/>
  <c r="BE5" i="70" s="1"/>
  <c r="AE32" i="70"/>
  <c r="AE35" i="70" s="1"/>
  <c r="BO5" i="70" s="1"/>
  <c r="AD32" i="70"/>
  <c r="AD35" i="70" s="1"/>
  <c r="BN5" i="70" s="1"/>
  <c r="AC32" i="70"/>
  <c r="AB32" i="70"/>
  <c r="AA32" i="70"/>
  <c r="BX5" i="70" s="1"/>
  <c r="Z32" i="70"/>
  <c r="Y32" i="70"/>
  <c r="Y35" i="70" s="1"/>
  <c r="AJ31" i="70"/>
  <c r="AI31" i="70"/>
  <c r="AH31" i="70"/>
  <c r="AG31" i="70"/>
  <c r="CE5" i="70" s="1"/>
  <c r="AF31" i="70"/>
  <c r="CD5" i="70" s="1"/>
  <c r="AE31" i="70"/>
  <c r="CC5" i="70" s="1"/>
  <c r="AD31" i="70"/>
  <c r="CB5" i="70" s="1"/>
  <c r="AC31" i="70"/>
  <c r="AQ30" i="70"/>
  <c r="AQ29" i="70"/>
  <c r="AQ28" i="70"/>
  <c r="AQ27" i="70"/>
  <c r="AQ26" i="70"/>
  <c r="AQ25" i="70"/>
  <c r="AQ24" i="70"/>
  <c r="AQ23" i="70"/>
  <c r="AQ22" i="70"/>
  <c r="AQ21" i="70"/>
  <c r="AQ20" i="70"/>
  <c r="AQ19" i="70"/>
  <c r="AQ18" i="70"/>
  <c r="AQ17" i="70"/>
  <c r="AQ16" i="70"/>
  <c r="AQ15" i="70"/>
  <c r="AQ14" i="70"/>
  <c r="AQ13" i="70"/>
  <c r="AQ12" i="70"/>
  <c r="AQ11" i="70"/>
  <c r="CH5" i="70"/>
  <c r="CG5" i="70"/>
  <c r="CF5" i="70"/>
  <c r="CA5" i="70"/>
  <c r="BY5" i="70"/>
  <c r="BW5" i="70"/>
  <c r="BQ5" i="70"/>
  <c r="BG5" i="70"/>
  <c r="BF5" i="70"/>
  <c r="BC5" i="70"/>
  <c r="BB5" i="70"/>
  <c r="AY5" i="70"/>
  <c r="AX5" i="70"/>
  <c r="AW5" i="70"/>
  <c r="AV5" i="70"/>
  <c r="AG36" i="69"/>
  <c r="BU5" i="69" s="1"/>
  <c r="AI35" i="69"/>
  <c r="BR5" i="69" s="1"/>
  <c r="AH35" i="69"/>
  <c r="BQ5" i="69" s="1"/>
  <c r="AG35" i="69"/>
  <c r="BP5" i="69" s="1"/>
  <c r="AS34" i="69"/>
  <c r="AQ34" i="69"/>
  <c r="AA35" i="69" s="1"/>
  <c r="BL5" i="69" s="1"/>
  <c r="AJ32" i="69"/>
  <c r="AI32" i="69"/>
  <c r="AH32" i="69"/>
  <c r="AG32" i="69"/>
  <c r="AG33" i="69" s="1"/>
  <c r="AF32" i="69"/>
  <c r="BE5" i="69" s="1"/>
  <c r="AE32" i="69"/>
  <c r="AE35" i="69" s="1"/>
  <c r="BO5" i="69" s="1"/>
  <c r="AD32" i="69"/>
  <c r="AD35" i="69" s="1"/>
  <c r="AC32" i="69"/>
  <c r="AC33" i="69" s="1"/>
  <c r="AB32" i="69"/>
  <c r="BA5" i="69" s="1"/>
  <c r="AA32" i="69"/>
  <c r="Z32" i="69"/>
  <c r="AR35" i="69" s="1"/>
  <c r="Y32" i="69"/>
  <c r="BW5" i="69" s="1"/>
  <c r="AJ31" i="69"/>
  <c r="CH5" i="69" s="1"/>
  <c r="AI31" i="69"/>
  <c r="AH31" i="69"/>
  <c r="AG31" i="69"/>
  <c r="AF31" i="69"/>
  <c r="AE31" i="69"/>
  <c r="AD31" i="69"/>
  <c r="CB5" i="69" s="1"/>
  <c r="AC31" i="69"/>
  <c r="CA5" i="69" s="1"/>
  <c r="AQ30" i="69"/>
  <c r="AQ29" i="69"/>
  <c r="AQ28" i="69"/>
  <c r="AQ27" i="69"/>
  <c r="AQ26" i="69"/>
  <c r="AQ25" i="69"/>
  <c r="AQ24" i="69"/>
  <c r="AQ23" i="69"/>
  <c r="AQ22" i="69"/>
  <c r="AQ21" i="69"/>
  <c r="AQ20" i="69"/>
  <c r="AQ19" i="69"/>
  <c r="AQ18" i="69"/>
  <c r="AQ17" i="69"/>
  <c r="AQ16" i="69"/>
  <c r="AQ15" i="69"/>
  <c r="AQ14" i="69"/>
  <c r="AQ13" i="69"/>
  <c r="AQ12" i="69"/>
  <c r="AQ11" i="69"/>
  <c r="CG5" i="69"/>
  <c r="CF5" i="69"/>
  <c r="CE5" i="69"/>
  <c r="CD5" i="69"/>
  <c r="CC5" i="69"/>
  <c r="BX5" i="69"/>
  <c r="BN5" i="69"/>
  <c r="BI5" i="69"/>
  <c r="BH5" i="69"/>
  <c r="BG5" i="69"/>
  <c r="BF5" i="69"/>
  <c r="BD5" i="69"/>
  <c r="BC5" i="69"/>
  <c r="AZ5" i="69"/>
  <c r="AY5" i="69"/>
  <c r="AX5" i="69"/>
  <c r="AW5" i="69"/>
  <c r="AV5" i="69"/>
  <c r="AI35" i="68"/>
  <c r="BR5" i="68" s="1"/>
  <c r="AD35" i="68"/>
  <c r="BN5" i="68" s="1"/>
  <c r="Y35" i="68"/>
  <c r="BJ5" i="68" s="1"/>
  <c r="AG33" i="68"/>
  <c r="Y33" i="68"/>
  <c r="AJ32" i="68"/>
  <c r="AI32" i="68"/>
  <c r="AH32" i="68"/>
  <c r="AH35" i="68" s="1"/>
  <c r="BQ5" i="68" s="1"/>
  <c r="AG32" i="68"/>
  <c r="AG35" i="68" s="1"/>
  <c r="AF32" i="68"/>
  <c r="AE32" i="68"/>
  <c r="AE35" i="68" s="1"/>
  <c r="BO5" i="68" s="1"/>
  <c r="AD32" i="68"/>
  <c r="AC32" i="68"/>
  <c r="BB5" i="68" s="1"/>
  <c r="AB32" i="68"/>
  <c r="AA32" i="68"/>
  <c r="AS34" i="68" s="1"/>
  <c r="AS35" i="68" s="1"/>
  <c r="Z32" i="68"/>
  <c r="AR35" i="68" s="1"/>
  <c r="Y32" i="68"/>
  <c r="AJ31" i="68"/>
  <c r="AI31" i="68"/>
  <c r="CG5" i="68" s="1"/>
  <c r="AH31" i="68"/>
  <c r="AG31" i="68"/>
  <c r="CE5" i="68" s="1"/>
  <c r="AF31" i="68"/>
  <c r="CD5" i="68" s="1"/>
  <c r="AE31" i="68"/>
  <c r="AD31" i="68"/>
  <c r="AC31" i="68"/>
  <c r="AQ30" i="68"/>
  <c r="AQ29" i="68"/>
  <c r="AQ28" i="68"/>
  <c r="AQ27" i="68"/>
  <c r="AQ26" i="68"/>
  <c r="AQ25" i="68"/>
  <c r="AQ24" i="68"/>
  <c r="AQ23" i="68"/>
  <c r="AQ22" i="68"/>
  <c r="AQ21" i="68"/>
  <c r="AQ20" i="68"/>
  <c r="AQ19" i="68"/>
  <c r="AQ18" i="68"/>
  <c r="AQ17" i="68"/>
  <c r="AQ16" i="68"/>
  <c r="AQ15" i="68"/>
  <c r="AQ14" i="68"/>
  <c r="AQ13" i="68"/>
  <c r="AQ12" i="68"/>
  <c r="AQ11" i="68"/>
  <c r="CH5" i="68"/>
  <c r="CF5" i="68"/>
  <c r="CC5" i="68"/>
  <c r="CB5" i="68"/>
  <c r="CA5" i="68"/>
  <c r="BX5" i="68"/>
  <c r="BW5" i="68"/>
  <c r="BP5" i="68"/>
  <c r="BI5" i="68"/>
  <c r="BH5" i="68"/>
  <c r="BF5" i="68"/>
  <c r="BE5" i="68"/>
  <c r="BD5" i="68"/>
  <c r="BC5" i="68"/>
  <c r="BA5" i="68"/>
  <c r="AZ5" i="68"/>
  <c r="AW5" i="68"/>
  <c r="AV5" i="68"/>
  <c r="AG35" i="67"/>
  <c r="Y35" i="67"/>
  <c r="AJ32" i="67"/>
  <c r="AI32" i="67"/>
  <c r="BH5" i="67" s="1"/>
  <c r="AH32" i="67"/>
  <c r="AG32" i="67"/>
  <c r="AF32" i="67"/>
  <c r="AE32" i="67"/>
  <c r="BD5" i="67" s="1"/>
  <c r="AD32" i="67"/>
  <c r="AD35" i="67" s="1"/>
  <c r="BN5" i="67" s="1"/>
  <c r="AC32" i="67"/>
  <c r="AC33" i="67" s="1"/>
  <c r="AB32" i="67"/>
  <c r="AA32" i="67"/>
  <c r="AS34" i="67" s="1"/>
  <c r="Z32" i="67"/>
  <c r="Z35" i="67" s="1"/>
  <c r="BK5" i="67" s="1"/>
  <c r="Y32" i="67"/>
  <c r="AJ31" i="67"/>
  <c r="AI31" i="67"/>
  <c r="AH31" i="67"/>
  <c r="AG31" i="67"/>
  <c r="AF31" i="67"/>
  <c r="CD5" i="67" s="1"/>
  <c r="AE31" i="67"/>
  <c r="CC5" i="67" s="1"/>
  <c r="AD31" i="67"/>
  <c r="CB5" i="67" s="1"/>
  <c r="AC31" i="67"/>
  <c r="CA5" i="67" s="1"/>
  <c r="AQ30" i="67"/>
  <c r="AQ29" i="67"/>
  <c r="AQ28" i="67"/>
  <c r="AQ27" i="67"/>
  <c r="AQ26" i="67"/>
  <c r="AQ25" i="67"/>
  <c r="AQ24" i="67"/>
  <c r="AQ23" i="67"/>
  <c r="AQ22" i="67"/>
  <c r="AQ21" i="67"/>
  <c r="AQ20" i="67"/>
  <c r="AQ19" i="67"/>
  <c r="AQ18" i="67"/>
  <c r="AQ17" i="67"/>
  <c r="AQ16" i="67"/>
  <c r="AQ15" i="67"/>
  <c r="AQ14" i="67"/>
  <c r="AQ13" i="67"/>
  <c r="AQ12" i="67"/>
  <c r="AQ11" i="67"/>
  <c r="CH5" i="67"/>
  <c r="CG5" i="67"/>
  <c r="CF5" i="67"/>
  <c r="CE5" i="67"/>
  <c r="BY5" i="67"/>
  <c r="BW5" i="67"/>
  <c r="BP5" i="67"/>
  <c r="BJ5" i="67"/>
  <c r="BI5" i="67"/>
  <c r="BF5" i="67"/>
  <c r="BE5" i="67"/>
  <c r="BC5" i="67"/>
  <c r="BB5" i="67"/>
  <c r="BA5" i="67"/>
  <c r="AZ5" i="67"/>
  <c r="AX5" i="67"/>
  <c r="AW5" i="67"/>
  <c r="AV5" i="67"/>
  <c r="AH35" i="66"/>
  <c r="AJ32" i="66"/>
  <c r="BI5" i="66" s="1"/>
  <c r="AI32" i="66"/>
  <c r="AI35" i="66" s="1"/>
  <c r="BR5" i="66" s="1"/>
  <c r="AH32" i="66"/>
  <c r="AG32" i="66"/>
  <c r="AG35" i="66" s="1"/>
  <c r="AF32" i="66"/>
  <c r="BE5" i="66" s="1"/>
  <c r="AE32" i="66"/>
  <c r="BD5" i="66" s="1"/>
  <c r="AD32" i="66"/>
  <c r="AD35" i="66" s="1"/>
  <c r="AC32" i="66"/>
  <c r="AB32" i="66"/>
  <c r="BA5" i="66" s="1"/>
  <c r="AA32" i="66"/>
  <c r="Z32" i="66"/>
  <c r="Z35" i="66" s="1"/>
  <c r="BK5" i="66" s="1"/>
  <c r="Y32" i="66"/>
  <c r="AQ34" i="66" s="1"/>
  <c r="AJ31" i="66"/>
  <c r="CH5" i="66" s="1"/>
  <c r="AI31" i="66"/>
  <c r="CG5" i="66" s="1"/>
  <c r="AH31" i="66"/>
  <c r="AG31" i="66"/>
  <c r="AF31" i="66"/>
  <c r="AE31" i="66"/>
  <c r="AD31" i="66"/>
  <c r="CB5" i="66" s="1"/>
  <c r="AC31" i="66"/>
  <c r="CA5" i="66" s="1"/>
  <c r="AQ30" i="66"/>
  <c r="AQ29" i="66"/>
  <c r="AQ28" i="66"/>
  <c r="AQ27" i="66"/>
  <c r="AQ26" i="66"/>
  <c r="AQ25" i="66"/>
  <c r="AQ24" i="66"/>
  <c r="AQ23" i="66"/>
  <c r="AQ22" i="66"/>
  <c r="AQ21" i="66"/>
  <c r="AQ20" i="66"/>
  <c r="AQ19" i="66"/>
  <c r="AQ18" i="66"/>
  <c r="AQ17" i="66"/>
  <c r="AQ16" i="66"/>
  <c r="AQ15" i="66"/>
  <c r="AQ14" i="66"/>
  <c r="AQ13" i="66"/>
  <c r="AQ12" i="66"/>
  <c r="AQ11" i="66"/>
  <c r="CF5" i="66"/>
  <c r="CE5" i="66"/>
  <c r="CD5" i="66"/>
  <c r="CC5" i="66"/>
  <c r="BZ5" i="66"/>
  <c r="BX5" i="66"/>
  <c r="BN5" i="66"/>
  <c r="BH5" i="66"/>
  <c r="BG5" i="66"/>
  <c r="BF5" i="66"/>
  <c r="BC5" i="66"/>
  <c r="BB5" i="66"/>
  <c r="AZ5" i="66"/>
  <c r="AY5" i="66"/>
  <c r="AW5" i="66"/>
  <c r="AV5" i="66"/>
  <c r="AH35" i="65"/>
  <c r="BQ5" i="65" s="1"/>
  <c r="AJ32" i="65"/>
  <c r="BI5" i="65" s="1"/>
  <c r="AI32" i="65"/>
  <c r="AH32" i="65"/>
  <c r="AG32" i="65"/>
  <c r="AF32" i="65"/>
  <c r="AE32" i="65"/>
  <c r="AE35" i="65" s="1"/>
  <c r="AD32" i="65"/>
  <c r="AD35" i="65" s="1"/>
  <c r="AC32" i="65"/>
  <c r="BB5" i="65" s="1"/>
  <c r="AB32" i="65"/>
  <c r="BA5" i="65" s="1"/>
  <c r="AA32" i="65"/>
  <c r="Z32" i="65"/>
  <c r="Z35" i="65" s="1"/>
  <c r="Y32" i="65"/>
  <c r="AJ31" i="65"/>
  <c r="AI31" i="65"/>
  <c r="AH31" i="65"/>
  <c r="CF5" i="65" s="1"/>
  <c r="AG31" i="65"/>
  <c r="CE5" i="65" s="1"/>
  <c r="AF31" i="65"/>
  <c r="CD5" i="65" s="1"/>
  <c r="AE31" i="65"/>
  <c r="CC5" i="65" s="1"/>
  <c r="AD31" i="65"/>
  <c r="AC31" i="65"/>
  <c r="AQ30" i="65"/>
  <c r="AQ29" i="65"/>
  <c r="AQ28" i="65"/>
  <c r="AQ27" i="65"/>
  <c r="AQ26" i="65"/>
  <c r="AQ25" i="65"/>
  <c r="AQ24" i="65"/>
  <c r="AQ23" i="65"/>
  <c r="AQ22" i="65"/>
  <c r="AQ21" i="65"/>
  <c r="AQ20" i="65"/>
  <c r="AQ19" i="65"/>
  <c r="AQ18" i="65"/>
  <c r="AQ17" i="65"/>
  <c r="AQ16" i="65"/>
  <c r="AQ15" i="65"/>
  <c r="AQ14" i="65"/>
  <c r="AQ13" i="65"/>
  <c r="AQ12" i="65"/>
  <c r="AQ11" i="65"/>
  <c r="CH5" i="65"/>
  <c r="CG5" i="65"/>
  <c r="CB5" i="65"/>
  <c r="CA5" i="65"/>
  <c r="BX5" i="65"/>
  <c r="BW5" i="65"/>
  <c r="BO5" i="65"/>
  <c r="BK5" i="65"/>
  <c r="BH5" i="65"/>
  <c r="BG5" i="65"/>
  <c r="BE5" i="65"/>
  <c r="BD5" i="65"/>
  <c r="BC5" i="65"/>
  <c r="AZ5" i="65"/>
  <c r="AY5" i="65"/>
  <c r="AW5" i="65"/>
  <c r="AV5" i="65"/>
  <c r="AI35" i="64"/>
  <c r="AG35" i="64"/>
  <c r="Y35" i="64"/>
  <c r="AJ32" i="64"/>
  <c r="AI32" i="64"/>
  <c r="AH32" i="64"/>
  <c r="AH35" i="64" s="1"/>
  <c r="BQ5" i="64" s="1"/>
  <c r="AG32" i="64"/>
  <c r="AF32" i="64"/>
  <c r="AE32" i="64"/>
  <c r="AE35" i="64" s="1"/>
  <c r="BO5" i="64" s="1"/>
  <c r="AD32" i="64"/>
  <c r="AC32" i="64"/>
  <c r="AC35" i="64" s="1"/>
  <c r="AB32" i="64"/>
  <c r="AA32" i="64"/>
  <c r="AS34" i="64" s="1"/>
  <c r="AS35" i="64" s="1"/>
  <c r="Z32" i="64"/>
  <c r="AY5" i="64" s="1"/>
  <c r="Y32" i="64"/>
  <c r="AJ31" i="64"/>
  <c r="AI31" i="64"/>
  <c r="AH31" i="64"/>
  <c r="CF5" i="64" s="1"/>
  <c r="AG31" i="64"/>
  <c r="CE5" i="64" s="1"/>
  <c r="AF31" i="64"/>
  <c r="CD5" i="64" s="1"/>
  <c r="AE31" i="64"/>
  <c r="CC5" i="64" s="1"/>
  <c r="AD31" i="64"/>
  <c r="AC31" i="64"/>
  <c r="AQ30" i="64"/>
  <c r="AQ29" i="64"/>
  <c r="AQ28" i="64"/>
  <c r="AQ27" i="64"/>
  <c r="AQ26" i="64"/>
  <c r="AQ25" i="64"/>
  <c r="AQ24" i="64"/>
  <c r="AQ23" i="64"/>
  <c r="AQ22" i="64"/>
  <c r="AQ21" i="64"/>
  <c r="AQ20" i="64"/>
  <c r="AQ19" i="64"/>
  <c r="AQ18" i="64"/>
  <c r="AQ17" i="64"/>
  <c r="AQ16" i="64"/>
  <c r="AQ15" i="64"/>
  <c r="AQ14" i="64"/>
  <c r="AQ13" i="64"/>
  <c r="AQ12" i="64"/>
  <c r="AQ11" i="64"/>
  <c r="CH5" i="64"/>
  <c r="CG5" i="64"/>
  <c r="CB5" i="64"/>
  <c r="CA5" i="64"/>
  <c r="BX5" i="64"/>
  <c r="BW5" i="64"/>
  <c r="BR5" i="64"/>
  <c r="BP5" i="64"/>
  <c r="BJ5" i="64"/>
  <c r="BI5" i="64"/>
  <c r="BH5" i="64"/>
  <c r="BF5" i="64"/>
  <c r="BE5" i="64"/>
  <c r="BD5" i="64"/>
  <c r="BB5" i="64"/>
  <c r="BA5" i="64"/>
  <c r="AZ5" i="64"/>
  <c r="AX5" i="64"/>
  <c r="AW5" i="64"/>
  <c r="AV5" i="64"/>
  <c r="AH35" i="63"/>
  <c r="AG35" i="63"/>
  <c r="Z35" i="63"/>
  <c r="BK5" i="63" s="1"/>
  <c r="AJ32" i="63"/>
  <c r="AI32" i="63"/>
  <c r="AH32" i="63"/>
  <c r="AG32" i="63"/>
  <c r="AF32" i="63"/>
  <c r="AE32" i="63"/>
  <c r="AE35" i="63" s="1"/>
  <c r="BO5" i="63" s="1"/>
  <c r="AD32" i="63"/>
  <c r="AD35" i="63" s="1"/>
  <c r="BN5" i="63" s="1"/>
  <c r="AC32" i="63"/>
  <c r="AC33" i="63" s="1"/>
  <c r="AB32" i="63"/>
  <c r="AA32" i="63"/>
  <c r="Z32" i="63"/>
  <c r="Y32" i="63"/>
  <c r="Y35" i="63" s="1"/>
  <c r="AJ31" i="63"/>
  <c r="AI31" i="63"/>
  <c r="AH31" i="63"/>
  <c r="AG31" i="63"/>
  <c r="AF31" i="63"/>
  <c r="AE31" i="63"/>
  <c r="CC5" i="63" s="1"/>
  <c r="AD31" i="63"/>
  <c r="CB5" i="63" s="1"/>
  <c r="AC31" i="63"/>
  <c r="CA5" i="63" s="1"/>
  <c r="AQ30" i="63"/>
  <c r="AQ29" i="63"/>
  <c r="AQ28" i="63"/>
  <c r="AQ27" i="63"/>
  <c r="AQ26" i="63"/>
  <c r="AQ25" i="63"/>
  <c r="AQ24" i="63"/>
  <c r="AQ23" i="63"/>
  <c r="AQ22" i="63"/>
  <c r="AQ21" i="63"/>
  <c r="AQ20" i="63"/>
  <c r="AQ19" i="63"/>
  <c r="AQ18" i="63"/>
  <c r="AQ17" i="63"/>
  <c r="AQ16" i="63"/>
  <c r="AQ15" i="63"/>
  <c r="AQ14" i="63"/>
  <c r="AQ13" i="63"/>
  <c r="AQ12" i="63"/>
  <c r="AQ11" i="63"/>
  <c r="CH5" i="63"/>
  <c r="CG5" i="63"/>
  <c r="CF5" i="63"/>
  <c r="CE5" i="63"/>
  <c r="CD5" i="63"/>
  <c r="BY5" i="63"/>
  <c r="BW5" i="63"/>
  <c r="BQ5" i="63"/>
  <c r="BP5" i="63"/>
  <c r="BI5" i="63"/>
  <c r="BG5" i="63"/>
  <c r="BF5" i="63"/>
  <c r="BE5" i="63"/>
  <c r="BC5" i="63"/>
  <c r="BB5" i="63"/>
  <c r="BA5" i="63"/>
  <c r="AY5" i="63"/>
  <c r="AX5" i="63"/>
  <c r="AW5" i="63"/>
  <c r="AV5" i="63"/>
  <c r="AG36" i="62"/>
  <c r="BU5" i="62" s="1"/>
  <c r="AH35" i="62"/>
  <c r="AG35" i="62"/>
  <c r="BP5" i="62" s="1"/>
  <c r="AQ34" i="62"/>
  <c r="AG33" i="62"/>
  <c r="AJ32" i="62"/>
  <c r="BI5" i="62" s="1"/>
  <c r="AI32" i="62"/>
  <c r="AI35" i="62" s="1"/>
  <c r="BR5" i="62" s="1"/>
  <c r="AH32" i="62"/>
  <c r="AG32" i="62"/>
  <c r="AF32" i="62"/>
  <c r="BE5" i="62" s="1"/>
  <c r="AE32" i="62"/>
  <c r="AD32" i="62"/>
  <c r="AD35" i="62" s="1"/>
  <c r="AR35" i="62" s="1"/>
  <c r="AC32" i="62"/>
  <c r="AC35" i="62" s="1"/>
  <c r="AB32" i="62"/>
  <c r="BA5" i="62" s="1"/>
  <c r="AA32" i="62"/>
  <c r="Z32" i="62"/>
  <c r="Z35" i="62" s="1"/>
  <c r="BK5" i="62" s="1"/>
  <c r="Y32" i="62"/>
  <c r="Y33" i="62" s="1"/>
  <c r="AJ31" i="62"/>
  <c r="CH5" i="62" s="1"/>
  <c r="AI31" i="62"/>
  <c r="CG5" i="62" s="1"/>
  <c r="AH31" i="62"/>
  <c r="AG31" i="62"/>
  <c r="AF31" i="62"/>
  <c r="AE31" i="62"/>
  <c r="AD31" i="62"/>
  <c r="AC31" i="62"/>
  <c r="CA5" i="62" s="1"/>
  <c r="AQ30" i="62"/>
  <c r="AQ29" i="62"/>
  <c r="AQ28" i="62"/>
  <c r="AQ27" i="62"/>
  <c r="AQ26" i="62"/>
  <c r="AQ25" i="62"/>
  <c r="AQ24" i="62"/>
  <c r="AQ23" i="62"/>
  <c r="AQ22" i="62"/>
  <c r="AQ21" i="62"/>
  <c r="AQ20" i="62"/>
  <c r="AQ19" i="62"/>
  <c r="AQ18" i="62"/>
  <c r="AQ17" i="62"/>
  <c r="AQ16" i="62"/>
  <c r="AQ15" i="62"/>
  <c r="AQ14" i="62"/>
  <c r="AQ13" i="62"/>
  <c r="AQ12" i="62"/>
  <c r="AQ11" i="62"/>
  <c r="CF5" i="62"/>
  <c r="CE5" i="62"/>
  <c r="CD5" i="62"/>
  <c r="CC5" i="62"/>
  <c r="CB5" i="62"/>
  <c r="BZ5" i="62"/>
  <c r="BX5" i="62"/>
  <c r="BW5" i="62"/>
  <c r="BQ5" i="62"/>
  <c r="BH5" i="62"/>
  <c r="BG5" i="62"/>
  <c r="BF5" i="62"/>
  <c r="BD5" i="62"/>
  <c r="BC5" i="62"/>
  <c r="BB5" i="62"/>
  <c r="AZ5" i="62"/>
  <c r="AY5" i="62"/>
  <c r="AX5" i="62"/>
  <c r="AW5" i="62"/>
  <c r="AV5" i="62"/>
  <c r="AH35" i="61"/>
  <c r="AC35" i="61"/>
  <c r="AS34" i="61"/>
  <c r="Y33" i="61"/>
  <c r="AJ32" i="61"/>
  <c r="AI32" i="61"/>
  <c r="AI35" i="61" s="1"/>
  <c r="AH32" i="61"/>
  <c r="AG32" i="61"/>
  <c r="AG35" i="61" s="1"/>
  <c r="AF32" i="61"/>
  <c r="AE32" i="61"/>
  <c r="AE35" i="61" s="1"/>
  <c r="BO5" i="61" s="1"/>
  <c r="AD32" i="61"/>
  <c r="AD35" i="61" s="1"/>
  <c r="BN5" i="61" s="1"/>
  <c r="AC32" i="61"/>
  <c r="AB32" i="61"/>
  <c r="AA32" i="61"/>
  <c r="Z32" i="61"/>
  <c r="AR35" i="61" s="1"/>
  <c r="Y32" i="61"/>
  <c r="BZ5" i="61" s="1"/>
  <c r="AJ31" i="61"/>
  <c r="AI31" i="61"/>
  <c r="AH31" i="61"/>
  <c r="AG31" i="61"/>
  <c r="CE5" i="61" s="1"/>
  <c r="AF31" i="61"/>
  <c r="CD5" i="61" s="1"/>
  <c r="AE31" i="61"/>
  <c r="CC5" i="61" s="1"/>
  <c r="AD31" i="61"/>
  <c r="CB5" i="61" s="1"/>
  <c r="AC31" i="61"/>
  <c r="AQ30" i="61"/>
  <c r="AQ29" i="61"/>
  <c r="AQ28" i="61"/>
  <c r="AQ27" i="61"/>
  <c r="AQ26" i="61"/>
  <c r="AQ25" i="61"/>
  <c r="AQ24" i="61"/>
  <c r="AQ23" i="61"/>
  <c r="AQ22" i="61"/>
  <c r="AQ21" i="61"/>
  <c r="AQ20" i="61"/>
  <c r="AQ19" i="61"/>
  <c r="AQ18" i="61"/>
  <c r="AQ17" i="61"/>
  <c r="AQ16" i="61"/>
  <c r="AQ15" i="61"/>
  <c r="AQ14" i="61"/>
  <c r="AQ13" i="61"/>
  <c r="AQ12" i="61"/>
  <c r="AQ11" i="61"/>
  <c r="CH5" i="61"/>
  <c r="CG5" i="61"/>
  <c r="CF5" i="61"/>
  <c r="CA5" i="61"/>
  <c r="BX5" i="61"/>
  <c r="BW5" i="61"/>
  <c r="BQ5" i="61"/>
  <c r="BI5" i="61"/>
  <c r="BH5" i="61"/>
  <c r="BG5" i="61"/>
  <c r="BE5" i="61"/>
  <c r="BD5" i="61"/>
  <c r="BC5" i="61"/>
  <c r="BA5" i="61"/>
  <c r="AZ5" i="61"/>
  <c r="AY5" i="61"/>
  <c r="AW5" i="61"/>
  <c r="AV5" i="61"/>
  <c r="AI35" i="60"/>
  <c r="BR5" i="60" s="1"/>
  <c r="Y35" i="60"/>
  <c r="AJ32" i="60"/>
  <c r="AI32" i="60"/>
  <c r="AH32" i="60"/>
  <c r="AG32" i="60"/>
  <c r="AG35" i="60" s="1"/>
  <c r="BP5" i="60" s="1"/>
  <c r="AF32" i="60"/>
  <c r="AE32" i="60"/>
  <c r="AE35" i="60" s="1"/>
  <c r="BO5" i="60" s="1"/>
  <c r="AD32" i="60"/>
  <c r="AD35" i="60" s="1"/>
  <c r="BN5" i="60" s="1"/>
  <c r="AC32" i="60"/>
  <c r="AC35" i="60" s="1"/>
  <c r="AB32" i="60"/>
  <c r="AA32" i="60"/>
  <c r="AS34" i="60" s="1"/>
  <c r="AS35" i="60" s="1"/>
  <c r="Z32" i="60"/>
  <c r="Y32" i="60"/>
  <c r="AJ31" i="60"/>
  <c r="AI31" i="60"/>
  <c r="AH31" i="60"/>
  <c r="AG31" i="60"/>
  <c r="AF31" i="60"/>
  <c r="AE31" i="60"/>
  <c r="AD31" i="60"/>
  <c r="CB5" i="60" s="1"/>
  <c r="AC31" i="60"/>
  <c r="CA5" i="60" s="1"/>
  <c r="AQ30" i="60"/>
  <c r="AQ29" i="60"/>
  <c r="AQ28" i="60"/>
  <c r="AQ27" i="60"/>
  <c r="AQ26" i="60"/>
  <c r="AQ25" i="60"/>
  <c r="AQ24" i="60"/>
  <c r="AQ23" i="60"/>
  <c r="AQ22" i="60"/>
  <c r="AQ21" i="60"/>
  <c r="AQ20" i="60"/>
  <c r="AQ19" i="60"/>
  <c r="AQ18" i="60"/>
  <c r="AQ17" i="60"/>
  <c r="AQ16" i="60"/>
  <c r="AQ15" i="60"/>
  <c r="AQ14" i="60"/>
  <c r="AQ13" i="60"/>
  <c r="AQ12" i="60"/>
  <c r="AQ11" i="60"/>
  <c r="CH5" i="60"/>
  <c r="CG5" i="60"/>
  <c r="CF5" i="60"/>
  <c r="CE5" i="60"/>
  <c r="CD5" i="60"/>
  <c r="CC5" i="60"/>
  <c r="BW5" i="60"/>
  <c r="BI5" i="60"/>
  <c r="BH5" i="60"/>
  <c r="BF5" i="60"/>
  <c r="BE5" i="60"/>
  <c r="BD5" i="60"/>
  <c r="BB5" i="60"/>
  <c r="BA5" i="60"/>
  <c r="AZ5" i="60"/>
  <c r="AX5" i="60"/>
  <c r="AW5" i="60"/>
  <c r="AV5" i="60"/>
  <c r="AE35" i="59"/>
  <c r="BO5" i="59" s="1"/>
  <c r="AG33" i="59"/>
  <c r="AJ32" i="59"/>
  <c r="AI32" i="59"/>
  <c r="AI35" i="59" s="1"/>
  <c r="BR5" i="59" s="1"/>
  <c r="AH32" i="59"/>
  <c r="AH35" i="59" s="1"/>
  <c r="BQ5" i="59" s="1"/>
  <c r="AG32" i="59"/>
  <c r="AG35" i="59" s="1"/>
  <c r="AF32" i="59"/>
  <c r="AE32" i="59"/>
  <c r="BD5" i="59" s="1"/>
  <c r="AD32" i="59"/>
  <c r="AD35" i="59" s="1"/>
  <c r="BN5" i="59" s="1"/>
  <c r="AC32" i="59"/>
  <c r="AB32" i="59"/>
  <c r="AA32" i="59"/>
  <c r="AS34" i="59" s="1"/>
  <c r="Z32" i="59"/>
  <c r="AR35" i="59" s="1"/>
  <c r="Y32" i="59"/>
  <c r="Y33" i="59" s="1"/>
  <c r="AJ31" i="59"/>
  <c r="AI31" i="59"/>
  <c r="CG5" i="59" s="1"/>
  <c r="AH31" i="59"/>
  <c r="AG31" i="59"/>
  <c r="AF31" i="59"/>
  <c r="CD5" i="59" s="1"/>
  <c r="AE31" i="59"/>
  <c r="AD31" i="59"/>
  <c r="CB5" i="59" s="1"/>
  <c r="AC31" i="59"/>
  <c r="CA5" i="59" s="1"/>
  <c r="AQ30" i="59"/>
  <c r="AQ29" i="59"/>
  <c r="AQ28" i="59"/>
  <c r="AQ27" i="59"/>
  <c r="AQ26" i="59"/>
  <c r="AQ25" i="59"/>
  <c r="AQ24" i="59"/>
  <c r="AQ23" i="59"/>
  <c r="AQ22" i="59"/>
  <c r="AQ21" i="59"/>
  <c r="AQ20" i="59"/>
  <c r="AQ19" i="59"/>
  <c r="AQ18" i="59"/>
  <c r="AQ17" i="59"/>
  <c r="AQ16" i="59"/>
  <c r="AQ15" i="59"/>
  <c r="AQ14" i="59"/>
  <c r="AQ13" i="59"/>
  <c r="AQ12" i="59"/>
  <c r="AQ11" i="59"/>
  <c r="CH5" i="59"/>
  <c r="CF5" i="59"/>
  <c r="CE5" i="59"/>
  <c r="CC5" i="59"/>
  <c r="BZ5" i="59"/>
  <c r="BY5" i="59"/>
  <c r="BX5" i="59"/>
  <c r="BW5" i="59"/>
  <c r="BI5" i="59"/>
  <c r="BH5" i="59"/>
  <c r="BG5" i="59"/>
  <c r="BF5" i="59"/>
  <c r="BE5" i="59"/>
  <c r="BC5" i="59"/>
  <c r="BB5" i="59"/>
  <c r="BA5" i="59"/>
  <c r="AZ5" i="59"/>
  <c r="AY5" i="59"/>
  <c r="AX5" i="59"/>
  <c r="AW5" i="59"/>
  <c r="AV5" i="59"/>
  <c r="AJ32" i="58"/>
  <c r="BI5" i="58" s="1"/>
  <c r="AI32" i="58"/>
  <c r="AI35" i="58" s="1"/>
  <c r="BR5" i="58" s="1"/>
  <c r="AH32" i="58"/>
  <c r="AH35" i="58" s="1"/>
  <c r="BQ5" i="58" s="1"/>
  <c r="AG32" i="58"/>
  <c r="AG35" i="58" s="1"/>
  <c r="AF32" i="58"/>
  <c r="AE32" i="58"/>
  <c r="AE35" i="58" s="1"/>
  <c r="BO5" i="58" s="1"/>
  <c r="AD32" i="58"/>
  <c r="AD35" i="58" s="1"/>
  <c r="BN5" i="58" s="1"/>
  <c r="AC32" i="58"/>
  <c r="AC33" i="58" s="1"/>
  <c r="AB32" i="58"/>
  <c r="BA5" i="58" s="1"/>
  <c r="AA32" i="58"/>
  <c r="AS34" i="58" s="1"/>
  <c r="AS35" i="58" s="1"/>
  <c r="Z32" i="58"/>
  <c r="Z35" i="58" s="1"/>
  <c r="BK5" i="58" s="1"/>
  <c r="Y32" i="58"/>
  <c r="AJ31" i="58"/>
  <c r="AI31" i="58"/>
  <c r="AH31" i="58"/>
  <c r="AG31" i="58"/>
  <c r="AF31" i="58"/>
  <c r="CD5" i="58" s="1"/>
  <c r="AE31" i="58"/>
  <c r="CC5" i="58" s="1"/>
  <c r="AD31" i="58"/>
  <c r="CB5" i="58" s="1"/>
  <c r="AC31" i="58"/>
  <c r="CA5" i="58" s="1"/>
  <c r="AQ30" i="58"/>
  <c r="AQ29" i="58"/>
  <c r="AQ28" i="58"/>
  <c r="AQ27" i="58"/>
  <c r="AQ26" i="58"/>
  <c r="AQ25" i="58"/>
  <c r="AQ24" i="58"/>
  <c r="AQ23" i="58"/>
  <c r="AQ22" i="58"/>
  <c r="AQ21" i="58"/>
  <c r="AQ20" i="58"/>
  <c r="AQ19" i="58"/>
  <c r="AQ18" i="58"/>
  <c r="AQ17" i="58"/>
  <c r="AQ16" i="58"/>
  <c r="AQ15" i="58"/>
  <c r="AQ14" i="58"/>
  <c r="AQ13" i="58"/>
  <c r="AQ12" i="58"/>
  <c r="AQ11" i="58"/>
  <c r="CH5" i="58"/>
  <c r="CG5" i="58"/>
  <c r="CF5" i="58"/>
  <c r="CE5" i="58"/>
  <c r="BZ5" i="58"/>
  <c r="BY5" i="58"/>
  <c r="BX5" i="58"/>
  <c r="BW5" i="58"/>
  <c r="BH5" i="58"/>
  <c r="BG5" i="58"/>
  <c r="BF5" i="58"/>
  <c r="BE5" i="58"/>
  <c r="BD5" i="58"/>
  <c r="BC5" i="58"/>
  <c r="BB5" i="58"/>
  <c r="AZ5" i="58"/>
  <c r="AY5" i="58"/>
  <c r="AX5" i="58"/>
  <c r="AW5" i="58"/>
  <c r="AV5" i="58"/>
  <c r="AH35" i="57"/>
  <c r="BQ5" i="57" s="1"/>
  <c r="AS34" i="57"/>
  <c r="AJ32" i="57"/>
  <c r="AI32" i="57"/>
  <c r="AI35" i="57" s="1"/>
  <c r="BR5" i="57" s="1"/>
  <c r="AH32" i="57"/>
  <c r="AG32" i="57"/>
  <c r="AF32" i="57"/>
  <c r="AE32" i="57"/>
  <c r="AE35" i="57" s="1"/>
  <c r="AD32" i="57"/>
  <c r="AD35" i="57" s="1"/>
  <c r="BN5" i="57" s="1"/>
  <c r="AC32" i="57"/>
  <c r="AC33" i="57" s="1"/>
  <c r="AB32" i="57"/>
  <c r="AA32" i="57"/>
  <c r="Z32" i="57"/>
  <c r="AR35" i="57" s="1"/>
  <c r="Y32" i="57"/>
  <c r="AJ31" i="57"/>
  <c r="AI31" i="57"/>
  <c r="AH31" i="57"/>
  <c r="AG31" i="57"/>
  <c r="AF31" i="57"/>
  <c r="AE31" i="57"/>
  <c r="AD31" i="57"/>
  <c r="AC31" i="57"/>
  <c r="CA5" i="57" s="1"/>
  <c r="AQ30" i="57"/>
  <c r="AQ29" i="57"/>
  <c r="AQ28" i="57"/>
  <c r="AQ27" i="57"/>
  <c r="AQ26" i="57"/>
  <c r="AQ25" i="57"/>
  <c r="AQ24" i="57"/>
  <c r="AQ23" i="57"/>
  <c r="AQ22" i="57"/>
  <c r="AQ21" i="57"/>
  <c r="AQ20" i="57"/>
  <c r="AQ19" i="57"/>
  <c r="AQ18" i="57"/>
  <c r="AQ17" i="57"/>
  <c r="AQ16" i="57"/>
  <c r="AQ15" i="57"/>
  <c r="AQ14" i="57"/>
  <c r="AQ13" i="57"/>
  <c r="AQ12" i="57"/>
  <c r="AQ11" i="57"/>
  <c r="CH5" i="57"/>
  <c r="CG5" i="57"/>
  <c r="CF5" i="57"/>
  <c r="CE5" i="57"/>
  <c r="CD5" i="57"/>
  <c r="CC5" i="57"/>
  <c r="CB5" i="57"/>
  <c r="BX5" i="57"/>
  <c r="BW5" i="57"/>
  <c r="BO5" i="57"/>
  <c r="BI5" i="57"/>
  <c r="BH5" i="57"/>
  <c r="BG5" i="57"/>
  <c r="BE5" i="57"/>
  <c r="BD5" i="57"/>
  <c r="BC5" i="57"/>
  <c r="BB5" i="57"/>
  <c r="BA5" i="57"/>
  <c r="AZ5" i="57"/>
  <c r="AY5" i="57"/>
  <c r="AW5" i="57"/>
  <c r="AV5" i="57"/>
  <c r="AC33" i="56"/>
  <c r="AJ32" i="56"/>
  <c r="AI32" i="56"/>
  <c r="AI35" i="56" s="1"/>
  <c r="BR5" i="56" s="1"/>
  <c r="AH32" i="56"/>
  <c r="AH35" i="56" s="1"/>
  <c r="BQ5" i="56" s="1"/>
  <c r="AG32" i="56"/>
  <c r="AG35" i="56" s="1"/>
  <c r="AF32" i="56"/>
  <c r="AE32" i="56"/>
  <c r="AE35" i="56" s="1"/>
  <c r="BO5" i="56" s="1"/>
  <c r="AD32" i="56"/>
  <c r="BC5" i="56" s="1"/>
  <c r="AC32" i="56"/>
  <c r="AC35" i="56" s="1"/>
  <c r="AB32" i="56"/>
  <c r="AA32" i="56"/>
  <c r="AS34" i="56" s="1"/>
  <c r="AS35" i="56" s="1"/>
  <c r="Z32" i="56"/>
  <c r="Y32" i="56"/>
  <c r="Y33" i="56" s="1"/>
  <c r="AJ31" i="56"/>
  <c r="AI31" i="56"/>
  <c r="AH31" i="56"/>
  <c r="CF5" i="56" s="1"/>
  <c r="AG31" i="56"/>
  <c r="AF31" i="56"/>
  <c r="CD5" i="56" s="1"/>
  <c r="AE31" i="56"/>
  <c r="AD31" i="56"/>
  <c r="AC31" i="56"/>
  <c r="CA5" i="56" s="1"/>
  <c r="AQ30" i="56"/>
  <c r="AQ29" i="56"/>
  <c r="AQ28" i="56"/>
  <c r="AQ27" i="56"/>
  <c r="AQ26" i="56"/>
  <c r="AQ25" i="56"/>
  <c r="AQ24" i="56"/>
  <c r="AQ23" i="56"/>
  <c r="AQ22" i="56"/>
  <c r="AQ21" i="56"/>
  <c r="AQ20" i="56"/>
  <c r="AQ19" i="56"/>
  <c r="AQ18" i="56"/>
  <c r="AQ17" i="56"/>
  <c r="AQ16" i="56"/>
  <c r="AQ15" i="56"/>
  <c r="AQ14" i="56"/>
  <c r="AQ13" i="56"/>
  <c r="AQ12" i="56"/>
  <c r="AQ11" i="56"/>
  <c r="CH5" i="56"/>
  <c r="CG5" i="56"/>
  <c r="CE5" i="56"/>
  <c r="CC5" i="56"/>
  <c r="CB5" i="56"/>
  <c r="BZ5" i="56"/>
  <c r="BX5" i="56"/>
  <c r="BW5" i="56"/>
  <c r="BI5" i="56"/>
  <c r="BH5" i="56"/>
  <c r="BG5" i="56"/>
  <c r="BF5" i="56"/>
  <c r="BE5" i="56"/>
  <c r="BD5" i="56"/>
  <c r="BB5" i="56"/>
  <c r="BA5" i="56"/>
  <c r="AZ5" i="56"/>
  <c r="AY5" i="56"/>
  <c r="AX5" i="56"/>
  <c r="AW5" i="56"/>
  <c r="AV5" i="56"/>
  <c r="Z35" i="55"/>
  <c r="BK5" i="55" s="1"/>
  <c r="AJ32" i="55"/>
  <c r="AI32" i="55"/>
  <c r="AH32" i="55"/>
  <c r="AH35" i="55" s="1"/>
  <c r="BQ5" i="55" s="1"/>
  <c r="AG32" i="55"/>
  <c r="AG35" i="55" s="1"/>
  <c r="AF32" i="55"/>
  <c r="AE32" i="55"/>
  <c r="AE35" i="55" s="1"/>
  <c r="BO5" i="55" s="1"/>
  <c r="AD32" i="55"/>
  <c r="AD35" i="55" s="1"/>
  <c r="BN5" i="55" s="1"/>
  <c r="AC32" i="55"/>
  <c r="AC33" i="55" s="1"/>
  <c r="AB32" i="55"/>
  <c r="AA32" i="55"/>
  <c r="Z32" i="55"/>
  <c r="Y32" i="55"/>
  <c r="Y35" i="55" s="1"/>
  <c r="AJ31" i="55"/>
  <c r="AI31" i="55"/>
  <c r="AH31" i="55"/>
  <c r="AG31" i="55"/>
  <c r="AF31" i="55"/>
  <c r="AE31" i="55"/>
  <c r="CC5" i="55" s="1"/>
  <c r="AD31" i="55"/>
  <c r="CB5" i="55" s="1"/>
  <c r="AC31" i="55"/>
  <c r="AQ30" i="55"/>
  <c r="AQ29" i="55"/>
  <c r="AQ28" i="55"/>
  <c r="AQ27" i="55"/>
  <c r="AQ26" i="55"/>
  <c r="AQ25" i="55"/>
  <c r="AQ24" i="55"/>
  <c r="AQ23" i="55"/>
  <c r="AQ22" i="55"/>
  <c r="AQ21" i="55"/>
  <c r="AQ20" i="55"/>
  <c r="AQ19" i="55"/>
  <c r="AQ18" i="55"/>
  <c r="AQ17" i="55"/>
  <c r="AQ16" i="55"/>
  <c r="AQ15" i="55"/>
  <c r="AQ14" i="55"/>
  <c r="AQ13" i="55"/>
  <c r="AQ12" i="55"/>
  <c r="AQ11" i="55"/>
  <c r="CH5" i="55"/>
  <c r="CG5" i="55"/>
  <c r="CF5" i="55"/>
  <c r="CE5" i="55"/>
  <c r="CD5" i="55"/>
  <c r="CA5" i="55"/>
  <c r="BY5" i="55"/>
  <c r="BW5" i="55"/>
  <c r="BI5" i="55"/>
  <c r="BG5" i="55"/>
  <c r="BF5" i="55"/>
  <c r="BE5" i="55"/>
  <c r="BD5" i="55"/>
  <c r="BC5" i="55"/>
  <c r="BB5" i="55"/>
  <c r="BA5" i="55"/>
  <c r="AY5" i="55"/>
  <c r="AX5" i="55"/>
  <c r="AW5" i="55"/>
  <c r="AV5" i="55"/>
  <c r="AG35" i="54"/>
  <c r="Z35" i="54"/>
  <c r="BK5" i="54" s="1"/>
  <c r="AQ34" i="54"/>
  <c r="AJ32" i="54"/>
  <c r="AI32" i="54"/>
  <c r="AI35" i="54" s="1"/>
  <c r="BR5" i="54" s="1"/>
  <c r="AH32" i="54"/>
  <c r="AH35" i="54" s="1"/>
  <c r="BQ5" i="54" s="1"/>
  <c r="AG32" i="54"/>
  <c r="AG33" i="54" s="1"/>
  <c r="AF32" i="54"/>
  <c r="BE5" i="54" s="1"/>
  <c r="AE32" i="54"/>
  <c r="AE35" i="54" s="1"/>
  <c r="BO5" i="54" s="1"/>
  <c r="AD32" i="54"/>
  <c r="AD35" i="54" s="1"/>
  <c r="BN5" i="54" s="1"/>
  <c r="AC32" i="54"/>
  <c r="AC33" i="54" s="1"/>
  <c r="AB32" i="54"/>
  <c r="AA32" i="54"/>
  <c r="BZ5" i="54" s="1"/>
  <c r="Z32" i="54"/>
  <c r="Y32" i="54"/>
  <c r="Y33" i="54" s="1"/>
  <c r="AJ31" i="54"/>
  <c r="CH5" i="54" s="1"/>
  <c r="AI31" i="54"/>
  <c r="AH31" i="54"/>
  <c r="AG31" i="54"/>
  <c r="AF31" i="54"/>
  <c r="AE31" i="54"/>
  <c r="CC5" i="54" s="1"/>
  <c r="AD31" i="54"/>
  <c r="AC31" i="54"/>
  <c r="AQ30" i="54"/>
  <c r="AQ29" i="54"/>
  <c r="AQ28" i="54"/>
  <c r="AQ27" i="54"/>
  <c r="AQ26" i="54"/>
  <c r="AQ25" i="54"/>
  <c r="AQ24" i="54"/>
  <c r="AQ23" i="54"/>
  <c r="AQ22" i="54"/>
  <c r="AQ21" i="54"/>
  <c r="AQ20" i="54"/>
  <c r="AQ19" i="54"/>
  <c r="AQ18" i="54"/>
  <c r="AQ17" i="54"/>
  <c r="AQ16" i="54"/>
  <c r="AQ15" i="54"/>
  <c r="AQ14" i="54"/>
  <c r="AQ13" i="54"/>
  <c r="AQ12" i="54"/>
  <c r="AQ11" i="54"/>
  <c r="CG5" i="54"/>
  <c r="CF5" i="54"/>
  <c r="CE5" i="54"/>
  <c r="CD5" i="54"/>
  <c r="CB5" i="54"/>
  <c r="CA5" i="54"/>
  <c r="BY5" i="54"/>
  <c r="BW5" i="54"/>
  <c r="BI5" i="54"/>
  <c r="BG5" i="54"/>
  <c r="BF5" i="54"/>
  <c r="BD5" i="54"/>
  <c r="BC5" i="54"/>
  <c r="BB5" i="54"/>
  <c r="BA5" i="54"/>
  <c r="AY5" i="54"/>
  <c r="AX5" i="54"/>
  <c r="AW5" i="54"/>
  <c r="AV5" i="54"/>
  <c r="AG35" i="53"/>
  <c r="AG36" i="53" s="1"/>
  <c r="BU5" i="53" s="1"/>
  <c r="Y33" i="53"/>
  <c r="AJ32" i="53"/>
  <c r="AI32" i="53"/>
  <c r="AI35" i="53" s="1"/>
  <c r="BR5" i="53" s="1"/>
  <c r="AH32" i="53"/>
  <c r="AH35" i="53" s="1"/>
  <c r="BQ5" i="53" s="1"/>
  <c r="AG32" i="53"/>
  <c r="AG33" i="53" s="1"/>
  <c r="AF32" i="53"/>
  <c r="AE32" i="53"/>
  <c r="AE35" i="53" s="1"/>
  <c r="BO5" i="53" s="1"/>
  <c r="AD32" i="53"/>
  <c r="AD35" i="53" s="1"/>
  <c r="BN5" i="53" s="1"/>
  <c r="AC32" i="53"/>
  <c r="AB32" i="53"/>
  <c r="AA32" i="53"/>
  <c r="AS34" i="53" s="1"/>
  <c r="Z32" i="53"/>
  <c r="Y32" i="53"/>
  <c r="AJ31" i="53"/>
  <c r="AI31" i="53"/>
  <c r="AH31" i="53"/>
  <c r="AG31" i="53"/>
  <c r="CE5" i="53" s="1"/>
  <c r="AF31" i="53"/>
  <c r="CD5" i="53" s="1"/>
  <c r="AE31" i="53"/>
  <c r="CC5" i="53" s="1"/>
  <c r="AD31" i="53"/>
  <c r="CB5" i="53" s="1"/>
  <c r="AC31" i="53"/>
  <c r="AQ30" i="53"/>
  <c r="AQ29" i="53"/>
  <c r="AQ28" i="53"/>
  <c r="AQ27" i="53"/>
  <c r="AQ26" i="53"/>
  <c r="AQ25" i="53"/>
  <c r="AQ24" i="53"/>
  <c r="AQ23" i="53"/>
  <c r="AQ22" i="53"/>
  <c r="AQ21" i="53"/>
  <c r="AQ20" i="53"/>
  <c r="AQ19" i="53"/>
  <c r="AQ18" i="53"/>
  <c r="AQ17" i="53"/>
  <c r="AQ16" i="53"/>
  <c r="AQ15" i="53"/>
  <c r="AQ14" i="53"/>
  <c r="AQ13" i="53"/>
  <c r="AQ12" i="53"/>
  <c r="AQ11" i="53"/>
  <c r="CH5" i="53"/>
  <c r="CG5" i="53"/>
  <c r="CF5" i="53"/>
  <c r="CA5" i="53"/>
  <c r="BZ5" i="53"/>
  <c r="BY5" i="53"/>
  <c r="BX5" i="53"/>
  <c r="BW5" i="53"/>
  <c r="BP5" i="53"/>
  <c r="BI5" i="53"/>
  <c r="BH5" i="53"/>
  <c r="BG5" i="53"/>
  <c r="BF5" i="53"/>
  <c r="BE5" i="53"/>
  <c r="BD5" i="53"/>
  <c r="BC5" i="53"/>
  <c r="BA5" i="53"/>
  <c r="AZ5" i="53"/>
  <c r="AY5" i="53"/>
  <c r="AX5" i="53"/>
  <c r="AW5" i="53"/>
  <c r="AV5" i="53"/>
  <c r="AJ32" i="52"/>
  <c r="AI32" i="52"/>
  <c r="AI35" i="52" s="1"/>
  <c r="BR5" i="52" s="1"/>
  <c r="AH32" i="52"/>
  <c r="AG32" i="52"/>
  <c r="AG35" i="52" s="1"/>
  <c r="AF32" i="52"/>
  <c r="AE32" i="52"/>
  <c r="AE35" i="52" s="1"/>
  <c r="BO5" i="52" s="1"/>
  <c r="AD32" i="52"/>
  <c r="AD35" i="52" s="1"/>
  <c r="AC32" i="52"/>
  <c r="AC33" i="52" s="1"/>
  <c r="AB32" i="52"/>
  <c r="AA32" i="52"/>
  <c r="AS34" i="52" s="1"/>
  <c r="AS35" i="52" s="1"/>
  <c r="Z32" i="52"/>
  <c r="BY5" i="52" s="1"/>
  <c r="Y32" i="52"/>
  <c r="Y35" i="52" s="1"/>
  <c r="AJ31" i="52"/>
  <c r="CH5" i="52" s="1"/>
  <c r="AI31" i="52"/>
  <c r="AH31" i="52"/>
  <c r="AG31" i="52"/>
  <c r="AF31" i="52"/>
  <c r="AE31" i="52"/>
  <c r="CC5" i="52" s="1"/>
  <c r="AD31" i="52"/>
  <c r="CB5" i="52" s="1"/>
  <c r="AC31" i="52"/>
  <c r="CA5" i="52" s="1"/>
  <c r="AQ30" i="52"/>
  <c r="AQ29" i="52"/>
  <c r="AQ28" i="52"/>
  <c r="AQ27" i="52"/>
  <c r="AQ26" i="52"/>
  <c r="AQ25" i="52"/>
  <c r="AQ24" i="52"/>
  <c r="AQ23" i="52"/>
  <c r="AQ22" i="52"/>
  <c r="AQ21" i="52"/>
  <c r="AQ20" i="52"/>
  <c r="AQ19" i="52"/>
  <c r="AQ18" i="52"/>
  <c r="AQ17" i="52"/>
  <c r="AQ16" i="52"/>
  <c r="AQ15" i="52"/>
  <c r="AQ14" i="52"/>
  <c r="AQ13" i="52"/>
  <c r="AQ12" i="52"/>
  <c r="AQ11" i="52"/>
  <c r="CG5" i="52"/>
  <c r="CF5" i="52"/>
  <c r="CE5" i="52"/>
  <c r="CD5" i="52"/>
  <c r="BX5" i="52"/>
  <c r="BW5" i="52"/>
  <c r="BP5" i="52"/>
  <c r="BN5" i="52"/>
  <c r="BI5" i="52"/>
  <c r="BH5" i="52"/>
  <c r="BF5" i="52"/>
  <c r="BE5" i="52"/>
  <c r="BD5" i="52"/>
  <c r="BC5" i="52"/>
  <c r="BB5" i="52"/>
  <c r="BA5" i="52"/>
  <c r="AZ5" i="52"/>
  <c r="AX5" i="52"/>
  <c r="AW5" i="52"/>
  <c r="AV5" i="52"/>
  <c r="AH35" i="51"/>
  <c r="BQ5" i="51" s="1"/>
  <c r="AG35" i="51"/>
  <c r="BP5" i="51" s="1"/>
  <c r="AQ34" i="51"/>
  <c r="AG33" i="51"/>
  <c r="AJ32" i="51"/>
  <c r="BI5" i="51" s="1"/>
  <c r="AI32" i="51"/>
  <c r="AI35" i="51" s="1"/>
  <c r="BR5" i="51" s="1"/>
  <c r="AH32" i="51"/>
  <c r="AG32" i="51"/>
  <c r="AF32" i="51"/>
  <c r="AE32" i="51"/>
  <c r="BD5" i="51" s="1"/>
  <c r="AD32" i="51"/>
  <c r="AD35" i="51" s="1"/>
  <c r="AR35" i="51" s="1"/>
  <c r="AC32" i="51"/>
  <c r="AB32" i="51"/>
  <c r="Y33" i="51" s="1"/>
  <c r="AA32" i="51"/>
  <c r="Z32" i="51"/>
  <c r="Z35" i="51" s="1"/>
  <c r="BK5" i="51" s="1"/>
  <c r="Y32" i="51"/>
  <c r="AJ31" i="51"/>
  <c r="CH5" i="51" s="1"/>
  <c r="AI31" i="51"/>
  <c r="CG5" i="51" s="1"/>
  <c r="AH31" i="51"/>
  <c r="CF5" i="51" s="1"/>
  <c r="AG31" i="51"/>
  <c r="CE5" i="51" s="1"/>
  <c r="AF31" i="51"/>
  <c r="AE31" i="51"/>
  <c r="AD31" i="51"/>
  <c r="AC31" i="51"/>
  <c r="AQ30" i="51"/>
  <c r="AQ29" i="51"/>
  <c r="AQ28" i="51"/>
  <c r="AQ27" i="51"/>
  <c r="AQ26" i="51"/>
  <c r="AQ25" i="51"/>
  <c r="AQ24" i="51"/>
  <c r="AQ23" i="51"/>
  <c r="AQ22" i="51"/>
  <c r="AQ21" i="51"/>
  <c r="AQ20" i="51"/>
  <c r="AQ19" i="51"/>
  <c r="AQ18" i="51"/>
  <c r="AQ17" i="51"/>
  <c r="AQ16" i="51"/>
  <c r="AQ15" i="51"/>
  <c r="AQ14" i="51"/>
  <c r="AQ13" i="51"/>
  <c r="AQ12" i="51"/>
  <c r="AQ11" i="51"/>
  <c r="CD5" i="51"/>
  <c r="CC5" i="51"/>
  <c r="CB5" i="51"/>
  <c r="CA5" i="51"/>
  <c r="BZ5" i="51"/>
  <c r="BX5" i="51"/>
  <c r="BW5" i="51"/>
  <c r="BH5" i="51"/>
  <c r="BG5" i="51"/>
  <c r="BF5" i="51"/>
  <c r="BE5" i="51"/>
  <c r="BC5" i="51"/>
  <c r="BB5" i="51"/>
  <c r="AZ5" i="51"/>
  <c r="AY5" i="51"/>
  <c r="AX5" i="51"/>
  <c r="AW5" i="51"/>
  <c r="AV5" i="51"/>
  <c r="AR35" i="50"/>
  <c r="AH35" i="50"/>
  <c r="BQ5" i="50" s="1"/>
  <c r="AC35" i="50"/>
  <c r="AJ32" i="50"/>
  <c r="AI32" i="50"/>
  <c r="AH32" i="50"/>
  <c r="AG32" i="50"/>
  <c r="AG35" i="50" s="1"/>
  <c r="AF32" i="50"/>
  <c r="AE32" i="50"/>
  <c r="AE35" i="50" s="1"/>
  <c r="BO5" i="50" s="1"/>
  <c r="AD32" i="50"/>
  <c r="AD35" i="50" s="1"/>
  <c r="BN5" i="50" s="1"/>
  <c r="AC32" i="50"/>
  <c r="AC33" i="50" s="1"/>
  <c r="AB32" i="50"/>
  <c r="AA32" i="50"/>
  <c r="Z32" i="50"/>
  <c r="Z35" i="50" s="1"/>
  <c r="Y32" i="50"/>
  <c r="AJ31" i="50"/>
  <c r="AI31" i="50"/>
  <c r="AH31" i="50"/>
  <c r="AG31" i="50"/>
  <c r="CE5" i="50" s="1"/>
  <c r="AF31" i="50"/>
  <c r="CD5" i="50" s="1"/>
  <c r="AE31" i="50"/>
  <c r="CC5" i="50" s="1"/>
  <c r="AD31" i="50"/>
  <c r="CB5" i="50" s="1"/>
  <c r="AC31" i="50"/>
  <c r="AQ30" i="50"/>
  <c r="AQ29" i="50"/>
  <c r="AQ28" i="50"/>
  <c r="AQ27" i="50"/>
  <c r="AQ26" i="50"/>
  <c r="AQ25" i="50"/>
  <c r="AQ24" i="50"/>
  <c r="AQ23" i="50"/>
  <c r="AQ22" i="50"/>
  <c r="AQ21" i="50"/>
  <c r="AQ20" i="50"/>
  <c r="AQ19" i="50"/>
  <c r="AQ18" i="50"/>
  <c r="AQ17" i="50"/>
  <c r="AQ16" i="50"/>
  <c r="AQ15" i="50"/>
  <c r="AQ14" i="50"/>
  <c r="AQ13" i="50"/>
  <c r="AQ12" i="50"/>
  <c r="AQ11" i="50"/>
  <c r="CH5" i="50"/>
  <c r="CG5" i="50"/>
  <c r="CF5" i="50"/>
  <c r="CA5" i="50"/>
  <c r="BZ5" i="50"/>
  <c r="BX5" i="50"/>
  <c r="BW5" i="50"/>
  <c r="BK5" i="50"/>
  <c r="BH5" i="50"/>
  <c r="BG5" i="50"/>
  <c r="BE5" i="50"/>
  <c r="BD5" i="50"/>
  <c r="BC5" i="50"/>
  <c r="BB5" i="50"/>
  <c r="AZ5" i="50"/>
  <c r="AY5" i="50"/>
  <c r="AW5" i="50"/>
  <c r="AV5" i="50"/>
  <c r="AI35" i="49"/>
  <c r="BR5" i="49" s="1"/>
  <c r="Y35" i="49"/>
  <c r="AS34" i="49"/>
  <c r="AS35" i="49" s="1"/>
  <c r="AJ32" i="49"/>
  <c r="AI32" i="49"/>
  <c r="AH32" i="49"/>
  <c r="AH35" i="49" s="1"/>
  <c r="BQ5" i="49" s="1"/>
  <c r="AG32" i="49"/>
  <c r="AF32" i="49"/>
  <c r="AE32" i="49"/>
  <c r="AE35" i="49" s="1"/>
  <c r="AD32" i="49"/>
  <c r="AD35" i="49" s="1"/>
  <c r="BN5" i="49" s="1"/>
  <c r="AC32" i="49"/>
  <c r="AC35" i="49" s="1"/>
  <c r="AB32" i="49"/>
  <c r="AA32" i="49"/>
  <c r="Z32" i="49"/>
  <c r="BX5" i="49" s="1"/>
  <c r="Y32" i="49"/>
  <c r="AJ31" i="49"/>
  <c r="AI31" i="49"/>
  <c r="CG5" i="49" s="1"/>
  <c r="AH31" i="49"/>
  <c r="AG31" i="49"/>
  <c r="AF31" i="49"/>
  <c r="CD5" i="49" s="1"/>
  <c r="AE31" i="49"/>
  <c r="AD31" i="49"/>
  <c r="CB5" i="49" s="1"/>
  <c r="AC31" i="49"/>
  <c r="CA5" i="49" s="1"/>
  <c r="AQ30" i="49"/>
  <c r="AQ29" i="49"/>
  <c r="AQ28" i="49"/>
  <c r="AQ27" i="49"/>
  <c r="AQ26" i="49"/>
  <c r="AQ25" i="49"/>
  <c r="AQ24" i="49"/>
  <c r="AQ23" i="49"/>
  <c r="AQ22" i="49"/>
  <c r="AQ21" i="49"/>
  <c r="AQ20" i="49"/>
  <c r="AQ19" i="49"/>
  <c r="AQ18" i="49"/>
  <c r="AQ17" i="49"/>
  <c r="AQ16" i="49"/>
  <c r="AQ15" i="49"/>
  <c r="AQ14" i="49"/>
  <c r="AQ13" i="49"/>
  <c r="AQ12" i="49"/>
  <c r="AQ11" i="49"/>
  <c r="CH5" i="49"/>
  <c r="CF5" i="49"/>
  <c r="CE5" i="49"/>
  <c r="CC5" i="49"/>
  <c r="BW5" i="49"/>
  <c r="BO5" i="49"/>
  <c r="BI5" i="49"/>
  <c r="BH5" i="49"/>
  <c r="BG5" i="49"/>
  <c r="BE5" i="49"/>
  <c r="BD5" i="49"/>
  <c r="BB5" i="49"/>
  <c r="BA5" i="49"/>
  <c r="AZ5" i="49"/>
  <c r="AW5" i="49"/>
  <c r="AV5" i="49"/>
  <c r="AH35" i="48"/>
  <c r="AG35" i="48"/>
  <c r="AG36" i="48" s="1"/>
  <c r="BU5" i="48" s="1"/>
  <c r="Z35" i="48"/>
  <c r="BK5" i="48" s="1"/>
  <c r="AG33" i="48"/>
  <c r="AJ32" i="48"/>
  <c r="AI32" i="48"/>
  <c r="AI35" i="48" s="1"/>
  <c r="BR5" i="48" s="1"/>
  <c r="AH32" i="48"/>
  <c r="AG32" i="48"/>
  <c r="AF32" i="48"/>
  <c r="AE32" i="48"/>
  <c r="BD5" i="48" s="1"/>
  <c r="AD32" i="48"/>
  <c r="BC5" i="48" s="1"/>
  <c r="AC32" i="48"/>
  <c r="AC35" i="48" s="1"/>
  <c r="AQ35" i="48" s="1"/>
  <c r="AB32" i="48"/>
  <c r="AA32" i="48"/>
  <c r="BZ5" i="48" s="1"/>
  <c r="Z32" i="48"/>
  <c r="Y32" i="48"/>
  <c r="Y33" i="48" s="1"/>
  <c r="AJ31" i="48"/>
  <c r="AI31" i="48"/>
  <c r="CG5" i="48" s="1"/>
  <c r="AH31" i="48"/>
  <c r="CF5" i="48" s="1"/>
  <c r="AG31" i="48"/>
  <c r="AF31" i="48"/>
  <c r="CD5" i="48" s="1"/>
  <c r="AE31" i="48"/>
  <c r="AD31" i="48"/>
  <c r="AC31" i="48"/>
  <c r="CA5" i="48" s="1"/>
  <c r="AQ30" i="48"/>
  <c r="AQ29" i="48"/>
  <c r="AQ28" i="48"/>
  <c r="AQ27" i="48"/>
  <c r="AQ26" i="48"/>
  <c r="AQ25" i="48"/>
  <c r="AQ24" i="48"/>
  <c r="AQ23" i="48"/>
  <c r="AQ22" i="48"/>
  <c r="AQ21" i="48"/>
  <c r="AQ20" i="48"/>
  <c r="AQ19" i="48"/>
  <c r="AQ18" i="48"/>
  <c r="AQ17" i="48"/>
  <c r="AQ16" i="48"/>
  <c r="AQ15" i="48"/>
  <c r="AQ14" i="48"/>
  <c r="AQ13" i="48"/>
  <c r="AQ12" i="48"/>
  <c r="AQ11" i="48"/>
  <c r="CH5" i="48"/>
  <c r="CE5" i="48"/>
  <c r="CC5" i="48"/>
  <c r="CB5" i="48"/>
  <c r="BY5" i="48"/>
  <c r="BW5" i="48"/>
  <c r="BQ5" i="48"/>
  <c r="BP5" i="48"/>
  <c r="BM5" i="48"/>
  <c r="BI5" i="48"/>
  <c r="BG5" i="48"/>
  <c r="BF5" i="48"/>
  <c r="BE5" i="48"/>
  <c r="BB5" i="48"/>
  <c r="BA5" i="48"/>
  <c r="AY5" i="48"/>
  <c r="AX5" i="48"/>
  <c r="AW5" i="48"/>
  <c r="AV5" i="48"/>
  <c r="AH35" i="47"/>
  <c r="AG35" i="47"/>
  <c r="BP5" i="47" s="1"/>
  <c r="Z35" i="47"/>
  <c r="BK5" i="47" s="1"/>
  <c r="AQ34" i="47"/>
  <c r="AJ32" i="47"/>
  <c r="BI5" i="47" s="1"/>
  <c r="AI32" i="47"/>
  <c r="AH32" i="47"/>
  <c r="AG32" i="47"/>
  <c r="AF32" i="47"/>
  <c r="BE5" i="47" s="1"/>
  <c r="AE32" i="47"/>
  <c r="AE35" i="47" s="1"/>
  <c r="BO5" i="47" s="1"/>
  <c r="AD32" i="47"/>
  <c r="AD35" i="47" s="1"/>
  <c r="AR35" i="47" s="1"/>
  <c r="AC32" i="47"/>
  <c r="AC35" i="47" s="1"/>
  <c r="AB32" i="47"/>
  <c r="AA32" i="47"/>
  <c r="BZ5" i="47" s="1"/>
  <c r="Z32" i="47"/>
  <c r="Y32" i="47"/>
  <c r="Y35" i="47" s="1"/>
  <c r="AJ31" i="47"/>
  <c r="AI31" i="47"/>
  <c r="AH31" i="47"/>
  <c r="AG31" i="47"/>
  <c r="AF31" i="47"/>
  <c r="AE31" i="47"/>
  <c r="CC5" i="47" s="1"/>
  <c r="AD31" i="47"/>
  <c r="AC31" i="47"/>
  <c r="CA5" i="47" s="1"/>
  <c r="AQ30" i="47"/>
  <c r="AQ29" i="47"/>
  <c r="AQ28" i="47"/>
  <c r="AQ27" i="47"/>
  <c r="AQ26" i="47"/>
  <c r="AQ25" i="47"/>
  <c r="AQ24" i="47"/>
  <c r="AQ23" i="47"/>
  <c r="AQ22" i="47"/>
  <c r="AQ21" i="47"/>
  <c r="AQ20" i="47"/>
  <c r="AQ19" i="47"/>
  <c r="AQ18" i="47"/>
  <c r="AQ17" i="47"/>
  <c r="AQ16" i="47"/>
  <c r="AQ15" i="47"/>
  <c r="AQ14" i="47"/>
  <c r="AQ13" i="47"/>
  <c r="AQ12" i="47"/>
  <c r="AQ11" i="47"/>
  <c r="CH5" i="47"/>
  <c r="CG5" i="47"/>
  <c r="CF5" i="47"/>
  <c r="CE5" i="47"/>
  <c r="CD5" i="47"/>
  <c r="CB5" i="47"/>
  <c r="BY5" i="47"/>
  <c r="BW5" i="47"/>
  <c r="BQ5" i="47"/>
  <c r="BN5" i="47"/>
  <c r="BJ5" i="47"/>
  <c r="BG5" i="47"/>
  <c r="BF5" i="47"/>
  <c r="BD5" i="47"/>
  <c r="BC5" i="47"/>
  <c r="BB5" i="47"/>
  <c r="BA5" i="47"/>
  <c r="AY5" i="47"/>
  <c r="AX5" i="47"/>
  <c r="AW5" i="47"/>
  <c r="AV5" i="47"/>
  <c r="AH35" i="46"/>
  <c r="BQ5" i="46" s="1"/>
  <c r="AS34" i="46"/>
  <c r="AS35" i="46" s="1"/>
  <c r="AJ32" i="46"/>
  <c r="AI32" i="46"/>
  <c r="AI35" i="46" s="1"/>
  <c r="BR5" i="46" s="1"/>
  <c r="AH32" i="46"/>
  <c r="AG32" i="46"/>
  <c r="AG33" i="46" s="1"/>
  <c r="AF32" i="46"/>
  <c r="BE5" i="46" s="1"/>
  <c r="AE32" i="46"/>
  <c r="AE35" i="46" s="1"/>
  <c r="BO5" i="46" s="1"/>
  <c r="AD32" i="46"/>
  <c r="AD35" i="46" s="1"/>
  <c r="AC32" i="46"/>
  <c r="AC35" i="46" s="1"/>
  <c r="AB32" i="46"/>
  <c r="AA32" i="46"/>
  <c r="Z32" i="46"/>
  <c r="Y32" i="46"/>
  <c r="AJ31" i="46"/>
  <c r="CH5" i="46" s="1"/>
  <c r="AI31" i="46"/>
  <c r="AH31" i="46"/>
  <c r="CF5" i="46" s="1"/>
  <c r="AG31" i="46"/>
  <c r="CE5" i="46" s="1"/>
  <c r="AF31" i="46"/>
  <c r="AE31" i="46"/>
  <c r="CC5" i="46" s="1"/>
  <c r="AD31" i="46"/>
  <c r="AC31" i="46"/>
  <c r="CA5" i="46" s="1"/>
  <c r="AQ30" i="46"/>
  <c r="AQ29" i="46"/>
  <c r="AQ28" i="46"/>
  <c r="AQ27" i="46"/>
  <c r="AQ26" i="46"/>
  <c r="AQ25" i="46"/>
  <c r="AQ24" i="46"/>
  <c r="AQ23" i="46"/>
  <c r="AQ22" i="46"/>
  <c r="AQ21" i="46"/>
  <c r="AQ20" i="46"/>
  <c r="AQ19" i="46"/>
  <c r="AQ18" i="46"/>
  <c r="AQ17" i="46"/>
  <c r="AQ16" i="46"/>
  <c r="AQ15" i="46"/>
  <c r="AQ14" i="46"/>
  <c r="AQ13" i="46"/>
  <c r="AQ12" i="46"/>
  <c r="AQ11" i="46"/>
  <c r="CG5" i="46"/>
  <c r="CD5" i="46"/>
  <c r="CB5" i="46"/>
  <c r="BX5" i="46"/>
  <c r="BN5" i="46"/>
  <c r="BI5" i="46"/>
  <c r="BH5" i="46"/>
  <c r="BG5" i="46"/>
  <c r="BD5" i="46"/>
  <c r="BC5" i="46"/>
  <c r="BA5" i="46"/>
  <c r="AZ5" i="46"/>
  <c r="AY5" i="46"/>
  <c r="AX5" i="46"/>
  <c r="AW5" i="46"/>
  <c r="AV5" i="46"/>
  <c r="AI35" i="45"/>
  <c r="BR5" i="45" s="1"/>
  <c r="AC35" i="45"/>
  <c r="Y35" i="45"/>
  <c r="BJ5" i="45" s="1"/>
  <c r="AJ32" i="45"/>
  <c r="AI32" i="45"/>
  <c r="AH32" i="45"/>
  <c r="AG32" i="45"/>
  <c r="AG35" i="45" s="1"/>
  <c r="AF32" i="45"/>
  <c r="AE32" i="45"/>
  <c r="AE35" i="45" s="1"/>
  <c r="BO5" i="45" s="1"/>
  <c r="AD32" i="45"/>
  <c r="AC33" i="45" s="1"/>
  <c r="AC32" i="45"/>
  <c r="BB5" i="45" s="1"/>
  <c r="AB32" i="45"/>
  <c r="AA32" i="45"/>
  <c r="AS34" i="45" s="1"/>
  <c r="AS35" i="45" s="1"/>
  <c r="Z32" i="45"/>
  <c r="Y32" i="45"/>
  <c r="AJ31" i="45"/>
  <c r="AI31" i="45"/>
  <c r="AH31" i="45"/>
  <c r="AG31" i="45"/>
  <c r="CE5" i="45" s="1"/>
  <c r="AF31" i="45"/>
  <c r="AE31" i="45"/>
  <c r="CC5" i="45" s="1"/>
  <c r="AD31" i="45"/>
  <c r="AC31" i="45"/>
  <c r="AQ30" i="45"/>
  <c r="AQ29" i="45"/>
  <c r="AQ28" i="45"/>
  <c r="AQ27" i="45"/>
  <c r="AQ26" i="45"/>
  <c r="AQ25" i="45"/>
  <c r="AQ24" i="45"/>
  <c r="AQ23" i="45"/>
  <c r="AQ22" i="45"/>
  <c r="AQ21" i="45"/>
  <c r="AQ20" i="45"/>
  <c r="AQ19" i="45"/>
  <c r="AQ18" i="45"/>
  <c r="AQ17" i="45"/>
  <c r="AQ16" i="45"/>
  <c r="AQ15" i="45"/>
  <c r="AQ14" i="45"/>
  <c r="AQ13" i="45"/>
  <c r="AQ12" i="45"/>
  <c r="AQ11" i="45"/>
  <c r="CH5" i="45"/>
  <c r="CG5" i="45"/>
  <c r="CF5" i="45"/>
  <c r="CD5" i="45"/>
  <c r="CB5" i="45"/>
  <c r="CA5" i="45"/>
  <c r="BW5" i="45"/>
  <c r="BP5" i="45"/>
  <c r="BI5" i="45"/>
  <c r="BH5" i="45"/>
  <c r="BF5" i="45"/>
  <c r="BE5" i="45"/>
  <c r="BD5" i="45"/>
  <c r="BC5" i="45"/>
  <c r="BA5" i="45"/>
  <c r="AZ5" i="45"/>
  <c r="AW5" i="45"/>
  <c r="AV5" i="45"/>
  <c r="AG35" i="44"/>
  <c r="AE35" i="44"/>
  <c r="BO5" i="44" s="1"/>
  <c r="Y35" i="44"/>
  <c r="AJ32" i="44"/>
  <c r="AI32" i="44"/>
  <c r="AI35" i="44" s="1"/>
  <c r="BR5" i="44" s="1"/>
  <c r="AH32" i="44"/>
  <c r="AG32" i="44"/>
  <c r="AF32" i="44"/>
  <c r="AE32" i="44"/>
  <c r="BD5" i="44" s="1"/>
  <c r="AD32" i="44"/>
  <c r="AD35" i="44" s="1"/>
  <c r="BN5" i="44" s="1"/>
  <c r="AC32" i="44"/>
  <c r="AB32" i="44"/>
  <c r="AA32" i="44"/>
  <c r="AS34" i="44" s="1"/>
  <c r="Z32" i="44"/>
  <c r="Y32" i="44"/>
  <c r="AJ31" i="44"/>
  <c r="AI31" i="44"/>
  <c r="AH31" i="44"/>
  <c r="AG31" i="44"/>
  <c r="AF31" i="44"/>
  <c r="AE31" i="44"/>
  <c r="CC5" i="44" s="1"/>
  <c r="AD31" i="44"/>
  <c r="CB5" i="44" s="1"/>
  <c r="AC31" i="44"/>
  <c r="CA5" i="44" s="1"/>
  <c r="AQ30" i="44"/>
  <c r="AQ29" i="44"/>
  <c r="AQ28" i="44"/>
  <c r="AQ27" i="44"/>
  <c r="AQ26" i="44"/>
  <c r="AQ25" i="44"/>
  <c r="AQ24" i="44"/>
  <c r="AQ23" i="44"/>
  <c r="AQ22" i="44"/>
  <c r="AQ21" i="44"/>
  <c r="AQ20" i="44"/>
  <c r="AQ19" i="44"/>
  <c r="AQ18" i="44"/>
  <c r="AQ17" i="44"/>
  <c r="AQ16" i="44"/>
  <c r="AQ15" i="44"/>
  <c r="AQ14" i="44"/>
  <c r="AQ13" i="44"/>
  <c r="AQ12" i="44"/>
  <c r="AQ11" i="44"/>
  <c r="CH5" i="44"/>
  <c r="CG5" i="44"/>
  <c r="CF5" i="44"/>
  <c r="CE5" i="44"/>
  <c r="CD5" i="44"/>
  <c r="BW5" i="44"/>
  <c r="BP5" i="44"/>
  <c r="BI5" i="44"/>
  <c r="BH5" i="44"/>
  <c r="BF5" i="44"/>
  <c r="BE5" i="44"/>
  <c r="BC5" i="44"/>
  <c r="BB5" i="44"/>
  <c r="BA5" i="44"/>
  <c r="AZ5" i="44"/>
  <c r="AX5" i="44"/>
  <c r="AW5" i="44"/>
  <c r="AV5" i="44"/>
  <c r="AG35" i="43"/>
  <c r="BP5" i="43" s="1"/>
  <c r="AE35" i="43"/>
  <c r="BO5" i="43" s="1"/>
  <c r="AQ34" i="43"/>
  <c r="AA35" i="43" s="1"/>
  <c r="BL5" i="43" s="1"/>
  <c r="AG33" i="43"/>
  <c r="AJ32" i="43"/>
  <c r="BI5" i="43" s="1"/>
  <c r="AI32" i="43"/>
  <c r="AI35" i="43" s="1"/>
  <c r="BR5" i="43" s="1"/>
  <c r="AH32" i="43"/>
  <c r="AH35" i="43" s="1"/>
  <c r="BQ5" i="43" s="1"/>
  <c r="AG32" i="43"/>
  <c r="AF32" i="43"/>
  <c r="BE5" i="43" s="1"/>
  <c r="AE32" i="43"/>
  <c r="BD5" i="43" s="1"/>
  <c r="AD32" i="43"/>
  <c r="AD35" i="43" s="1"/>
  <c r="AR35" i="43" s="1"/>
  <c r="AC32" i="43"/>
  <c r="AB32" i="43"/>
  <c r="BA5" i="43" s="1"/>
  <c r="AA32" i="43"/>
  <c r="AS34" i="43" s="1"/>
  <c r="Z32" i="43"/>
  <c r="Z35" i="43" s="1"/>
  <c r="BK5" i="43" s="1"/>
  <c r="Y32" i="43"/>
  <c r="AJ31" i="43"/>
  <c r="CH5" i="43" s="1"/>
  <c r="AI31" i="43"/>
  <c r="CG5" i="43" s="1"/>
  <c r="AH31" i="43"/>
  <c r="AG31" i="43"/>
  <c r="AF31" i="43"/>
  <c r="CD5" i="43" s="1"/>
  <c r="AE31" i="43"/>
  <c r="AD31" i="43"/>
  <c r="CB5" i="43" s="1"/>
  <c r="AC31" i="43"/>
  <c r="CA5" i="43" s="1"/>
  <c r="AQ30" i="43"/>
  <c r="AQ29" i="43"/>
  <c r="AQ28" i="43"/>
  <c r="AQ27" i="43"/>
  <c r="AQ26" i="43"/>
  <c r="AQ25" i="43"/>
  <c r="AQ24" i="43"/>
  <c r="AQ23" i="43"/>
  <c r="AQ22" i="43"/>
  <c r="AQ21" i="43"/>
  <c r="AQ20" i="43"/>
  <c r="AQ19" i="43"/>
  <c r="AQ18" i="43"/>
  <c r="AQ17" i="43"/>
  <c r="AQ16" i="43"/>
  <c r="AQ15" i="43"/>
  <c r="AQ14" i="43"/>
  <c r="AQ13" i="43"/>
  <c r="AQ12" i="43"/>
  <c r="AQ11" i="43"/>
  <c r="CF5" i="43"/>
  <c r="CE5" i="43"/>
  <c r="CC5" i="43"/>
  <c r="BZ5" i="43"/>
  <c r="BY5" i="43"/>
  <c r="BX5" i="43"/>
  <c r="BW5" i="43"/>
  <c r="BN5" i="43"/>
  <c r="BH5" i="43"/>
  <c r="BG5" i="43"/>
  <c r="BF5" i="43"/>
  <c r="BC5" i="43"/>
  <c r="BB5" i="43"/>
  <c r="AZ5" i="43"/>
  <c r="AY5" i="43"/>
  <c r="AX5" i="43"/>
  <c r="AW5" i="43"/>
  <c r="AV5" i="43"/>
  <c r="AR35" i="42"/>
  <c r="AH35" i="42"/>
  <c r="BQ5" i="42" s="1"/>
  <c r="Y33" i="42"/>
  <c r="AJ32" i="42"/>
  <c r="BI5" i="42" s="1"/>
  <c r="AI32" i="42"/>
  <c r="AH32" i="42"/>
  <c r="AG32" i="42"/>
  <c r="AF32" i="42"/>
  <c r="AE32" i="42"/>
  <c r="AE35" i="42" s="1"/>
  <c r="AD32" i="42"/>
  <c r="AD35" i="42" s="1"/>
  <c r="BN5" i="42" s="1"/>
  <c r="AC32" i="42"/>
  <c r="AC33" i="42" s="1"/>
  <c r="AB32" i="42"/>
  <c r="BA5" i="42" s="1"/>
  <c r="AA32" i="42"/>
  <c r="Z32" i="42"/>
  <c r="Z35" i="42" s="1"/>
  <c r="BK5" i="42" s="1"/>
  <c r="Y32" i="42"/>
  <c r="BZ5" i="42" s="1"/>
  <c r="AJ31" i="42"/>
  <c r="AI31" i="42"/>
  <c r="AH31" i="42"/>
  <c r="AG31" i="42"/>
  <c r="CE5" i="42" s="1"/>
  <c r="AF31" i="42"/>
  <c r="CD5" i="42" s="1"/>
  <c r="AE31" i="42"/>
  <c r="AD31" i="42"/>
  <c r="CB5" i="42" s="1"/>
  <c r="AC31" i="42"/>
  <c r="CA5" i="42" s="1"/>
  <c r="AQ30" i="42"/>
  <c r="AQ29" i="42"/>
  <c r="AQ28" i="42"/>
  <c r="AQ27" i="42"/>
  <c r="AQ26" i="42"/>
  <c r="AQ25" i="42"/>
  <c r="AQ24" i="42"/>
  <c r="AQ23" i="42"/>
  <c r="AQ22" i="42"/>
  <c r="AQ21" i="42"/>
  <c r="AQ20" i="42"/>
  <c r="AQ19" i="42"/>
  <c r="AQ18" i="42"/>
  <c r="AQ17" i="42"/>
  <c r="AQ16" i="42"/>
  <c r="AQ15" i="42"/>
  <c r="AQ14" i="42"/>
  <c r="AQ13" i="42"/>
  <c r="AQ12" i="42"/>
  <c r="AQ11" i="42"/>
  <c r="CH5" i="42"/>
  <c r="CG5" i="42"/>
  <c r="CF5" i="42"/>
  <c r="CC5" i="42"/>
  <c r="BX5" i="42"/>
  <c r="BW5" i="42"/>
  <c r="BO5" i="42"/>
  <c r="BH5" i="42"/>
  <c r="BG5" i="42"/>
  <c r="BE5" i="42"/>
  <c r="BD5" i="42"/>
  <c r="BC5" i="42"/>
  <c r="AZ5" i="42"/>
  <c r="AY5" i="42"/>
  <c r="AW5" i="42"/>
  <c r="AV5" i="42"/>
  <c r="AI35" i="41"/>
  <c r="BR5" i="41" s="1"/>
  <c r="AS34" i="41"/>
  <c r="AG33" i="41"/>
  <c r="AJ32" i="41"/>
  <c r="AI32" i="41"/>
  <c r="AH32" i="41"/>
  <c r="AH35" i="41" s="1"/>
  <c r="BQ5" i="41" s="1"/>
  <c r="AG32" i="41"/>
  <c r="AG35" i="41" s="1"/>
  <c r="AF32" i="41"/>
  <c r="AE32" i="41"/>
  <c r="BD5" i="41" s="1"/>
  <c r="AD32" i="41"/>
  <c r="AD35" i="41" s="1"/>
  <c r="BN5" i="41" s="1"/>
  <c r="AC32" i="41"/>
  <c r="AC35" i="41" s="1"/>
  <c r="AB32" i="41"/>
  <c r="AA32" i="41"/>
  <c r="Z32" i="41"/>
  <c r="Y32" i="41"/>
  <c r="AQ35" i="41" s="1"/>
  <c r="AJ31" i="41"/>
  <c r="AI31" i="41"/>
  <c r="CG5" i="41" s="1"/>
  <c r="AH31" i="41"/>
  <c r="AG31" i="41"/>
  <c r="AF31" i="41"/>
  <c r="CD5" i="41" s="1"/>
  <c r="AE31" i="41"/>
  <c r="AD31" i="41"/>
  <c r="CB5" i="41" s="1"/>
  <c r="AC31" i="41"/>
  <c r="CA5" i="41" s="1"/>
  <c r="AQ30" i="41"/>
  <c r="AQ29" i="41"/>
  <c r="AQ28" i="41"/>
  <c r="AQ27" i="41"/>
  <c r="AQ26" i="41"/>
  <c r="AQ25" i="41"/>
  <c r="AQ24" i="41"/>
  <c r="AQ23" i="41"/>
  <c r="AQ22" i="41"/>
  <c r="AQ21" i="41"/>
  <c r="AQ20" i="41"/>
  <c r="AQ19" i="41"/>
  <c r="AQ18" i="41"/>
  <c r="AQ17" i="41"/>
  <c r="AQ16" i="41"/>
  <c r="AQ15" i="41"/>
  <c r="AQ14" i="41"/>
  <c r="AQ13" i="41"/>
  <c r="AQ12" i="41"/>
  <c r="AQ11" i="41"/>
  <c r="CH5" i="41"/>
  <c r="CF5" i="41"/>
  <c r="CE5" i="41"/>
  <c r="CC5" i="41"/>
  <c r="BW5" i="41"/>
  <c r="BP5" i="41"/>
  <c r="BM5" i="41"/>
  <c r="BI5" i="41"/>
  <c r="BH5" i="41"/>
  <c r="BG5" i="41"/>
  <c r="BE5" i="41"/>
  <c r="BC5" i="41"/>
  <c r="BA5" i="41"/>
  <c r="AZ5" i="41"/>
  <c r="AY5" i="41"/>
  <c r="AW5" i="41"/>
  <c r="AV5" i="41"/>
  <c r="Y35" i="40"/>
  <c r="AJ32" i="40"/>
  <c r="BI5" i="40" s="1"/>
  <c r="AI32" i="40"/>
  <c r="AH32" i="40"/>
  <c r="AH35" i="40" s="1"/>
  <c r="BQ5" i="40" s="1"/>
  <c r="AG32" i="40"/>
  <c r="AG35" i="40" s="1"/>
  <c r="AF32" i="40"/>
  <c r="AE32" i="40"/>
  <c r="AE35" i="40" s="1"/>
  <c r="BO5" i="40" s="1"/>
  <c r="AD32" i="40"/>
  <c r="AD35" i="40" s="1"/>
  <c r="AC32" i="40"/>
  <c r="AC35" i="40" s="1"/>
  <c r="AB32" i="40"/>
  <c r="BA5" i="40" s="1"/>
  <c r="AA32" i="40"/>
  <c r="AS34" i="40" s="1"/>
  <c r="Z32" i="40"/>
  <c r="Z35" i="40" s="1"/>
  <c r="Y32" i="40"/>
  <c r="AQ34" i="40" s="1"/>
  <c r="AA35" i="40" s="1"/>
  <c r="BL5" i="40" s="1"/>
  <c r="AJ31" i="40"/>
  <c r="AI31" i="40"/>
  <c r="CG5" i="40" s="1"/>
  <c r="AH31" i="40"/>
  <c r="CF5" i="40" s="1"/>
  <c r="AG31" i="40"/>
  <c r="AF31" i="40"/>
  <c r="CD5" i="40" s="1"/>
  <c r="AE31" i="40"/>
  <c r="AD31" i="40"/>
  <c r="AC31" i="40"/>
  <c r="CA5" i="40" s="1"/>
  <c r="AQ30" i="40"/>
  <c r="AQ29" i="40"/>
  <c r="AQ28" i="40"/>
  <c r="AQ27" i="40"/>
  <c r="AQ26" i="40"/>
  <c r="AQ25" i="40"/>
  <c r="AQ24" i="40"/>
  <c r="AQ23" i="40"/>
  <c r="AQ22" i="40"/>
  <c r="AQ21" i="40"/>
  <c r="AQ20" i="40"/>
  <c r="AQ19" i="40"/>
  <c r="AQ18" i="40"/>
  <c r="AQ17" i="40"/>
  <c r="AQ16" i="40"/>
  <c r="AQ15" i="40"/>
  <c r="AQ14" i="40"/>
  <c r="AQ13" i="40"/>
  <c r="AQ12" i="40"/>
  <c r="AQ11" i="40"/>
  <c r="CH5" i="40"/>
  <c r="CE5" i="40"/>
  <c r="CC5" i="40"/>
  <c r="CB5" i="40"/>
  <c r="BX5" i="40"/>
  <c r="BW5" i="40"/>
  <c r="BJ5" i="40"/>
  <c r="BH5" i="40"/>
  <c r="BF5" i="40"/>
  <c r="BE5" i="40"/>
  <c r="BD5" i="40"/>
  <c r="BB5" i="40"/>
  <c r="AZ5" i="40"/>
  <c r="AX5" i="40"/>
  <c r="AW5" i="40"/>
  <c r="AV5" i="40"/>
  <c r="AH35" i="39"/>
  <c r="BQ5" i="39" s="1"/>
  <c r="Z35" i="39"/>
  <c r="BK5" i="39" s="1"/>
  <c r="AS34" i="39"/>
  <c r="AS35" i="39" s="1"/>
  <c r="AJ32" i="39"/>
  <c r="AI32" i="39"/>
  <c r="AI35" i="39" s="1"/>
  <c r="BR5" i="39" s="1"/>
  <c r="AH32" i="39"/>
  <c r="AG32" i="39"/>
  <c r="AG35" i="39" s="1"/>
  <c r="AF32" i="39"/>
  <c r="AE32" i="39"/>
  <c r="AE35" i="39" s="1"/>
  <c r="BO5" i="39" s="1"/>
  <c r="AD32" i="39"/>
  <c r="AD35" i="39" s="1"/>
  <c r="AC32" i="39"/>
  <c r="AC33" i="39" s="1"/>
  <c r="AB32" i="39"/>
  <c r="AA32" i="39"/>
  <c r="BX5" i="39" s="1"/>
  <c r="Z32" i="39"/>
  <c r="Y32" i="39"/>
  <c r="AQ34" i="39" s="1"/>
  <c r="AA35" i="39" s="1"/>
  <c r="BL5" i="39" s="1"/>
  <c r="AJ31" i="39"/>
  <c r="AI31" i="39"/>
  <c r="AH31" i="39"/>
  <c r="AG31" i="39"/>
  <c r="AF31" i="39"/>
  <c r="CD5" i="39" s="1"/>
  <c r="AE31" i="39"/>
  <c r="CC5" i="39" s="1"/>
  <c r="AD31" i="39"/>
  <c r="CB5" i="39" s="1"/>
  <c r="AC31" i="39"/>
  <c r="CA5" i="39" s="1"/>
  <c r="AQ30" i="39"/>
  <c r="AQ29" i="39"/>
  <c r="AQ28" i="39"/>
  <c r="AQ27" i="39"/>
  <c r="AQ26" i="39"/>
  <c r="AQ25" i="39"/>
  <c r="AQ24" i="39"/>
  <c r="AQ23" i="39"/>
  <c r="AQ22" i="39"/>
  <c r="AQ21" i="39"/>
  <c r="AQ20" i="39"/>
  <c r="AQ19" i="39"/>
  <c r="AQ18" i="39"/>
  <c r="AQ17" i="39"/>
  <c r="AQ16" i="39"/>
  <c r="AQ15" i="39"/>
  <c r="AQ14" i="39"/>
  <c r="AQ13" i="39"/>
  <c r="AQ12" i="39"/>
  <c r="AQ11" i="39"/>
  <c r="CH5" i="39"/>
  <c r="CG5" i="39"/>
  <c r="CF5" i="39"/>
  <c r="CE5" i="39"/>
  <c r="BW5" i="39"/>
  <c r="BI5" i="39"/>
  <c r="BG5" i="39"/>
  <c r="BE5" i="39"/>
  <c r="BC5" i="39"/>
  <c r="BB5" i="39"/>
  <c r="BA5" i="39"/>
  <c r="AY5" i="39"/>
  <c r="AW5" i="39"/>
  <c r="AV5" i="39"/>
  <c r="AH35" i="38"/>
  <c r="BQ5" i="38" s="1"/>
  <c r="AG35" i="38"/>
  <c r="AG36" i="38" s="1"/>
  <c r="BU5" i="38" s="1"/>
  <c r="AD35" i="38"/>
  <c r="AR35" i="38" s="1"/>
  <c r="AQ34" i="38"/>
  <c r="AC33" i="38"/>
  <c r="AJ32" i="38"/>
  <c r="BI5" i="38" s="1"/>
  <c r="AI32" i="38"/>
  <c r="AI35" i="38" s="1"/>
  <c r="BR5" i="38" s="1"/>
  <c r="AH32" i="38"/>
  <c r="AG32" i="38"/>
  <c r="AG33" i="38" s="1"/>
  <c r="AF32" i="38"/>
  <c r="BE5" i="38" s="1"/>
  <c r="AE32" i="38"/>
  <c r="AE35" i="38" s="1"/>
  <c r="BO5" i="38" s="1"/>
  <c r="AD32" i="38"/>
  <c r="BC5" i="38" s="1"/>
  <c r="AC32" i="38"/>
  <c r="AC35" i="38" s="1"/>
  <c r="AB32" i="38"/>
  <c r="BA5" i="38" s="1"/>
  <c r="AA32" i="38"/>
  <c r="Z32" i="38"/>
  <c r="Z35" i="38" s="1"/>
  <c r="BK5" i="38" s="1"/>
  <c r="Y32" i="38"/>
  <c r="Y33" i="38" s="1"/>
  <c r="AJ31" i="38"/>
  <c r="AI31" i="38"/>
  <c r="AH31" i="38"/>
  <c r="CF5" i="38" s="1"/>
  <c r="AG31" i="38"/>
  <c r="AF31" i="38"/>
  <c r="CD5" i="38" s="1"/>
  <c r="AE31" i="38"/>
  <c r="CC5" i="38" s="1"/>
  <c r="AD31" i="38"/>
  <c r="AC31" i="38"/>
  <c r="CA5" i="38" s="1"/>
  <c r="AQ30" i="38"/>
  <c r="AQ29" i="38"/>
  <c r="AQ28" i="38"/>
  <c r="AQ27" i="38"/>
  <c r="AQ26" i="38"/>
  <c r="AQ25" i="38"/>
  <c r="AQ24" i="38"/>
  <c r="AQ23" i="38"/>
  <c r="AQ22" i="38"/>
  <c r="AQ21" i="38"/>
  <c r="AQ20" i="38"/>
  <c r="AQ19" i="38"/>
  <c r="AQ18" i="38"/>
  <c r="AQ17" i="38"/>
  <c r="AQ16" i="38"/>
  <c r="AQ15" i="38"/>
  <c r="AQ14" i="38"/>
  <c r="AQ13" i="38"/>
  <c r="AQ12" i="38"/>
  <c r="AQ11" i="38"/>
  <c r="CH5" i="38"/>
  <c r="CG5" i="38"/>
  <c r="CE5" i="38"/>
  <c r="CB5" i="38"/>
  <c r="BZ5" i="38"/>
  <c r="BX5" i="38"/>
  <c r="BH5" i="38"/>
  <c r="BG5" i="38"/>
  <c r="BF5" i="38"/>
  <c r="BD5" i="38"/>
  <c r="BB5" i="38"/>
  <c r="AZ5" i="38"/>
  <c r="AY5" i="38"/>
  <c r="AX5" i="38"/>
  <c r="AW5" i="38"/>
  <c r="AV5" i="38"/>
  <c r="Y36" i="40" l="1"/>
  <c r="BK5" i="40"/>
  <c r="BN5" i="39"/>
  <c r="AR35" i="39"/>
  <c r="BP5" i="40"/>
  <c r="AC36" i="38"/>
  <c r="BT5" i="38" s="1"/>
  <c r="BM5" i="38"/>
  <c r="AQ35" i="40"/>
  <c r="AC36" i="40"/>
  <c r="BT5" i="40" s="1"/>
  <c r="BM5" i="40"/>
  <c r="AC36" i="46"/>
  <c r="BT5" i="46" s="1"/>
  <c r="BM5" i="46"/>
  <c r="AG36" i="39"/>
  <c r="BU5" i="39" s="1"/>
  <c r="BP5" i="39"/>
  <c r="BN5" i="40"/>
  <c r="AR35" i="40"/>
  <c r="BP5" i="59"/>
  <c r="AG36" i="59"/>
  <c r="BU5" i="59" s="1"/>
  <c r="BC5" i="64"/>
  <c r="AD35" i="64"/>
  <c r="BN5" i="64" s="1"/>
  <c r="AZ5" i="39"/>
  <c r="BH5" i="39"/>
  <c r="Y35" i="39"/>
  <c r="BC5" i="40"/>
  <c r="Y33" i="40"/>
  <c r="AX5" i="41"/>
  <c r="BF5" i="41"/>
  <c r="AQ34" i="41"/>
  <c r="AA35" i="41" s="1"/>
  <c r="BL5" i="41" s="1"/>
  <c r="AI35" i="42"/>
  <c r="BR5" i="42" s="1"/>
  <c r="Y33" i="43"/>
  <c r="AQ34" i="44"/>
  <c r="AA35" i="44" s="1"/>
  <c r="BL5" i="44" s="1"/>
  <c r="BZ5" i="45"/>
  <c r="AD35" i="45"/>
  <c r="BN5" i="45" s="1"/>
  <c r="AD35" i="48"/>
  <c r="AY5" i="49"/>
  <c r="AQ35" i="50"/>
  <c r="AQ36" i="50" s="1"/>
  <c r="BP5" i="50"/>
  <c r="AC33" i="51"/>
  <c r="BM5" i="56"/>
  <c r="BS5" i="74"/>
  <c r="AC33" i="40"/>
  <c r="AG36" i="41"/>
  <c r="BU5" i="41" s="1"/>
  <c r="AY5" i="44"/>
  <c r="BZ5" i="44"/>
  <c r="AH35" i="44"/>
  <c r="BQ5" i="44" s="1"/>
  <c r="BG5" i="44"/>
  <c r="Z35" i="45"/>
  <c r="BK5" i="45" s="1"/>
  <c r="BY5" i="45"/>
  <c r="AY5" i="45"/>
  <c r="AH35" i="45"/>
  <c r="BQ5" i="45" s="1"/>
  <c r="BG5" i="45"/>
  <c r="BZ5" i="46"/>
  <c r="AQ35" i="46"/>
  <c r="BY5" i="46"/>
  <c r="Y35" i="46"/>
  <c r="AG35" i="46"/>
  <c r="AE35" i="48"/>
  <c r="BO5" i="48" s="1"/>
  <c r="AC36" i="49"/>
  <c r="BT5" i="49" s="1"/>
  <c r="BM5" i="49"/>
  <c r="AA35" i="51"/>
  <c r="BL5" i="51" s="1"/>
  <c r="BJ5" i="52"/>
  <c r="BZ5" i="40"/>
  <c r="BM5" i="45"/>
  <c r="AC36" i="47"/>
  <c r="BT5" i="47" s="1"/>
  <c r="BM5" i="47"/>
  <c r="BN5" i="38"/>
  <c r="AS34" i="38"/>
  <c r="AG33" i="40"/>
  <c r="AR35" i="41"/>
  <c r="AQ36" i="41" s="1"/>
  <c r="Z35" i="41"/>
  <c r="BK5" i="41" s="1"/>
  <c r="AS35" i="44"/>
  <c r="BJ5" i="49"/>
  <c r="AE35" i="51"/>
  <c r="BO5" i="51" s="1"/>
  <c r="AR35" i="52"/>
  <c r="Z35" i="52"/>
  <c r="BK5" i="52" s="1"/>
  <c r="AY5" i="52"/>
  <c r="BZ5" i="52"/>
  <c r="AH35" i="52"/>
  <c r="BQ5" i="52" s="1"/>
  <c r="BG5" i="52"/>
  <c r="BR5" i="61"/>
  <c r="AS35" i="61"/>
  <c r="BY5" i="39"/>
  <c r="BZ5" i="39"/>
  <c r="Y35" i="41"/>
  <c r="AS35" i="43"/>
  <c r="BP5" i="38"/>
  <c r="Y35" i="38"/>
  <c r="Y33" i="39"/>
  <c r="AC35" i="39"/>
  <c r="BY5" i="41"/>
  <c r="AS34" i="42"/>
  <c r="AG36" i="43"/>
  <c r="BU5" i="43" s="1"/>
  <c r="AG33" i="47"/>
  <c r="BA5" i="50"/>
  <c r="AS34" i="50"/>
  <c r="AS35" i="50" s="1"/>
  <c r="BI5" i="50"/>
  <c r="AI35" i="50"/>
  <c r="BR5" i="50" s="1"/>
  <c r="BP5" i="54"/>
  <c r="AG36" i="54"/>
  <c r="BU5" i="54" s="1"/>
  <c r="BW5" i="38"/>
  <c r="BX5" i="41"/>
  <c r="AR35" i="46"/>
  <c r="BY5" i="38"/>
  <c r="AQ35" i="38"/>
  <c r="BD5" i="39"/>
  <c r="AY5" i="40"/>
  <c r="BG5" i="40"/>
  <c r="BB5" i="41"/>
  <c r="BZ5" i="41"/>
  <c r="AE35" i="41"/>
  <c r="BO5" i="41" s="1"/>
  <c r="AC33" i="43"/>
  <c r="BX5" i="44"/>
  <c r="AC33" i="44"/>
  <c r="AG33" i="44"/>
  <c r="Y33" i="45"/>
  <c r="AQ35" i="47"/>
  <c r="AQ36" i="47" s="1"/>
  <c r="Y33" i="50"/>
  <c r="AY5" i="60"/>
  <c r="AR35" i="60"/>
  <c r="Z35" i="60"/>
  <c r="BK5" i="60" s="1"/>
  <c r="BY5" i="60"/>
  <c r="BX5" i="60"/>
  <c r="AH35" i="60"/>
  <c r="BQ5" i="60" s="1"/>
  <c r="BG5" i="60"/>
  <c r="BN5" i="65"/>
  <c r="AR35" i="65"/>
  <c r="Y36" i="44"/>
  <c r="BJ5" i="44"/>
  <c r="BX5" i="45"/>
  <c r="BF5" i="46"/>
  <c r="AC33" i="46"/>
  <c r="BB5" i="46"/>
  <c r="Y33" i="46"/>
  <c r="BX5" i="47"/>
  <c r="AZ5" i="47"/>
  <c r="AS34" i="47"/>
  <c r="AI35" i="47"/>
  <c r="BR5" i="47" s="1"/>
  <c r="BH5" i="47"/>
  <c r="AC33" i="48"/>
  <c r="AC36" i="48"/>
  <c r="BT5" i="48" s="1"/>
  <c r="AQ34" i="49"/>
  <c r="AA35" i="49" s="1"/>
  <c r="BL5" i="49" s="1"/>
  <c r="AX5" i="49"/>
  <c r="Y33" i="49"/>
  <c r="BZ5" i="49"/>
  <c r="BY5" i="49"/>
  <c r="AG35" i="49"/>
  <c r="BF5" i="49"/>
  <c r="AG33" i="49"/>
  <c r="AS35" i="53"/>
  <c r="AG33" i="39"/>
  <c r="AI35" i="40"/>
  <c r="BR5" i="40" s="1"/>
  <c r="AC36" i="41"/>
  <c r="BT5" i="41" s="1"/>
  <c r="Y33" i="41"/>
  <c r="AC35" i="42"/>
  <c r="BY5" i="44"/>
  <c r="AX5" i="39"/>
  <c r="BF5" i="39"/>
  <c r="BY5" i="40"/>
  <c r="AC33" i="41"/>
  <c r="BB5" i="42"/>
  <c r="BY5" i="42"/>
  <c r="Y35" i="42"/>
  <c r="AQ34" i="42"/>
  <c r="AA35" i="42" s="1"/>
  <c r="BL5" i="42" s="1"/>
  <c r="AX5" i="42"/>
  <c r="AG35" i="42"/>
  <c r="BF5" i="42"/>
  <c r="AG33" i="42"/>
  <c r="Z35" i="44"/>
  <c r="BK5" i="44" s="1"/>
  <c r="BW5" i="46"/>
  <c r="AQ34" i="46"/>
  <c r="AA35" i="46" s="1"/>
  <c r="BL5" i="46" s="1"/>
  <c r="AR35" i="49"/>
  <c r="Z35" i="49"/>
  <c r="BK5" i="49" s="1"/>
  <c r="AC36" i="50"/>
  <c r="BT5" i="50" s="1"/>
  <c r="BM5" i="50"/>
  <c r="BN5" i="51"/>
  <c r="AG36" i="51"/>
  <c r="BU5" i="51" s="1"/>
  <c r="AC36" i="64"/>
  <c r="BT5" i="64" s="1"/>
  <c r="AQ35" i="64"/>
  <c r="BM5" i="64"/>
  <c r="AC33" i="64"/>
  <c r="BA5" i="78"/>
  <c r="AS34" i="78"/>
  <c r="Y33" i="78"/>
  <c r="BZ5" i="78"/>
  <c r="BI5" i="78"/>
  <c r="AI35" i="78"/>
  <c r="AG33" i="78"/>
  <c r="AG33" i="45"/>
  <c r="Y33" i="47"/>
  <c r="AQ34" i="48"/>
  <c r="AS34" i="51"/>
  <c r="AD35" i="56"/>
  <c r="BN5" i="56" s="1"/>
  <c r="AS35" i="57"/>
  <c r="AS35" i="59"/>
  <c r="BB5" i="61"/>
  <c r="AC33" i="61"/>
  <c r="BN5" i="62"/>
  <c r="BJ5" i="63"/>
  <c r="BQ5" i="66"/>
  <c r="AR35" i="66"/>
  <c r="Y35" i="43"/>
  <c r="Y33" i="44"/>
  <c r="AC35" i="44"/>
  <c r="AX5" i="45"/>
  <c r="AQ34" i="45"/>
  <c r="AA35" i="45" s="1"/>
  <c r="BL5" i="45" s="1"/>
  <c r="Z35" i="46"/>
  <c r="BK5" i="46" s="1"/>
  <c r="AC33" i="47"/>
  <c r="AS34" i="48"/>
  <c r="AS35" i="48" s="1"/>
  <c r="AG33" i="50"/>
  <c r="Y35" i="51"/>
  <c r="AR35" i="53"/>
  <c r="AC36" i="60"/>
  <c r="BT5" i="60" s="1"/>
  <c r="BM5" i="60"/>
  <c r="Y36" i="60"/>
  <c r="BJ5" i="60"/>
  <c r="AR35" i="63"/>
  <c r="BP5" i="82"/>
  <c r="AG36" i="82"/>
  <c r="BU5" i="82" s="1"/>
  <c r="AQ35" i="43"/>
  <c r="AQ36" i="43" s="1"/>
  <c r="AZ5" i="48"/>
  <c r="BH5" i="48"/>
  <c r="BX5" i="48"/>
  <c r="Y35" i="48"/>
  <c r="BC5" i="49"/>
  <c r="AX5" i="50"/>
  <c r="BF5" i="50"/>
  <c r="AQ34" i="50"/>
  <c r="BA5" i="51"/>
  <c r="BY5" i="51"/>
  <c r="AR35" i="54"/>
  <c r="BJ5" i="55"/>
  <c r="BP5" i="55"/>
  <c r="AR35" i="58"/>
  <c r="AC33" i="59"/>
  <c r="AC36" i="61"/>
  <c r="BT5" i="61" s="1"/>
  <c r="BM5" i="61"/>
  <c r="BX5" i="63"/>
  <c r="AZ5" i="63"/>
  <c r="AS34" i="63"/>
  <c r="AS35" i="63" s="1"/>
  <c r="BZ5" i="63"/>
  <c r="AI35" i="63"/>
  <c r="BR5" i="63" s="1"/>
  <c r="BH5" i="63"/>
  <c r="AG33" i="63"/>
  <c r="AG36" i="47"/>
  <c r="BU5" i="47" s="1"/>
  <c r="AC33" i="49"/>
  <c r="AR35" i="55"/>
  <c r="BP5" i="56"/>
  <c r="AG36" i="56"/>
  <c r="BU5" i="56" s="1"/>
  <c r="AC36" i="62"/>
  <c r="BT5" i="62" s="1"/>
  <c r="BM5" i="62"/>
  <c r="AG36" i="64"/>
  <c r="BU5" i="64" s="1"/>
  <c r="AY5" i="80"/>
  <c r="AQ34" i="80"/>
  <c r="AA35" i="80" s="1"/>
  <c r="BL5" i="80" s="1"/>
  <c r="Y33" i="80"/>
  <c r="BZ5" i="80"/>
  <c r="Z35" i="80"/>
  <c r="BK5" i="80" s="1"/>
  <c r="BY5" i="80"/>
  <c r="BX5" i="80"/>
  <c r="AH35" i="80"/>
  <c r="BQ5" i="80" s="1"/>
  <c r="BG5" i="80"/>
  <c r="AG33" i="80"/>
  <c r="AC35" i="43"/>
  <c r="AQ35" i="45"/>
  <c r="Y35" i="50"/>
  <c r="AC35" i="51"/>
  <c r="AQ35" i="51" s="1"/>
  <c r="BB5" i="53"/>
  <c r="AC33" i="53"/>
  <c r="BX5" i="55"/>
  <c r="AZ5" i="55"/>
  <c r="AS34" i="55"/>
  <c r="BZ5" i="55"/>
  <c r="AI35" i="55"/>
  <c r="BR5" i="55" s="1"/>
  <c r="BH5" i="55"/>
  <c r="AG33" i="55"/>
  <c r="AR35" i="56"/>
  <c r="AQ34" i="57"/>
  <c r="AA35" i="57" s="1"/>
  <c r="BL5" i="57" s="1"/>
  <c r="AX5" i="57"/>
  <c r="Y33" i="57"/>
  <c r="BZ5" i="57"/>
  <c r="BY5" i="57"/>
  <c r="Y35" i="57"/>
  <c r="AG35" i="57"/>
  <c r="BF5" i="57"/>
  <c r="AG33" i="57"/>
  <c r="BP5" i="61"/>
  <c r="AG36" i="61"/>
  <c r="BU5" i="61" s="1"/>
  <c r="BP5" i="66"/>
  <c r="AG36" i="66"/>
  <c r="BU5" i="66" s="1"/>
  <c r="BY5" i="50"/>
  <c r="AQ34" i="52"/>
  <c r="AA35" i="52" s="1"/>
  <c r="BL5" i="52" s="1"/>
  <c r="Y33" i="52"/>
  <c r="AG36" i="52"/>
  <c r="BU5" i="52" s="1"/>
  <c r="AC35" i="53"/>
  <c r="AQ35" i="53" s="1"/>
  <c r="AQ36" i="53" s="1"/>
  <c r="AQ35" i="58"/>
  <c r="AQ36" i="58" s="1"/>
  <c r="BP5" i="58"/>
  <c r="AG36" i="58"/>
  <c r="BU5" i="58" s="1"/>
  <c r="AQ34" i="60"/>
  <c r="AA35" i="60" s="1"/>
  <c r="BL5" i="60" s="1"/>
  <c r="AG36" i="60"/>
  <c r="BU5" i="60" s="1"/>
  <c r="AE35" i="62"/>
  <c r="BO5" i="62" s="1"/>
  <c r="AG36" i="63"/>
  <c r="BU5" i="63" s="1"/>
  <c r="BA5" i="70"/>
  <c r="BZ5" i="70"/>
  <c r="AS34" i="54"/>
  <c r="AS35" i="54" s="1"/>
  <c r="AG33" i="56"/>
  <c r="Y33" i="58"/>
  <c r="AC35" i="58"/>
  <c r="AQ34" i="59"/>
  <c r="AA35" i="59" s="1"/>
  <c r="BL5" i="59" s="1"/>
  <c r="AQ35" i="60"/>
  <c r="AQ36" i="60" s="1"/>
  <c r="AS34" i="62"/>
  <c r="AS35" i="62" s="1"/>
  <c r="AG33" i="64"/>
  <c r="AQ35" i="65"/>
  <c r="AQ36" i="65" s="1"/>
  <c r="BY5" i="65"/>
  <c r="Y35" i="65"/>
  <c r="AQ34" i="65"/>
  <c r="AX5" i="65"/>
  <c r="AG35" i="65"/>
  <c r="BF5" i="65"/>
  <c r="AG33" i="65"/>
  <c r="AC35" i="65"/>
  <c r="BZ5" i="67"/>
  <c r="AS35" i="69"/>
  <c r="Y36" i="71"/>
  <c r="BL5" i="71"/>
  <c r="BJ5" i="72"/>
  <c r="BB5" i="73"/>
  <c r="AC33" i="73"/>
  <c r="BX5" i="75"/>
  <c r="AZ5" i="75"/>
  <c r="AS34" i="75"/>
  <c r="Y33" i="75"/>
  <c r="BZ5" i="75"/>
  <c r="AI35" i="75"/>
  <c r="BR5" i="75" s="1"/>
  <c r="BH5" i="75"/>
  <c r="AG33" i="75"/>
  <c r="Y36" i="76"/>
  <c r="BS5" i="79"/>
  <c r="Y37" i="79"/>
  <c r="BV5" i="79" s="1"/>
  <c r="AG36" i="80"/>
  <c r="BU5" i="80" s="1"/>
  <c r="AZ5" i="54"/>
  <c r="BH5" i="54"/>
  <c r="BX5" i="54"/>
  <c r="Y35" i="54"/>
  <c r="Y33" i="55"/>
  <c r="AC35" i="55"/>
  <c r="AQ34" i="56"/>
  <c r="AA35" i="56" s="1"/>
  <c r="BL5" i="56" s="1"/>
  <c r="Z35" i="57"/>
  <c r="BK5" i="57" s="1"/>
  <c r="BZ5" i="60"/>
  <c r="AG33" i="61"/>
  <c r="Y35" i="62"/>
  <c r="Y33" i="63"/>
  <c r="AC35" i="63"/>
  <c r="AQ34" i="64"/>
  <c r="AA35" i="64" s="1"/>
  <c r="BL5" i="64" s="1"/>
  <c r="AX5" i="66"/>
  <c r="BW5" i="66"/>
  <c r="AC33" i="66"/>
  <c r="AG33" i="66"/>
  <c r="AS35" i="71"/>
  <c r="AC36" i="71"/>
  <c r="BT5" i="71" s="1"/>
  <c r="AQ35" i="81"/>
  <c r="AQ36" i="81" s="1"/>
  <c r="AC36" i="81"/>
  <c r="BT5" i="81" s="1"/>
  <c r="BM5" i="81"/>
  <c r="AC35" i="52"/>
  <c r="AQ34" i="53"/>
  <c r="AA35" i="53" s="1"/>
  <c r="BL5" i="53" s="1"/>
  <c r="AG33" i="58"/>
  <c r="Y35" i="59"/>
  <c r="BC5" i="60"/>
  <c r="Y33" i="60"/>
  <c r="AX5" i="61"/>
  <c r="BF5" i="61"/>
  <c r="AQ34" i="61"/>
  <c r="AA35" i="61" s="1"/>
  <c r="BL5" i="61" s="1"/>
  <c r="BY5" i="62"/>
  <c r="AQ35" i="62"/>
  <c r="AQ36" i="62" s="1"/>
  <c r="BD5" i="63"/>
  <c r="BG5" i="64"/>
  <c r="AI35" i="65"/>
  <c r="BR5" i="65" s="1"/>
  <c r="Y33" i="67"/>
  <c r="AE35" i="67"/>
  <c r="BO5" i="67" s="1"/>
  <c r="AC33" i="68"/>
  <c r="AQ34" i="72"/>
  <c r="AA35" i="72" s="1"/>
  <c r="BL5" i="72" s="1"/>
  <c r="BY5" i="75"/>
  <c r="AE35" i="82"/>
  <c r="BE5" i="82"/>
  <c r="AC33" i="82"/>
  <c r="AS35" i="82"/>
  <c r="Y35" i="56"/>
  <c r="AC35" i="57"/>
  <c r="AQ35" i="57" s="1"/>
  <c r="AQ36" i="57" s="1"/>
  <c r="AQ34" i="58"/>
  <c r="AA35" i="58" s="1"/>
  <c r="BL5" i="58" s="1"/>
  <c r="Z35" i="59"/>
  <c r="BK5" i="59" s="1"/>
  <c r="AC33" i="60"/>
  <c r="AR35" i="64"/>
  <c r="AS34" i="66"/>
  <c r="AS35" i="66" s="1"/>
  <c r="AY5" i="67"/>
  <c r="AQ34" i="67"/>
  <c r="AA35" i="67" s="1"/>
  <c r="BL5" i="67" s="1"/>
  <c r="AH35" i="67"/>
  <c r="BQ5" i="67" s="1"/>
  <c r="BG5" i="67"/>
  <c r="Y33" i="69"/>
  <c r="BZ5" i="69"/>
  <c r="AQ35" i="69"/>
  <c r="AQ36" i="69" s="1"/>
  <c r="BY5" i="69"/>
  <c r="Y35" i="69"/>
  <c r="AC36" i="70"/>
  <c r="BT5" i="70" s="1"/>
  <c r="AY5" i="72"/>
  <c r="Z35" i="72"/>
  <c r="BK5" i="72" s="1"/>
  <c r="AH35" i="72"/>
  <c r="BQ5" i="72" s="1"/>
  <c r="BG5" i="72"/>
  <c r="Y36" i="73"/>
  <c r="BL5" i="73"/>
  <c r="AD35" i="76"/>
  <c r="AE35" i="79"/>
  <c r="BO5" i="79" s="1"/>
  <c r="BB5" i="81"/>
  <c r="AC33" i="81"/>
  <c r="Y36" i="82"/>
  <c r="AG33" i="52"/>
  <c r="Y35" i="53"/>
  <c r="AC35" i="54"/>
  <c r="AQ34" i="55"/>
  <c r="AA35" i="55" s="1"/>
  <c r="BL5" i="55" s="1"/>
  <c r="BY5" i="56"/>
  <c r="Z35" i="56"/>
  <c r="BK5" i="56" s="1"/>
  <c r="AQ35" i="56"/>
  <c r="AQ36" i="56" s="1"/>
  <c r="AG33" i="60"/>
  <c r="Y35" i="61"/>
  <c r="AQ34" i="63"/>
  <c r="BY5" i="64"/>
  <c r="Z35" i="64"/>
  <c r="BK5" i="64" s="1"/>
  <c r="Y33" i="65"/>
  <c r="AI35" i="67"/>
  <c r="BR5" i="67" s="1"/>
  <c r="AC33" i="76"/>
  <c r="BJ5" i="80"/>
  <c r="BX5" i="83"/>
  <c r="AZ5" i="83"/>
  <c r="AS34" i="83"/>
  <c r="Y33" i="83"/>
  <c r="BZ5" i="83"/>
  <c r="AI35" i="83"/>
  <c r="BR5" i="83" s="1"/>
  <c r="BH5" i="83"/>
  <c r="AG33" i="83"/>
  <c r="Z35" i="53"/>
  <c r="BK5" i="53" s="1"/>
  <c r="Y35" i="58"/>
  <c r="AC35" i="59"/>
  <c r="AQ35" i="59" s="1"/>
  <c r="AQ36" i="59" s="1"/>
  <c r="BY5" i="61"/>
  <c r="Z35" i="61"/>
  <c r="BK5" i="61" s="1"/>
  <c r="AQ35" i="61"/>
  <c r="AC33" i="62"/>
  <c r="BZ5" i="64"/>
  <c r="AC33" i="65"/>
  <c r="Y33" i="66"/>
  <c r="BY5" i="66"/>
  <c r="Y35" i="66"/>
  <c r="AE35" i="66"/>
  <c r="BO5" i="66" s="1"/>
  <c r="AG36" i="68"/>
  <c r="BU5" i="68" s="1"/>
  <c r="AC35" i="68"/>
  <c r="BK5" i="75"/>
  <c r="AQ34" i="77"/>
  <c r="AA35" i="77" s="1"/>
  <c r="BL5" i="77" s="1"/>
  <c r="AX5" i="77"/>
  <c r="Y33" i="77"/>
  <c r="BZ5" i="77"/>
  <c r="BY5" i="77"/>
  <c r="Y35" i="77"/>
  <c r="AG35" i="77"/>
  <c r="BF5" i="77"/>
  <c r="AG33" i="77"/>
  <c r="AR35" i="77"/>
  <c r="AQ36" i="78"/>
  <c r="AQ35" i="82"/>
  <c r="AG36" i="83"/>
  <c r="BU5" i="83" s="1"/>
  <c r="Y33" i="64"/>
  <c r="BZ5" i="65"/>
  <c r="AS34" i="65"/>
  <c r="AS35" i="65" s="1"/>
  <c r="BX5" i="67"/>
  <c r="AG33" i="67"/>
  <c r="AR35" i="67"/>
  <c r="BJ5" i="70"/>
  <c r="AI35" i="70"/>
  <c r="BR5" i="70" s="1"/>
  <c r="AC36" i="72"/>
  <c r="BT5" i="72" s="1"/>
  <c r="BM5" i="72"/>
  <c r="AQ35" i="73"/>
  <c r="AC36" i="73"/>
  <c r="BT5" i="73" s="1"/>
  <c r="BM5" i="73"/>
  <c r="AE35" i="74"/>
  <c r="BE5" i="74"/>
  <c r="AC33" i="74"/>
  <c r="AS35" i="74"/>
  <c r="AQ36" i="74" s="1"/>
  <c r="AS35" i="79"/>
  <c r="Y36" i="81"/>
  <c r="BL5" i="81"/>
  <c r="BY5" i="83"/>
  <c r="Y33" i="70"/>
  <c r="AG36" i="71"/>
  <c r="BU5" i="71" s="1"/>
  <c r="BY5" i="72"/>
  <c r="AQ35" i="72"/>
  <c r="AC35" i="67"/>
  <c r="AX5" i="68"/>
  <c r="AQ34" i="68"/>
  <c r="AA35" i="68" s="1"/>
  <c r="BL5" i="68" s="1"/>
  <c r="Z35" i="69"/>
  <c r="BK5" i="69" s="1"/>
  <c r="BD5" i="70"/>
  <c r="AC33" i="70"/>
  <c r="AY5" i="71"/>
  <c r="BG5" i="71"/>
  <c r="BZ5" i="72"/>
  <c r="AY5" i="68"/>
  <c r="BG5" i="68"/>
  <c r="BB5" i="69"/>
  <c r="BM5" i="70"/>
  <c r="AG33" i="70"/>
  <c r="Y33" i="72"/>
  <c r="BN5" i="73"/>
  <c r="BO5" i="76"/>
  <c r="BM5" i="78"/>
  <c r="AC36" i="78"/>
  <c r="BT5" i="78" s="1"/>
  <c r="BN5" i="81"/>
  <c r="AC35" i="69"/>
  <c r="AG36" i="70"/>
  <c r="BU5" i="70" s="1"/>
  <c r="AC36" i="75"/>
  <c r="BT5" i="75" s="1"/>
  <c r="AC36" i="83"/>
  <c r="BT5" i="83" s="1"/>
  <c r="AC35" i="66"/>
  <c r="BY5" i="68"/>
  <c r="Z35" i="68"/>
  <c r="AS34" i="70"/>
  <c r="BZ5" i="71"/>
  <c r="AR35" i="71"/>
  <c r="AQ36" i="71" s="1"/>
  <c r="AG33" i="72"/>
  <c r="AI35" i="73"/>
  <c r="AC36" i="80"/>
  <c r="BT5" i="80" s="1"/>
  <c r="BZ5" i="68"/>
  <c r="AZ5" i="70"/>
  <c r="BH5" i="70"/>
  <c r="BC5" i="71"/>
  <c r="AX5" i="72"/>
  <c r="BF5" i="72"/>
  <c r="BM5" i="77"/>
  <c r="BK5" i="79"/>
  <c r="AC33" i="71"/>
  <c r="D10" i="2"/>
  <c r="E10" i="2" s="1"/>
  <c r="D11" i="2" s="1"/>
  <c r="AS35" i="67" l="1"/>
  <c r="AG36" i="57"/>
  <c r="BU5" i="57" s="1"/>
  <c r="BP5" i="57"/>
  <c r="Y36" i="55"/>
  <c r="BJ5" i="48"/>
  <c r="AG36" i="78"/>
  <c r="BU5" i="78" s="1"/>
  <c r="BR5" i="78"/>
  <c r="AQ36" i="64"/>
  <c r="Y36" i="42"/>
  <c r="BJ5" i="42"/>
  <c r="AR35" i="48"/>
  <c r="AQ36" i="48" s="1"/>
  <c r="BN5" i="48"/>
  <c r="Y36" i="64"/>
  <c r="AG36" i="40"/>
  <c r="BU5" i="40" s="1"/>
  <c r="BS5" i="82"/>
  <c r="BJ5" i="62"/>
  <c r="AQ35" i="67"/>
  <c r="AQ36" i="67" s="1"/>
  <c r="BM5" i="67"/>
  <c r="AC36" i="67"/>
  <c r="BT5" i="67" s="1"/>
  <c r="AS35" i="83"/>
  <c r="AQ36" i="83" s="1"/>
  <c r="AA35" i="83"/>
  <c r="Y36" i="77"/>
  <c r="BJ5" i="77"/>
  <c r="Y36" i="58"/>
  <c r="BJ5" i="58"/>
  <c r="AR35" i="72"/>
  <c r="AQ36" i="72" s="1"/>
  <c r="AG36" i="67"/>
  <c r="BU5" i="67" s="1"/>
  <c r="AC36" i="82"/>
  <c r="BT5" i="82" s="1"/>
  <c r="BO5" i="82"/>
  <c r="Y36" i="72"/>
  <c r="AA35" i="54"/>
  <c r="BL5" i="54" s="1"/>
  <c r="Y36" i="57"/>
  <c r="BJ5" i="57"/>
  <c r="Y36" i="67"/>
  <c r="BS5" i="60"/>
  <c r="Y37" i="60"/>
  <c r="BV5" i="60" s="1"/>
  <c r="AC36" i="42"/>
  <c r="BT5" i="42" s="1"/>
  <c r="BM5" i="42"/>
  <c r="AG36" i="49"/>
  <c r="BU5" i="49" s="1"/>
  <c r="BP5" i="49"/>
  <c r="BJ5" i="38"/>
  <c r="Y36" i="49"/>
  <c r="AR35" i="44"/>
  <c r="AC36" i="52"/>
  <c r="BT5" i="52" s="1"/>
  <c r="BM5" i="52"/>
  <c r="AC36" i="65"/>
  <c r="BT5" i="65" s="1"/>
  <c r="BM5" i="65"/>
  <c r="AC36" i="39"/>
  <c r="BT5" i="39" s="1"/>
  <c r="BM5" i="39"/>
  <c r="AC36" i="68"/>
  <c r="BT5" i="68" s="1"/>
  <c r="BM5" i="68"/>
  <c r="AR35" i="76"/>
  <c r="AQ36" i="76" s="1"/>
  <c r="BN5" i="76"/>
  <c r="AC36" i="76"/>
  <c r="BT5" i="76" s="1"/>
  <c r="AG36" i="65"/>
  <c r="BU5" i="65" s="1"/>
  <c r="BP5" i="65"/>
  <c r="AC36" i="53"/>
  <c r="BT5" i="53" s="1"/>
  <c r="BM5" i="53"/>
  <c r="AA35" i="66"/>
  <c r="BL5" i="66" s="1"/>
  <c r="AC36" i="51"/>
  <c r="BT5" i="51" s="1"/>
  <c r="BM5" i="51"/>
  <c r="AS35" i="51"/>
  <c r="AQ36" i="51" s="1"/>
  <c r="AQ35" i="42"/>
  <c r="AC36" i="56"/>
  <c r="BT5" i="56" s="1"/>
  <c r="AG36" i="45"/>
  <c r="BU5" i="45" s="1"/>
  <c r="AQ36" i="73"/>
  <c r="BR5" i="73"/>
  <c r="AG36" i="73"/>
  <c r="BU5" i="73" s="1"/>
  <c r="AS35" i="73"/>
  <c r="AQ36" i="82"/>
  <c r="AC36" i="54"/>
  <c r="BT5" i="54" s="1"/>
  <c r="BM5" i="54"/>
  <c r="AQ35" i="54"/>
  <c r="AQ36" i="54" s="1"/>
  <c r="AG36" i="75"/>
  <c r="BU5" i="75" s="1"/>
  <c r="AC36" i="55"/>
  <c r="BT5" i="55" s="1"/>
  <c r="BM5" i="55"/>
  <c r="AQ35" i="55"/>
  <c r="AS35" i="75"/>
  <c r="AQ36" i="75" s="1"/>
  <c r="AA35" i="75"/>
  <c r="AA35" i="62"/>
  <c r="BL5" i="62" s="1"/>
  <c r="Y36" i="50"/>
  <c r="BJ5" i="50"/>
  <c r="AA35" i="48"/>
  <c r="BL5" i="48" s="1"/>
  <c r="AQ35" i="49"/>
  <c r="AQ36" i="49" s="1"/>
  <c r="Y36" i="45"/>
  <c r="AC36" i="45"/>
  <c r="BT5" i="45" s="1"/>
  <c r="BP5" i="46"/>
  <c r="AG36" i="46"/>
  <c r="BU5" i="46" s="1"/>
  <c r="AS35" i="41"/>
  <c r="AS35" i="40"/>
  <c r="Y37" i="81"/>
  <c r="BV5" i="81" s="1"/>
  <c r="BS5" i="81"/>
  <c r="AG36" i="77"/>
  <c r="BU5" i="77" s="1"/>
  <c r="BP5" i="77"/>
  <c r="AC36" i="59"/>
  <c r="BT5" i="59" s="1"/>
  <c r="BM5" i="59"/>
  <c r="AC36" i="69"/>
  <c r="BT5" i="69" s="1"/>
  <c r="BM5" i="69"/>
  <c r="AQ35" i="68"/>
  <c r="AQ36" i="68" s="1"/>
  <c r="AA35" i="63"/>
  <c r="Y36" i="69"/>
  <c r="BJ5" i="69"/>
  <c r="AC36" i="57"/>
  <c r="BT5" i="57" s="1"/>
  <c r="BM5" i="57"/>
  <c r="Y36" i="59"/>
  <c r="BJ5" i="59"/>
  <c r="AC36" i="63"/>
  <c r="BT5" i="63" s="1"/>
  <c r="BM5" i="63"/>
  <c r="AQ35" i="63"/>
  <c r="AQ36" i="63" s="1"/>
  <c r="BS5" i="71"/>
  <c r="Y37" i="71"/>
  <c r="BV5" i="71" s="1"/>
  <c r="AA35" i="65"/>
  <c r="BL5" i="65" s="1"/>
  <c r="AC36" i="58"/>
  <c r="BT5" i="58" s="1"/>
  <c r="BM5" i="58"/>
  <c r="AQ35" i="52"/>
  <c r="AQ36" i="52" s="1"/>
  <c r="AA35" i="50"/>
  <c r="BL5" i="50" s="1"/>
  <c r="BM5" i="44"/>
  <c r="AQ35" i="44"/>
  <c r="AC36" i="44"/>
  <c r="BT5" i="44" s="1"/>
  <c r="AS35" i="78"/>
  <c r="AA35" i="78"/>
  <c r="BJ5" i="41"/>
  <c r="Y36" i="41"/>
  <c r="Y36" i="46"/>
  <c r="BJ5" i="46"/>
  <c r="AG36" i="50"/>
  <c r="BU5" i="50" s="1"/>
  <c r="AG36" i="44"/>
  <c r="BU5" i="44" s="1"/>
  <c r="BM5" i="66"/>
  <c r="AC36" i="66"/>
  <c r="BT5" i="66" s="1"/>
  <c r="AQ35" i="66"/>
  <c r="AQ36" i="66" s="1"/>
  <c r="AC36" i="74"/>
  <c r="BO5" i="74"/>
  <c r="AQ35" i="77"/>
  <c r="AQ36" i="77" s="1"/>
  <c r="AS35" i="70"/>
  <c r="AQ36" i="70" s="1"/>
  <c r="AA35" i="70"/>
  <c r="Y36" i="80"/>
  <c r="BJ5" i="53"/>
  <c r="Y36" i="53"/>
  <c r="BK5" i="68"/>
  <c r="Y36" i="68"/>
  <c r="AQ36" i="61"/>
  <c r="BJ5" i="61"/>
  <c r="Y36" i="61"/>
  <c r="Y37" i="73"/>
  <c r="BV5" i="73" s="1"/>
  <c r="BS5" i="73"/>
  <c r="BJ5" i="56"/>
  <c r="Y36" i="56"/>
  <c r="AG36" i="72"/>
  <c r="BU5" i="72" s="1"/>
  <c r="Y36" i="54"/>
  <c r="BJ5" i="54"/>
  <c r="BS5" i="76"/>
  <c r="Y37" i="76"/>
  <c r="BV5" i="76" s="1"/>
  <c r="Y36" i="65"/>
  <c r="BJ5" i="65"/>
  <c r="AS35" i="55"/>
  <c r="BM5" i="43"/>
  <c r="AC36" i="43"/>
  <c r="BT5" i="43" s="1"/>
  <c r="AR35" i="80"/>
  <c r="AQ36" i="80" s="1"/>
  <c r="AG36" i="55"/>
  <c r="BU5" i="55" s="1"/>
  <c r="Y36" i="51"/>
  <c r="BJ5" i="51"/>
  <c r="BP5" i="42"/>
  <c r="AG36" i="42"/>
  <c r="BU5" i="42" s="1"/>
  <c r="AS35" i="47"/>
  <c r="AA35" i="47"/>
  <c r="AS35" i="42"/>
  <c r="AR35" i="45"/>
  <c r="AQ36" i="45" s="1"/>
  <c r="Y36" i="39"/>
  <c r="BJ5" i="39"/>
  <c r="AQ36" i="40"/>
  <c r="BJ5" i="66"/>
  <c r="Y36" i="43"/>
  <c r="BJ5" i="43"/>
  <c r="BS5" i="44"/>
  <c r="Y37" i="44"/>
  <c r="BV5" i="44" s="1"/>
  <c r="AQ36" i="38"/>
  <c r="AS35" i="38"/>
  <c r="AA35" i="38"/>
  <c r="BL5" i="38" s="1"/>
  <c r="Y36" i="52"/>
  <c r="AQ36" i="46"/>
  <c r="AQ35" i="39"/>
  <c r="AQ36" i="39" s="1"/>
  <c r="BS5" i="40"/>
  <c r="M5" i="3"/>
  <c r="E5" i="3"/>
  <c r="AF4" i="3"/>
  <c r="W4" i="3"/>
  <c r="M4" i="3"/>
  <c r="E4" i="3"/>
  <c r="AB8" i="2"/>
  <c r="AA8" i="2"/>
  <c r="Z8" i="2"/>
  <c r="Y8" i="2"/>
  <c r="X8" i="2"/>
  <c r="W8" i="2"/>
  <c r="V8" i="2"/>
  <c r="U8" i="2"/>
  <c r="T8" i="2"/>
  <c r="S8" i="2"/>
  <c r="R8" i="2"/>
  <c r="Q8" i="2"/>
  <c r="P8" i="2"/>
  <c r="O8" i="2"/>
  <c r="Y7" i="2"/>
  <c r="U7" i="2"/>
  <c r="S7" i="2"/>
  <c r="R7" i="2"/>
  <c r="O7" i="2"/>
  <c r="M5" i="2"/>
  <c r="E5" i="2"/>
  <c r="AI4" i="2"/>
  <c r="Y4" i="2"/>
  <c r="M4" i="2"/>
  <c r="E4" i="2"/>
  <c r="AE8" i="1"/>
  <c r="AE7" i="1"/>
  <c r="AF7" i="1" s="1"/>
  <c r="BL5" i="70" l="1"/>
  <c r="Y36" i="70"/>
  <c r="Y37" i="50"/>
  <c r="BV5" i="50" s="1"/>
  <c r="BS5" i="50"/>
  <c r="Y36" i="38"/>
  <c r="BS5" i="67"/>
  <c r="Y37" i="67"/>
  <c r="BV5" i="67" s="1"/>
  <c r="Y37" i="55"/>
  <c r="BV5" i="55" s="1"/>
  <c r="BS5" i="55"/>
  <c r="BS5" i="49"/>
  <c r="Y37" i="49"/>
  <c r="BV5" i="49" s="1"/>
  <c r="Y36" i="48"/>
  <c r="Y37" i="61"/>
  <c r="BV5" i="61" s="1"/>
  <c r="BS5" i="61"/>
  <c r="BS5" i="43"/>
  <c r="Y37" i="43"/>
  <c r="BV5" i="43" s="1"/>
  <c r="BS5" i="54"/>
  <c r="Y37" i="54"/>
  <c r="BV5" i="54" s="1"/>
  <c r="BL5" i="75"/>
  <c r="Y36" i="75"/>
  <c r="AQ36" i="42"/>
  <c r="BS5" i="57"/>
  <c r="Y37" i="57"/>
  <c r="BV5" i="57" s="1"/>
  <c r="Y37" i="58"/>
  <c r="BV5" i="58" s="1"/>
  <c r="BS5" i="58"/>
  <c r="BS5" i="51"/>
  <c r="Y37" i="51"/>
  <c r="BV5" i="51" s="1"/>
  <c r="BS5" i="64"/>
  <c r="Y37" i="64"/>
  <c r="BV5" i="64" s="1"/>
  <c r="Y37" i="40"/>
  <c r="BV5" i="40" s="1"/>
  <c r="Y37" i="68"/>
  <c r="BV5" i="68" s="1"/>
  <c r="BS5" i="68"/>
  <c r="Y37" i="46"/>
  <c r="BV5" i="46" s="1"/>
  <c r="BS5" i="46"/>
  <c r="BS5" i="69"/>
  <c r="Y37" i="69"/>
  <c r="BV5" i="69" s="1"/>
  <c r="Y36" i="62"/>
  <c r="Y37" i="42"/>
  <c r="BV5" i="42" s="1"/>
  <c r="BS5" i="42"/>
  <c r="Y37" i="65"/>
  <c r="BV5" i="65" s="1"/>
  <c r="BS5" i="65"/>
  <c r="BS5" i="39"/>
  <c r="Y37" i="39"/>
  <c r="BV5" i="39" s="1"/>
  <c r="BS5" i="59"/>
  <c r="Y37" i="59"/>
  <c r="BV5" i="59" s="1"/>
  <c r="AQ36" i="44"/>
  <c r="BL5" i="47"/>
  <c r="Y36" i="47"/>
  <c r="Y36" i="66"/>
  <c r="BS5" i="56"/>
  <c r="Y37" i="56"/>
  <c r="BV5" i="56" s="1"/>
  <c r="BT5" i="74"/>
  <c r="Y37" i="74"/>
  <c r="BV5" i="74" s="1"/>
  <c r="BS5" i="41"/>
  <c r="Y37" i="41"/>
  <c r="BV5" i="41" s="1"/>
  <c r="BL5" i="63"/>
  <c r="Y36" i="63"/>
  <c r="Y37" i="45"/>
  <c r="BV5" i="45" s="1"/>
  <c r="BS5" i="45"/>
  <c r="AQ36" i="55"/>
  <c r="BS5" i="72"/>
  <c r="Y37" i="72"/>
  <c r="BV5" i="72" s="1"/>
  <c r="BS5" i="77"/>
  <c r="Y37" i="77"/>
  <c r="BV5" i="77" s="1"/>
  <c r="Y37" i="82"/>
  <c r="BV5" i="82" s="1"/>
  <c r="Y36" i="78"/>
  <c r="BL5" i="78"/>
  <c r="BS5" i="80"/>
  <c r="Y37" i="80"/>
  <c r="BV5" i="80" s="1"/>
  <c r="Y37" i="52"/>
  <c r="BV5" i="52" s="1"/>
  <c r="BS5" i="52"/>
  <c r="Y37" i="53"/>
  <c r="BV5" i="53" s="1"/>
  <c r="BS5" i="53"/>
  <c r="BL5" i="83"/>
  <c r="Y36" i="83"/>
  <c r="AF8" i="1"/>
  <c r="AG7" i="1"/>
  <c r="AH7" i="1" s="1"/>
  <c r="AI7" i="1" s="1"/>
  <c r="BS5" i="62" l="1"/>
  <c r="Y37" i="62"/>
  <c r="BV5" i="62" s="1"/>
  <c r="BS5" i="38"/>
  <c r="Y37" i="38"/>
  <c r="BV5" i="38" s="1"/>
  <c r="Y37" i="47"/>
  <c r="BV5" i="47" s="1"/>
  <c r="BS5" i="47"/>
  <c r="Y37" i="75"/>
  <c r="BV5" i="75" s="1"/>
  <c r="BS5" i="75"/>
  <c r="BS5" i="48"/>
  <c r="Y37" i="48"/>
  <c r="BV5" i="48" s="1"/>
  <c r="Y37" i="83"/>
  <c r="BV5" i="83" s="1"/>
  <c r="BS5" i="83"/>
  <c r="Y37" i="78"/>
  <c r="BV5" i="78" s="1"/>
  <c r="BS5" i="78"/>
  <c r="Y37" i="70"/>
  <c r="BV5" i="70" s="1"/>
  <c r="BS5" i="70"/>
  <c r="Y37" i="63"/>
  <c r="BV5" i="63" s="1"/>
  <c r="BS5" i="63"/>
  <c r="BS5" i="66"/>
  <c r="Y37" i="66"/>
  <c r="BV5" i="66" s="1"/>
  <c r="AG8" i="1"/>
  <c r="AH8" i="1" s="1"/>
  <c r="AI8" i="1" s="1"/>
</calcChain>
</file>

<file path=xl/sharedStrings.xml><?xml version="1.0" encoding="utf-8"?>
<sst xmlns="http://schemas.openxmlformats.org/spreadsheetml/2006/main" count="12947" uniqueCount="916">
  <si>
    <t>■トンネル台帳  トンネル諸元、非常用施設諸元　【様式A-1】</t>
    <rPh sb="5" eb="7">
      <t>ダイチョウ</t>
    </rPh>
    <rPh sb="25" eb="27">
      <t>ヨウシキ</t>
    </rPh>
    <phoneticPr fontId="5"/>
  </si>
  <si>
    <t>フリガナ</t>
    <phoneticPr fontId="5"/>
  </si>
  <si>
    <t>路線名</t>
    <phoneticPr fontId="7"/>
  </si>
  <si>
    <t>管理者名</t>
    <rPh sb="0" eb="4">
      <t>カンリシャメイ</t>
    </rPh>
    <phoneticPr fontId="7"/>
  </si>
  <si>
    <t>緊急輸送道路</t>
  </si>
  <si>
    <t>名　称</t>
    <rPh sb="0" eb="1">
      <t>メイ</t>
    </rPh>
    <rPh sb="2" eb="3">
      <t>ショウ</t>
    </rPh>
    <phoneticPr fontId="7"/>
  </si>
  <si>
    <t>代替路の有無</t>
  </si>
  <si>
    <t>所在地</t>
    <rPh sb="0" eb="3">
      <t>ショザイチ</t>
    </rPh>
    <phoneticPr fontId="7"/>
  </si>
  <si>
    <t>自</t>
    <rPh sb="0" eb="1">
      <t>ジ</t>
    </rPh>
    <phoneticPr fontId="7"/>
  </si>
  <si>
    <t>作成者</t>
    <rPh sb="0" eb="3">
      <t>サクセイシャ</t>
    </rPh>
    <phoneticPr fontId="7"/>
  </si>
  <si>
    <t>作成年月日</t>
    <rPh sb="0" eb="2">
      <t>サクセイ</t>
    </rPh>
    <rPh sb="2" eb="5">
      <t>ネンガッピ</t>
    </rPh>
    <phoneticPr fontId="7"/>
  </si>
  <si>
    <t>トンネル延長</t>
    <phoneticPr fontId="7"/>
  </si>
  <si>
    <t>L=</t>
    <phoneticPr fontId="7"/>
  </si>
  <si>
    <t>ｍ</t>
    <phoneticPr fontId="7"/>
  </si>
  <si>
    <t>至</t>
    <rPh sb="0" eb="1">
      <t>イタ</t>
    </rPh>
    <phoneticPr fontId="7"/>
  </si>
  <si>
    <t>ﾄﾝﾈﾙの分類</t>
    <rPh sb="5" eb="7">
      <t>ブンルイ</t>
    </rPh>
    <phoneticPr fontId="7"/>
  </si>
  <si>
    <t>起点</t>
    <rPh sb="0" eb="2">
      <t>キテン</t>
    </rPh>
    <phoneticPr fontId="5"/>
  </si>
  <si>
    <t>緯度</t>
    <rPh sb="0" eb="2">
      <t>いど</t>
    </rPh>
    <phoneticPr fontId="5" type="Hiragana"/>
  </si>
  <si>
    <t>完成年月日</t>
    <rPh sb="0" eb="2">
      <t>カンセイ</t>
    </rPh>
    <rPh sb="2" eb="5">
      <t>ネンガッピ</t>
    </rPh>
    <phoneticPr fontId="7"/>
  </si>
  <si>
    <t>舗装</t>
    <rPh sb="0" eb="2">
      <t>ホソウ</t>
    </rPh>
    <phoneticPr fontId="5"/>
  </si>
  <si>
    <t>種　別</t>
    <rPh sb="0" eb="1">
      <t>タネ</t>
    </rPh>
    <rPh sb="2" eb="3">
      <t>ベツ</t>
    </rPh>
    <phoneticPr fontId="5"/>
  </si>
  <si>
    <t>トンネル非常用施設</t>
    <rPh sb="4" eb="7">
      <t>ヒジョウヨウ</t>
    </rPh>
    <rPh sb="7" eb="9">
      <t>シセツ</t>
    </rPh>
    <phoneticPr fontId="5"/>
  </si>
  <si>
    <t>施設の内訳</t>
    <rPh sb="0" eb="2">
      <t>シセツ</t>
    </rPh>
    <rPh sb="3" eb="5">
      <t>ウチワケ</t>
    </rPh>
    <phoneticPr fontId="5"/>
  </si>
  <si>
    <t>種別・方式</t>
    <rPh sb="0" eb="2">
      <t>シュベツ</t>
    </rPh>
    <rPh sb="3" eb="5">
      <t>ホウシキ</t>
    </rPh>
    <phoneticPr fontId="5"/>
  </si>
  <si>
    <t>型式</t>
    <rPh sb="0" eb="2">
      <t>ケイシキ</t>
    </rPh>
    <phoneticPr fontId="5"/>
  </si>
  <si>
    <t>個数</t>
    <rPh sb="0" eb="2">
      <t>コスウ</t>
    </rPh>
    <phoneticPr fontId="5"/>
  </si>
  <si>
    <t>更新年度</t>
    <rPh sb="0" eb="2">
      <t>こうしん</t>
    </rPh>
    <rPh sb="2" eb="4">
      <t>ねんど</t>
    </rPh>
    <phoneticPr fontId="5" type="Hiragana"/>
  </si>
  <si>
    <t>経度</t>
    <rPh sb="0" eb="2">
      <t>けいど</t>
    </rPh>
    <phoneticPr fontId="5" type="Hiragana"/>
  </si>
  <si>
    <t>供用年月日</t>
    <rPh sb="0" eb="2">
      <t>キョウヨウ</t>
    </rPh>
    <rPh sb="2" eb="5">
      <t>ネンガッピ</t>
    </rPh>
    <phoneticPr fontId="7"/>
  </si>
  <si>
    <t>厚　さ</t>
    <rPh sb="0" eb="1">
      <t>アツ</t>
    </rPh>
    <phoneticPr fontId="5"/>
  </si>
  <si>
    <t>通報設備</t>
    <rPh sb="0" eb="2">
      <t>ツウホウ</t>
    </rPh>
    <rPh sb="2" eb="4">
      <t>セツビ</t>
    </rPh>
    <phoneticPr fontId="5"/>
  </si>
  <si>
    <t>通話型通報設備</t>
    <rPh sb="0" eb="2">
      <t>ツウワ</t>
    </rPh>
    <rPh sb="2" eb="3">
      <t>ガタ</t>
    </rPh>
    <rPh sb="3" eb="5">
      <t>ツウホウ</t>
    </rPh>
    <rPh sb="5" eb="7">
      <t>セツビ</t>
    </rPh>
    <phoneticPr fontId="5"/>
  </si>
  <si>
    <t>終点</t>
    <rPh sb="0" eb="2">
      <t>シュウテン</t>
    </rPh>
    <phoneticPr fontId="5"/>
  </si>
  <si>
    <t>トンネル区分</t>
    <rPh sb="4" eb="6">
      <t>クブン</t>
    </rPh>
    <phoneticPr fontId="5"/>
  </si>
  <si>
    <t>面　積</t>
    <rPh sb="0" eb="1">
      <t>メン</t>
    </rPh>
    <rPh sb="2" eb="3">
      <t>セキ</t>
    </rPh>
    <phoneticPr fontId="5"/>
  </si>
  <si>
    <t>操作型通報設備</t>
    <rPh sb="0" eb="2">
      <t>ソウサ</t>
    </rPh>
    <rPh sb="2" eb="3">
      <t>ガタ</t>
    </rPh>
    <rPh sb="3" eb="5">
      <t>ツウホウ</t>
    </rPh>
    <rPh sb="5" eb="7">
      <t>セツビ</t>
    </rPh>
    <phoneticPr fontId="5"/>
  </si>
  <si>
    <t>内装種類</t>
    <rPh sb="0" eb="2">
      <t>ナイソウ</t>
    </rPh>
    <rPh sb="2" eb="4">
      <t>シュルイ</t>
    </rPh>
    <phoneticPr fontId="5"/>
  </si>
  <si>
    <t>更新年次</t>
    <rPh sb="0" eb="2">
      <t>コウシン</t>
    </rPh>
    <rPh sb="2" eb="4">
      <t>ネンジ</t>
    </rPh>
    <phoneticPr fontId="5"/>
  </si>
  <si>
    <t>自動通報設備</t>
    <rPh sb="0" eb="2">
      <t>ジドウ</t>
    </rPh>
    <rPh sb="2" eb="4">
      <t>ツウホウ</t>
    </rPh>
    <rPh sb="4" eb="6">
      <t>セツビ</t>
    </rPh>
    <phoneticPr fontId="5"/>
  </si>
  <si>
    <t>一般有料区分</t>
    <rPh sb="0" eb="2">
      <t>イッパン</t>
    </rPh>
    <rPh sb="2" eb="4">
      <t>ユウリョウ</t>
    </rPh>
    <rPh sb="4" eb="6">
      <t>クブン</t>
    </rPh>
    <phoneticPr fontId="5"/>
  </si>
  <si>
    <t>天井板種類</t>
    <rPh sb="0" eb="2">
      <t>テンジョウ</t>
    </rPh>
    <rPh sb="2" eb="3">
      <t>バン</t>
    </rPh>
    <rPh sb="3" eb="5">
      <t>シュルイ</t>
    </rPh>
    <phoneticPr fontId="5"/>
  </si>
  <si>
    <t>排水</t>
    <rPh sb="0" eb="2">
      <t>ハイスイ</t>
    </rPh>
    <phoneticPr fontId="5"/>
  </si>
  <si>
    <t>警報設備</t>
    <rPh sb="0" eb="2">
      <t>ケイホウ</t>
    </rPh>
    <rPh sb="2" eb="4">
      <t>セツビ</t>
    </rPh>
    <phoneticPr fontId="5"/>
  </si>
  <si>
    <t>非常警報設備</t>
    <rPh sb="0" eb="2">
      <t>ヒジョウ</t>
    </rPh>
    <rPh sb="2" eb="4">
      <t>ケイホウ</t>
    </rPh>
    <rPh sb="4" eb="6">
      <t>セツビ</t>
    </rPh>
    <phoneticPr fontId="5"/>
  </si>
  <si>
    <t>土かぶり</t>
    <rPh sb="0" eb="1">
      <t>ツチ</t>
    </rPh>
    <phoneticPr fontId="5"/>
  </si>
  <si>
    <t>m</t>
  </si>
  <si>
    <t>坑門</t>
    <rPh sb="0" eb="2">
      <t>コウモン</t>
    </rPh>
    <phoneticPr fontId="5"/>
  </si>
  <si>
    <t>形式</t>
    <rPh sb="0" eb="2">
      <t>ケイシキ</t>
    </rPh>
    <phoneticPr fontId="5"/>
  </si>
  <si>
    <t>消火設備</t>
    <rPh sb="0" eb="2">
      <t>ショウカ</t>
    </rPh>
    <rPh sb="2" eb="4">
      <t>セツビ</t>
    </rPh>
    <phoneticPr fontId="5"/>
  </si>
  <si>
    <t>消 火 器</t>
    <rPh sb="0" eb="1">
      <t>ケ</t>
    </rPh>
    <rPh sb="2" eb="3">
      <t>ヒ</t>
    </rPh>
    <rPh sb="4" eb="5">
      <t>ウツワ</t>
    </rPh>
    <phoneticPr fontId="5"/>
  </si>
  <si>
    <t>内空断面積</t>
    <rPh sb="0" eb="1">
      <t>ナイ</t>
    </rPh>
    <rPh sb="1" eb="2">
      <t>クウ</t>
    </rPh>
    <rPh sb="2" eb="5">
      <t>ダンメンセキ</t>
    </rPh>
    <phoneticPr fontId="5"/>
  </si>
  <si>
    <t>㎡</t>
    <phoneticPr fontId="6"/>
  </si>
  <si>
    <t>延長</t>
    <rPh sb="0" eb="2">
      <t>エンチョウ</t>
    </rPh>
    <phoneticPr fontId="5"/>
  </si>
  <si>
    <t>m</t>
    <phoneticPr fontId="5" type="Hiragana"/>
  </si>
  <si>
    <t>施設</t>
    <rPh sb="0" eb="2">
      <t>シセツ</t>
    </rPh>
    <phoneticPr fontId="5"/>
  </si>
  <si>
    <t>消火栓設備</t>
    <rPh sb="0" eb="1">
      <t>ケ</t>
    </rPh>
    <rPh sb="1" eb="2">
      <t>ヒ</t>
    </rPh>
    <rPh sb="2" eb="3">
      <t>セン</t>
    </rPh>
    <rPh sb="3" eb="5">
      <t>セツビ</t>
    </rPh>
    <phoneticPr fontId="5"/>
  </si>
  <si>
    <t>交 通 量</t>
    <rPh sb="0" eb="1">
      <t>コウ</t>
    </rPh>
    <rPh sb="2" eb="3">
      <t>ツウ</t>
    </rPh>
    <rPh sb="4" eb="5">
      <t>リョウ</t>
    </rPh>
    <phoneticPr fontId="5"/>
  </si>
  <si>
    <t>台/日</t>
  </si>
  <si>
    <t>道路附属物等</t>
    <rPh sb="0" eb="2">
      <t>ドウロ</t>
    </rPh>
    <rPh sb="2" eb="4">
      <t>フゾク</t>
    </rPh>
    <rPh sb="4" eb="5">
      <t>ブツ</t>
    </rPh>
    <rPh sb="5" eb="6">
      <t>トウ</t>
    </rPh>
    <phoneticPr fontId="5"/>
  </si>
  <si>
    <t>照明</t>
    <rPh sb="0" eb="2">
      <t>ショウメイ</t>
    </rPh>
    <phoneticPr fontId="5"/>
  </si>
  <si>
    <t>避難誘導設備</t>
    <rPh sb="0" eb="2">
      <t>ヒナン</t>
    </rPh>
    <rPh sb="2" eb="4">
      <t>ユウドウ</t>
    </rPh>
    <rPh sb="4" eb="5">
      <t>セツ</t>
    </rPh>
    <rPh sb="5" eb="6">
      <t>ビ</t>
    </rPh>
    <phoneticPr fontId="5"/>
  </si>
  <si>
    <t>誘導表示設備</t>
    <rPh sb="0" eb="2">
      <t>ユウドウ</t>
    </rPh>
    <rPh sb="2" eb="4">
      <t>ヒョウジ</t>
    </rPh>
    <rPh sb="4" eb="6">
      <t>セツビ</t>
    </rPh>
    <phoneticPr fontId="5"/>
  </si>
  <si>
    <t>道 路 幅</t>
    <rPh sb="0" eb="1">
      <t>ミチ</t>
    </rPh>
    <rPh sb="2" eb="3">
      <t>ミチ</t>
    </rPh>
    <rPh sb="4" eb="5">
      <t>ハバ</t>
    </rPh>
    <phoneticPr fontId="5"/>
  </si>
  <si>
    <t>換気</t>
    <rPh sb="0" eb="2">
      <t>カンキ</t>
    </rPh>
    <phoneticPr fontId="5"/>
  </si>
  <si>
    <t>避難情報提供設備</t>
    <rPh sb="0" eb="4">
      <t>ヒナンジョウホウ</t>
    </rPh>
    <rPh sb="4" eb="6">
      <t>テイキョウ</t>
    </rPh>
    <rPh sb="6" eb="8">
      <t>セツビ</t>
    </rPh>
    <phoneticPr fontId="5"/>
  </si>
  <si>
    <t>幅　員</t>
    <rPh sb="0" eb="1">
      <t>ハバ</t>
    </rPh>
    <rPh sb="2" eb="3">
      <t>イン</t>
    </rPh>
    <phoneticPr fontId="5"/>
  </si>
  <si>
    <t>車 道 幅</t>
    <rPh sb="0" eb="1">
      <t>クルマ</t>
    </rPh>
    <rPh sb="2" eb="3">
      <t>ミチ</t>
    </rPh>
    <rPh sb="4" eb="5">
      <t>ハバ</t>
    </rPh>
    <phoneticPr fontId="5"/>
  </si>
  <si>
    <t>竣工巻厚</t>
    <rPh sb="0" eb="2">
      <t>シュンコウ</t>
    </rPh>
    <rPh sb="2" eb="3">
      <t>マ</t>
    </rPh>
    <rPh sb="3" eb="4">
      <t>アツ</t>
    </rPh>
    <phoneticPr fontId="5"/>
  </si>
  <si>
    <t>アーチ</t>
    <phoneticPr fontId="5"/>
  </si>
  <si>
    <t>cm</t>
    <phoneticPr fontId="5" type="Hiragana"/>
  </si>
  <si>
    <t>標識</t>
    <rPh sb="0" eb="2">
      <t>ヒョウシキ</t>
    </rPh>
    <phoneticPr fontId="5"/>
  </si>
  <si>
    <t>側　壁</t>
    <rPh sb="0" eb="1">
      <t>ガワ</t>
    </rPh>
    <rPh sb="2" eb="3">
      <t>カベ</t>
    </rPh>
    <phoneticPr fontId="5"/>
  </si>
  <si>
    <t>警報表示板</t>
    <rPh sb="0" eb="2">
      <t>ケイホウ</t>
    </rPh>
    <rPh sb="2" eb="5">
      <t>ヒョウジバン</t>
    </rPh>
    <phoneticPr fontId="5"/>
  </si>
  <si>
    <t>避難通路</t>
    <rPh sb="0" eb="2">
      <t>ヒナン</t>
    </rPh>
    <rPh sb="2" eb="4">
      <t>ツウロ</t>
    </rPh>
    <phoneticPr fontId="5"/>
  </si>
  <si>
    <t>歩道等幅</t>
    <rPh sb="0" eb="1">
      <t>ホ</t>
    </rPh>
    <rPh sb="1" eb="2">
      <t>ミチ</t>
    </rPh>
    <rPh sb="2" eb="3">
      <t>トウ</t>
    </rPh>
    <rPh sb="3" eb="4">
      <t>ハバ</t>
    </rPh>
    <phoneticPr fontId="5"/>
  </si>
  <si>
    <t>吸音板</t>
    <rPh sb="0" eb="3">
      <t>キュウオンバン</t>
    </rPh>
    <phoneticPr fontId="5"/>
  </si>
  <si>
    <t>排煙設備</t>
    <rPh sb="0" eb="2">
      <t>ハイエン</t>
    </rPh>
    <rPh sb="2" eb="4">
      <t>セツビ</t>
    </rPh>
    <phoneticPr fontId="6"/>
  </si>
  <si>
    <t>高さ</t>
    <rPh sb="0" eb="1">
      <t>タカ</t>
    </rPh>
    <phoneticPr fontId="5"/>
  </si>
  <si>
    <t>建築限界高</t>
    <rPh sb="0" eb="2">
      <t>ケンチク</t>
    </rPh>
    <rPh sb="2" eb="4">
      <t>ゲンカイ</t>
    </rPh>
    <rPh sb="4" eb="5">
      <t>タカ</t>
    </rPh>
    <phoneticPr fontId="5"/>
  </si>
  <si>
    <t>インバート</t>
    <phoneticPr fontId="5"/>
  </si>
  <si>
    <t>その他の設備</t>
    <rPh sb="2" eb="3">
      <t>タ</t>
    </rPh>
    <rPh sb="4" eb="5">
      <t>セツ</t>
    </rPh>
    <rPh sb="5" eb="6">
      <t>ビ</t>
    </rPh>
    <phoneticPr fontId="5"/>
  </si>
  <si>
    <t>給水栓設備</t>
    <rPh sb="0" eb="1">
      <t>キュウ</t>
    </rPh>
    <rPh sb="1" eb="2">
      <t>ミズ</t>
    </rPh>
    <rPh sb="2" eb="3">
      <t>セン</t>
    </rPh>
    <rPh sb="3" eb="5">
      <t>セツビ</t>
    </rPh>
    <phoneticPr fontId="5"/>
  </si>
  <si>
    <t>中央高</t>
    <rPh sb="0" eb="1">
      <t>ナカ</t>
    </rPh>
    <rPh sb="1" eb="2">
      <t>ヒサシ</t>
    </rPh>
    <rPh sb="2" eb="3">
      <t>ダカ</t>
    </rPh>
    <phoneticPr fontId="5"/>
  </si>
  <si>
    <t>半径</t>
    <rPh sb="0" eb="2">
      <t>ハンケイ</t>
    </rPh>
    <phoneticPr fontId="5"/>
  </si>
  <si>
    <t>無線通信補助設備</t>
    <rPh sb="0" eb="2">
      <t>ムセン</t>
    </rPh>
    <rPh sb="2" eb="4">
      <t>ツウシン</t>
    </rPh>
    <rPh sb="4" eb="6">
      <t>ホジョ</t>
    </rPh>
    <rPh sb="6" eb="8">
      <t>セツビ</t>
    </rPh>
    <phoneticPr fontId="5"/>
  </si>
  <si>
    <t>有効高</t>
    <rPh sb="0" eb="1">
      <t>ユウ</t>
    </rPh>
    <rPh sb="1" eb="2">
      <t>コウ</t>
    </rPh>
    <rPh sb="2" eb="3">
      <t>タカ</t>
    </rPh>
    <phoneticPr fontId="5"/>
  </si>
  <si>
    <t>水噴霧設備</t>
    <rPh sb="0" eb="1">
      <t>ミズ</t>
    </rPh>
    <rPh sb="1" eb="3">
      <t>フンム</t>
    </rPh>
    <rPh sb="3" eb="5">
      <t>セツビ</t>
    </rPh>
    <phoneticPr fontId="5"/>
  </si>
  <si>
    <t>縦断勾配</t>
    <rPh sb="0" eb="2">
      <t>ジュウダン</t>
    </rPh>
    <rPh sb="2" eb="4">
      <t>コウバイ</t>
    </rPh>
    <phoneticPr fontId="5"/>
  </si>
  <si>
    <t>監視設備</t>
    <rPh sb="0" eb="2">
      <t>カンシ</t>
    </rPh>
    <rPh sb="2" eb="4">
      <t>セツビ</t>
    </rPh>
    <phoneticPr fontId="5"/>
  </si>
  <si>
    <t>線　形</t>
    <rPh sb="0" eb="1">
      <t>セン</t>
    </rPh>
    <rPh sb="2" eb="3">
      <t>カタチ</t>
    </rPh>
    <phoneticPr fontId="5"/>
  </si>
  <si>
    <t>直線区間長</t>
    <rPh sb="0" eb="2">
      <t>チョクセン</t>
    </rPh>
    <rPh sb="2" eb="4">
      <t>クカン</t>
    </rPh>
    <rPh sb="4" eb="5">
      <t>チョウ</t>
    </rPh>
    <phoneticPr fontId="5"/>
  </si>
  <si>
    <t>占用物件</t>
    <rPh sb="0" eb="2">
      <t>センヨウ</t>
    </rPh>
    <rPh sb="2" eb="4">
      <t>ブッケン</t>
    </rPh>
    <phoneticPr fontId="5"/>
  </si>
  <si>
    <t>種　類</t>
    <rPh sb="0" eb="1">
      <t>タネ</t>
    </rPh>
    <rPh sb="2" eb="3">
      <t>タグイ</t>
    </rPh>
    <phoneticPr fontId="5"/>
  </si>
  <si>
    <t>寸　法</t>
    <rPh sb="0" eb="1">
      <t>スン</t>
    </rPh>
    <rPh sb="2" eb="3">
      <t>ホウ</t>
    </rPh>
    <phoneticPr fontId="5"/>
  </si>
  <si>
    <t>管理者名</t>
    <rPh sb="0" eb="2">
      <t>カンリ</t>
    </rPh>
    <rPh sb="2" eb="3">
      <t>シャ</t>
    </rPh>
    <rPh sb="3" eb="4">
      <t>メイ</t>
    </rPh>
    <phoneticPr fontId="5"/>
  </si>
  <si>
    <t>非常用施設
関連設備</t>
    <rPh sb="0" eb="3">
      <t>ヒジョウヨウ</t>
    </rPh>
    <rPh sb="3" eb="5">
      <t>シセツ</t>
    </rPh>
    <rPh sb="6" eb="8">
      <t>カンレン</t>
    </rPh>
    <rPh sb="8" eb="10">
      <t>セツビ</t>
    </rPh>
    <phoneticPr fontId="7"/>
  </si>
  <si>
    <t>予備発電設備</t>
    <rPh sb="0" eb="2">
      <t>ヨビ</t>
    </rPh>
    <rPh sb="2" eb="4">
      <t>ハツデン</t>
    </rPh>
    <rPh sb="4" eb="6">
      <t>セツビ</t>
    </rPh>
    <phoneticPr fontId="6"/>
  </si>
  <si>
    <t>曲線区間</t>
    <rPh sb="0" eb="2">
      <t>キョクセン</t>
    </rPh>
    <rPh sb="2" eb="4">
      <t>クカン</t>
    </rPh>
    <phoneticPr fontId="5"/>
  </si>
  <si>
    <t>区間長</t>
    <rPh sb="0" eb="3">
      <t>クカンチョウ</t>
    </rPh>
    <phoneticPr fontId="5"/>
  </si>
  <si>
    <t>起点側ｸﾛｿｲﾄﾞ</t>
    <rPh sb="0" eb="2">
      <t>キテン</t>
    </rPh>
    <rPh sb="2" eb="3">
      <t>ガワ</t>
    </rPh>
    <phoneticPr fontId="5"/>
  </si>
  <si>
    <t>曲線半径</t>
    <rPh sb="0" eb="2">
      <t>キョクセン</t>
    </rPh>
    <rPh sb="2" eb="4">
      <t>ハンケイ</t>
    </rPh>
    <phoneticPr fontId="5"/>
  </si>
  <si>
    <t>終点側ｸﾛｿｲﾄﾞ</t>
    <rPh sb="0" eb="2">
      <t>シュウテン</t>
    </rPh>
    <rPh sb="2" eb="3">
      <t>ガワ</t>
    </rPh>
    <phoneticPr fontId="5"/>
  </si>
  <si>
    <t>その他</t>
    <rPh sb="2" eb="3">
      <t>タ</t>
    </rPh>
    <phoneticPr fontId="7"/>
  </si>
  <si>
    <t>非常駐車帯</t>
    <rPh sb="0" eb="2">
      <t>ヒジョウ</t>
    </rPh>
    <rPh sb="2" eb="4">
      <t>チュウシャ</t>
    </rPh>
    <rPh sb="4" eb="5">
      <t>タイ</t>
    </rPh>
    <phoneticPr fontId="5"/>
  </si>
  <si>
    <t>トンネル工法</t>
    <rPh sb="4" eb="6">
      <t>コウホウ</t>
    </rPh>
    <phoneticPr fontId="5"/>
  </si>
  <si>
    <t>方向転換所</t>
    <rPh sb="0" eb="2">
      <t>ホウコウ</t>
    </rPh>
    <rPh sb="2" eb="4">
      <t>テンカン</t>
    </rPh>
    <rPh sb="4" eb="5">
      <t>ショ</t>
    </rPh>
    <phoneticPr fontId="5"/>
  </si>
  <si>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5"/>
  </si>
  <si>
    <t>■トンネル台帳 　トンネル情報一覧表　【様式A-2】</t>
    <rPh sb="5" eb="7">
      <t>ダイチョウ</t>
    </rPh>
    <rPh sb="13" eb="15">
      <t>ジョウホウ</t>
    </rPh>
    <rPh sb="15" eb="17">
      <t>イチラン</t>
    </rPh>
    <rPh sb="17" eb="18">
      <t>ヒョウ</t>
    </rPh>
    <rPh sb="20" eb="22">
      <t>ヨウシキ</t>
    </rPh>
    <phoneticPr fontId="5"/>
  </si>
  <si>
    <t>名  称</t>
    <rPh sb="0" eb="4">
      <t>メイショウ</t>
    </rPh>
    <phoneticPr fontId="5"/>
  </si>
  <si>
    <t>管理者名</t>
    <rPh sb="0" eb="4">
      <t>カンリシャメイ</t>
    </rPh>
    <phoneticPr fontId="5"/>
  </si>
  <si>
    <t>覆工
ｽﾊﾟﾝ
番号</t>
    <rPh sb="0" eb="2">
      <t>フッコウ</t>
    </rPh>
    <rPh sb="8" eb="10">
      <t>バンゴウ</t>
    </rPh>
    <phoneticPr fontId="5"/>
  </si>
  <si>
    <t>ｽﾊﾟﾝ長</t>
    <rPh sb="4" eb="5">
      <t>チョウ</t>
    </rPh>
    <phoneticPr fontId="5"/>
  </si>
  <si>
    <t>追加距離</t>
    <rPh sb="0" eb="1">
      <t>ツイカ</t>
    </rPh>
    <rPh sb="1" eb="3">
      <t>キョリ</t>
    </rPh>
    <phoneticPr fontId="5"/>
  </si>
  <si>
    <t>トンネル本体工</t>
    <rPh sb="4" eb="7">
      <t>ホンタイコウ</t>
    </rPh>
    <phoneticPr fontId="5"/>
  </si>
  <si>
    <t>照明施設</t>
    <rPh sb="0" eb="2">
      <t>ショウメイ</t>
    </rPh>
    <rPh sb="2" eb="4">
      <t>シセツ</t>
    </rPh>
    <phoneticPr fontId="5"/>
  </si>
  <si>
    <t>非常用施設</t>
    <rPh sb="0" eb="3">
      <t>ヒジョウヨウ</t>
    </rPh>
    <rPh sb="3" eb="5">
      <t>シセツ</t>
    </rPh>
    <phoneticPr fontId="5"/>
  </si>
  <si>
    <t>換気施設</t>
    <rPh sb="0" eb="2">
      <t>カンキ</t>
    </rPh>
    <rPh sb="2" eb="4">
      <t>シセツ</t>
    </rPh>
    <phoneticPr fontId="5"/>
  </si>
  <si>
    <t>その他附属物等</t>
    <rPh sb="2" eb="3">
      <t>タ</t>
    </rPh>
    <rPh sb="3" eb="6">
      <t>フゾクブツ</t>
    </rPh>
    <rPh sb="6" eb="7">
      <t>トウ</t>
    </rPh>
    <phoneticPr fontId="7"/>
  </si>
  <si>
    <t>特記事項</t>
    <rPh sb="0" eb="2">
      <t>トッキ</t>
    </rPh>
    <rPh sb="2" eb="4">
      <t>ジコウ</t>
    </rPh>
    <phoneticPr fontId="7"/>
  </si>
  <si>
    <t>起点側</t>
    <rPh sb="0" eb="2">
      <t>キテン</t>
    </rPh>
    <rPh sb="2" eb="3">
      <t>ガワ</t>
    </rPh>
    <phoneticPr fontId="5"/>
  </si>
  <si>
    <t>終点側</t>
    <rPh sb="0" eb="2">
      <t>シュウテン</t>
    </rPh>
    <rPh sb="2" eb="3">
      <t>ガワ</t>
    </rPh>
    <phoneticPr fontId="5"/>
  </si>
  <si>
    <t>特記事項</t>
    <rPh sb="0" eb="2">
      <t>トッキ</t>
    </rPh>
    <rPh sb="2" eb="4">
      <t>ジコウ</t>
    </rPh>
    <phoneticPr fontId="5"/>
  </si>
  <si>
    <t>内装板</t>
    <rPh sb="0" eb="3">
      <t>ナイソウバン</t>
    </rPh>
    <phoneticPr fontId="7"/>
  </si>
  <si>
    <t>天井板</t>
    <rPh sb="0" eb="2">
      <t>テンジョウ</t>
    </rPh>
    <rPh sb="2" eb="3">
      <t>イタ</t>
    </rPh>
    <phoneticPr fontId="7"/>
  </si>
  <si>
    <t>基本照明</t>
    <rPh sb="0" eb="2">
      <t>キホン</t>
    </rPh>
    <rPh sb="2" eb="4">
      <t>ショウメイ</t>
    </rPh>
    <phoneticPr fontId="7"/>
  </si>
  <si>
    <t>入口出口照明</t>
    <rPh sb="0" eb="1">
      <t>イ</t>
    </rPh>
    <rPh sb="1" eb="2">
      <t>グチ</t>
    </rPh>
    <rPh sb="2" eb="3">
      <t>デ</t>
    </rPh>
    <rPh sb="3" eb="4">
      <t>グチ</t>
    </rPh>
    <rPh sb="4" eb="6">
      <t>ショウメイ</t>
    </rPh>
    <phoneticPr fontId="7"/>
  </si>
  <si>
    <t>JF</t>
    <phoneticPr fontId="7"/>
  </si>
  <si>
    <t>VI計</t>
    <rPh sb="2" eb="3">
      <t>ケイ</t>
    </rPh>
    <phoneticPr fontId="7"/>
  </si>
  <si>
    <t>CO計</t>
    <rPh sb="2" eb="3">
      <t>ケイ</t>
    </rPh>
    <phoneticPr fontId="7"/>
  </si>
  <si>
    <t>風向
風速計</t>
    <rPh sb="0" eb="2">
      <t>フウコウ</t>
    </rPh>
    <rPh sb="3" eb="5">
      <t>フウソク</t>
    </rPh>
    <rPh sb="5" eb="6">
      <t>ケイ</t>
    </rPh>
    <phoneticPr fontId="7"/>
  </si>
  <si>
    <t>(m)</t>
    <phoneticPr fontId="5"/>
  </si>
  <si>
    <t>※　行が不足する場合は、適時、表の行を増やすこと。</t>
    <rPh sb="2" eb="3">
      <t>ギョウ</t>
    </rPh>
    <rPh sb="4" eb="6">
      <t>フソク</t>
    </rPh>
    <rPh sb="8" eb="10">
      <t>バアイ</t>
    </rPh>
    <phoneticPr fontId="6"/>
  </si>
  <si>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5"/>
  </si>
  <si>
    <t>作成年月日</t>
    <rPh sb="0" eb="2">
      <t>サクセイ</t>
    </rPh>
    <rPh sb="2" eb="5">
      <t>ネンガッピ</t>
    </rPh>
    <phoneticPr fontId="5"/>
  </si>
  <si>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</si>
  <si>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様式A～B</t>
    <rPh sb="0" eb="2">
      <t>ヨウシキ</t>
    </rPh>
    <phoneticPr fontId="6"/>
  </si>
  <si>
    <t>トンネルの分類</t>
    <rPh sb="5" eb="7">
      <t>ブンルイ</t>
    </rPh>
    <phoneticPr fontId="6"/>
  </si>
  <si>
    <t>トンネル工法</t>
    <rPh sb="4" eb="6">
      <t>コウホウ</t>
    </rPh>
    <phoneticPr fontId="6"/>
  </si>
  <si>
    <t>緊急輸送路</t>
    <rPh sb="0" eb="2">
      <t>キンキュウ</t>
    </rPh>
    <rPh sb="2" eb="5">
      <t>ユソウロ</t>
    </rPh>
    <phoneticPr fontId="6"/>
  </si>
  <si>
    <t>代替路</t>
    <rPh sb="0" eb="2">
      <t>ダイガ</t>
    </rPh>
    <rPh sb="2" eb="3">
      <t>ロ</t>
    </rPh>
    <phoneticPr fontId="6"/>
  </si>
  <si>
    <t>陸上トンネル（掘進工法）</t>
    <rPh sb="0" eb="2">
      <t>リクジョウ</t>
    </rPh>
    <rPh sb="7" eb="9">
      <t>クッシン</t>
    </rPh>
    <rPh sb="9" eb="11">
      <t>コウホウ</t>
    </rPh>
    <phoneticPr fontId="6"/>
  </si>
  <si>
    <t>山岳トンネル工法（NATM）</t>
    <rPh sb="0" eb="2">
      <t>サンガク</t>
    </rPh>
    <rPh sb="6" eb="8">
      <t>コウホウ</t>
    </rPh>
    <phoneticPr fontId="6"/>
  </si>
  <si>
    <t>有</t>
    <rPh sb="0" eb="1">
      <t>アリ</t>
    </rPh>
    <phoneticPr fontId="6"/>
  </si>
  <si>
    <t>陸上トンネル（開削工法）</t>
    <rPh sb="0" eb="2">
      <t>リクジョウ</t>
    </rPh>
    <rPh sb="7" eb="9">
      <t>カイサク</t>
    </rPh>
    <rPh sb="9" eb="11">
      <t>コウホウ</t>
    </rPh>
    <phoneticPr fontId="6"/>
  </si>
  <si>
    <t>矢板工法</t>
    <rPh sb="0" eb="2">
      <t>ヤイタ</t>
    </rPh>
    <rPh sb="2" eb="4">
      <t>コウホウ</t>
    </rPh>
    <phoneticPr fontId="6"/>
  </si>
  <si>
    <t>無</t>
    <rPh sb="0" eb="1">
      <t>ナシ</t>
    </rPh>
    <phoneticPr fontId="6"/>
  </si>
  <si>
    <t>陸上トンネル（その他）</t>
    <rPh sb="0" eb="2">
      <t>リクジョウ</t>
    </rPh>
    <rPh sb="9" eb="10">
      <t>タ</t>
    </rPh>
    <phoneticPr fontId="6"/>
  </si>
  <si>
    <t>開削工法</t>
    <rPh sb="0" eb="2">
      <t>カイサク</t>
    </rPh>
    <rPh sb="2" eb="4">
      <t>コウホウ</t>
    </rPh>
    <phoneticPr fontId="6"/>
  </si>
  <si>
    <t>水底トンネル（掘進工法）</t>
    <rPh sb="0" eb="2">
      <t>スイテイ</t>
    </rPh>
    <rPh sb="7" eb="9">
      <t>クッシン</t>
    </rPh>
    <rPh sb="9" eb="11">
      <t>コウホウ</t>
    </rPh>
    <phoneticPr fontId="6"/>
  </si>
  <si>
    <t>シールド工法</t>
    <rPh sb="4" eb="6">
      <t>コウホウ</t>
    </rPh>
    <phoneticPr fontId="6"/>
  </si>
  <si>
    <t>水底トンネル（沈埋工法）</t>
    <rPh sb="0" eb="2">
      <t>スイテイ</t>
    </rPh>
    <rPh sb="7" eb="9">
      <t>チンマイ</t>
    </rPh>
    <rPh sb="9" eb="11">
      <t>コウホウ</t>
    </rPh>
    <phoneticPr fontId="6"/>
  </si>
  <si>
    <t>その他</t>
    <rPh sb="2" eb="3">
      <t>タ</t>
    </rPh>
    <phoneticPr fontId="6"/>
  </si>
  <si>
    <t>水底トンネル（開削工法）</t>
    <rPh sb="0" eb="2">
      <t>スイテイ</t>
    </rPh>
    <rPh sb="7" eb="9">
      <t>カイサク</t>
    </rPh>
    <rPh sb="9" eb="11">
      <t>コウホウ</t>
    </rPh>
    <phoneticPr fontId="6"/>
  </si>
  <si>
    <t>水底トンネル（その他）</t>
    <rPh sb="0" eb="2">
      <t>スイテイ</t>
    </rPh>
    <rPh sb="9" eb="10">
      <t>タ</t>
    </rPh>
    <phoneticPr fontId="6"/>
  </si>
  <si>
    <t>様式C-1-1(本体工)、C-2、D-1-1、D-3</t>
    <rPh sb="0" eb="2">
      <t>ヨウシキ</t>
    </rPh>
    <rPh sb="8" eb="11">
      <t>ホンタイコウ</t>
    </rPh>
    <phoneticPr fontId="6"/>
  </si>
  <si>
    <t>様式C-2</t>
    <rPh sb="0" eb="2">
      <t>ヨウシキ</t>
    </rPh>
    <phoneticPr fontId="6"/>
  </si>
  <si>
    <t>対象箇所</t>
    <rPh sb="0" eb="2">
      <t>タイショウ</t>
    </rPh>
    <rPh sb="2" eb="4">
      <t>カショ</t>
    </rPh>
    <phoneticPr fontId="6"/>
  </si>
  <si>
    <t>部位区分</t>
  </si>
  <si>
    <t>変状区分</t>
  </si>
  <si>
    <t>変状種類</t>
  </si>
  <si>
    <t>対策区分</t>
  </si>
  <si>
    <t>健全性</t>
  </si>
  <si>
    <t>調査の要否</t>
  </si>
  <si>
    <t>措置の要否</t>
  </si>
  <si>
    <t>実施有無</t>
  </si>
  <si>
    <t>対策区分の判定</t>
    <rPh sb="0" eb="2">
      <t>タイサク</t>
    </rPh>
    <rPh sb="2" eb="4">
      <t>クブン</t>
    </rPh>
    <rPh sb="5" eb="7">
      <t>ハンテイ</t>
    </rPh>
    <phoneticPr fontId="6"/>
  </si>
  <si>
    <t>健全性</t>
    <rPh sb="0" eb="3">
      <t>ケンゼンセイ</t>
    </rPh>
    <phoneticPr fontId="6"/>
  </si>
  <si>
    <t>覆工・坑門</t>
    <rPh sb="0" eb="2">
      <t>フッコウ</t>
    </rPh>
    <rPh sb="3" eb="5">
      <t>コウモン</t>
    </rPh>
    <phoneticPr fontId="6"/>
  </si>
  <si>
    <t>アーチ（右側）</t>
    <rPh sb="4" eb="6">
      <t>ミギガワ</t>
    </rPh>
    <phoneticPr fontId="6"/>
  </si>
  <si>
    <t>外力</t>
    <rPh sb="0" eb="2">
      <t>ガイリョク</t>
    </rPh>
    <phoneticPr fontId="6"/>
  </si>
  <si>
    <t>圧ざ</t>
    <rPh sb="0" eb="1">
      <t>アツ</t>
    </rPh>
    <phoneticPr fontId="6"/>
  </si>
  <si>
    <t>Ⅰ</t>
    <phoneticPr fontId="6"/>
  </si>
  <si>
    <t>要</t>
    <rPh sb="0" eb="1">
      <t>ヨウ</t>
    </rPh>
    <phoneticPr fontId="6"/>
  </si>
  <si>
    <t>要監視</t>
    <rPh sb="0" eb="1">
      <t>ヨウ</t>
    </rPh>
    <rPh sb="1" eb="3">
      <t>カンシ</t>
    </rPh>
    <phoneticPr fontId="6"/>
  </si>
  <si>
    <t>未</t>
    <rPh sb="0" eb="1">
      <t>ミ</t>
    </rPh>
    <phoneticPr fontId="6"/>
  </si>
  <si>
    <t>内装板</t>
    <rPh sb="0" eb="2">
      <t>ナイソウ</t>
    </rPh>
    <rPh sb="2" eb="3">
      <t>イタ</t>
    </rPh>
    <phoneticPr fontId="6"/>
  </si>
  <si>
    <t>アーチ（左側）</t>
    <rPh sb="4" eb="5">
      <t>ヒダリ</t>
    </rPh>
    <rPh sb="5" eb="6">
      <t>ガワ</t>
    </rPh>
    <phoneticPr fontId="6"/>
  </si>
  <si>
    <t>材質劣化</t>
    <rPh sb="0" eb="4">
      <t>ザイシツレッカ</t>
    </rPh>
    <phoneticPr fontId="6"/>
  </si>
  <si>
    <t>ひび割れ</t>
    <rPh sb="2" eb="3">
      <t>ワ</t>
    </rPh>
    <phoneticPr fontId="6"/>
  </si>
  <si>
    <t>Ⅱa</t>
    <phoneticPr fontId="6"/>
  </si>
  <si>
    <t>Ⅱ</t>
    <phoneticPr fontId="6"/>
  </si>
  <si>
    <t>否</t>
    <rPh sb="0" eb="1">
      <t>ヒ</t>
    </rPh>
    <phoneticPr fontId="6"/>
  </si>
  <si>
    <t>要対策</t>
    <rPh sb="0" eb="1">
      <t>ヨウ</t>
    </rPh>
    <rPh sb="1" eb="3">
      <t>タイサク</t>
    </rPh>
    <phoneticPr fontId="6"/>
  </si>
  <si>
    <t>済</t>
    <rPh sb="0" eb="1">
      <t>スミ</t>
    </rPh>
    <phoneticPr fontId="6"/>
  </si>
  <si>
    <t>天井板</t>
    <rPh sb="0" eb="2">
      <t>テンジョウ</t>
    </rPh>
    <rPh sb="2" eb="3">
      <t>バン</t>
    </rPh>
    <phoneticPr fontId="6"/>
  </si>
  <si>
    <t>アーチ（天端）</t>
    <rPh sb="4" eb="5">
      <t>テン</t>
    </rPh>
    <rPh sb="5" eb="6">
      <t>タン</t>
    </rPh>
    <phoneticPr fontId="6"/>
  </si>
  <si>
    <t>漏水</t>
    <rPh sb="0" eb="2">
      <t>ロウスイ</t>
    </rPh>
    <phoneticPr fontId="6"/>
  </si>
  <si>
    <t>うき・はく離</t>
    <rPh sb="5" eb="6">
      <t>リ</t>
    </rPh>
    <phoneticPr fontId="6"/>
  </si>
  <si>
    <t>Ⅱb</t>
    <phoneticPr fontId="6"/>
  </si>
  <si>
    <t>Ⅲ</t>
    <phoneticPr fontId="6"/>
  </si>
  <si>
    <t>継続</t>
    <rPh sb="0" eb="2">
      <t>ケイゾク</t>
    </rPh>
    <phoneticPr fontId="6"/>
  </si>
  <si>
    <t>路面</t>
    <rPh sb="0" eb="2">
      <t>ロメン</t>
    </rPh>
    <phoneticPr fontId="6"/>
  </si>
  <si>
    <t>アーチ（全周）</t>
    <rPh sb="4" eb="6">
      <t>ゼンシュウ</t>
    </rPh>
    <phoneticPr fontId="6"/>
  </si>
  <si>
    <t>変形、移動</t>
    <rPh sb="0" eb="2">
      <t>ヘンケイ</t>
    </rPh>
    <rPh sb="3" eb="5">
      <t>イドウ</t>
    </rPh>
    <phoneticPr fontId="6"/>
  </si>
  <si>
    <t>Ⅳ</t>
    <phoneticPr fontId="6"/>
  </si>
  <si>
    <t>側壁（右側）</t>
    <rPh sb="0" eb="2">
      <t>ソクヘキ</t>
    </rPh>
    <rPh sb="3" eb="5">
      <t>ミギガワ</t>
    </rPh>
    <phoneticPr fontId="6"/>
  </si>
  <si>
    <t>沈下</t>
    <rPh sb="0" eb="2">
      <t>チンカ</t>
    </rPh>
    <phoneticPr fontId="6"/>
  </si>
  <si>
    <t>－</t>
    <phoneticPr fontId="6"/>
  </si>
  <si>
    <t>側壁（左側）</t>
    <rPh sb="0" eb="2">
      <t>ソクヘキ</t>
    </rPh>
    <rPh sb="3" eb="5">
      <t>ヒダリガワ</t>
    </rPh>
    <phoneticPr fontId="6"/>
  </si>
  <si>
    <t>補強・補修材の破損</t>
    <rPh sb="0" eb="2">
      <t>ホキョウ</t>
    </rPh>
    <rPh sb="3" eb="6">
      <t>ホシュウザイ</t>
    </rPh>
    <rPh sb="7" eb="9">
      <t>ハソン</t>
    </rPh>
    <phoneticPr fontId="6"/>
  </si>
  <si>
    <t>横断目地（右側）</t>
    <rPh sb="0" eb="2">
      <t>オウダン</t>
    </rPh>
    <rPh sb="2" eb="4">
      <t>メジ</t>
    </rPh>
    <rPh sb="5" eb="7">
      <t>ミギガワ</t>
    </rPh>
    <phoneticPr fontId="6"/>
  </si>
  <si>
    <t>様式D-3</t>
    <rPh sb="0" eb="2">
      <t>ヨウシキ</t>
    </rPh>
    <phoneticPr fontId="6"/>
  </si>
  <si>
    <t>横断目地（左側）</t>
    <rPh sb="0" eb="2">
      <t>オウダン</t>
    </rPh>
    <rPh sb="2" eb="4">
      <t>メジ</t>
    </rPh>
    <rPh sb="5" eb="7">
      <t>ヒダリガワ</t>
    </rPh>
    <phoneticPr fontId="6"/>
  </si>
  <si>
    <t>横断目地（天端）</t>
    <rPh sb="0" eb="2">
      <t>オウダン</t>
    </rPh>
    <rPh sb="2" eb="4">
      <t>メジ</t>
    </rPh>
    <rPh sb="5" eb="6">
      <t>テン</t>
    </rPh>
    <rPh sb="6" eb="7">
      <t>タン</t>
    </rPh>
    <phoneticPr fontId="6"/>
  </si>
  <si>
    <t>横断目地（全周）</t>
    <rPh sb="0" eb="2">
      <t>オウダン</t>
    </rPh>
    <rPh sb="2" eb="4">
      <t>メジ</t>
    </rPh>
    <rPh sb="5" eb="7">
      <t>ゼンシュウ</t>
    </rPh>
    <phoneticPr fontId="6"/>
  </si>
  <si>
    <t>水平打ち継ぎ目（右側）</t>
    <rPh sb="0" eb="2">
      <t>スイヘイ</t>
    </rPh>
    <rPh sb="2" eb="3">
      <t>ウ</t>
    </rPh>
    <rPh sb="4" eb="5">
      <t>ツ</t>
    </rPh>
    <rPh sb="6" eb="7">
      <t>メ</t>
    </rPh>
    <rPh sb="8" eb="10">
      <t>ミギガワ</t>
    </rPh>
    <phoneticPr fontId="6"/>
  </si>
  <si>
    <t>水平打ち継ぎ目（左側）</t>
    <rPh sb="0" eb="2">
      <t>スイヘイ</t>
    </rPh>
    <rPh sb="2" eb="3">
      <t>ウ</t>
    </rPh>
    <rPh sb="4" eb="5">
      <t>ツ</t>
    </rPh>
    <rPh sb="6" eb="7">
      <t>メ</t>
    </rPh>
    <rPh sb="8" eb="10">
      <t>ヒダリガワ</t>
    </rPh>
    <phoneticPr fontId="6"/>
  </si>
  <si>
    <t>鋼材腐食</t>
    <rPh sb="0" eb="4">
      <t>コウザイフショク</t>
    </rPh>
    <phoneticPr fontId="6"/>
  </si>
  <si>
    <t>面壁・妻壁等</t>
    <rPh sb="0" eb="2">
      <t>メンペキ</t>
    </rPh>
    <rPh sb="3" eb="4">
      <t>ツマ</t>
    </rPh>
    <rPh sb="4" eb="5">
      <t>カベ</t>
    </rPh>
    <rPh sb="5" eb="6">
      <t>トウ</t>
    </rPh>
    <phoneticPr fontId="6"/>
  </si>
  <si>
    <t>巻厚の不足または減少，背面空洞</t>
    <rPh sb="0" eb="1">
      <t>マ</t>
    </rPh>
    <rPh sb="1" eb="2">
      <t>アツ</t>
    </rPh>
    <rPh sb="3" eb="5">
      <t>フソク</t>
    </rPh>
    <rPh sb="8" eb="10">
      <t>ゲンショウ</t>
    </rPh>
    <rPh sb="11" eb="13">
      <t>ハイメン</t>
    </rPh>
    <rPh sb="13" eb="15">
      <t>クウドウ</t>
    </rPh>
    <phoneticPr fontId="6"/>
  </si>
  <si>
    <t>補強・補修材の破損</t>
    <rPh sb="0" eb="2">
      <t>ホキョウ</t>
    </rPh>
    <rPh sb="3" eb="5">
      <t>ホシュウ</t>
    </rPh>
    <rPh sb="5" eb="6">
      <t>ザイ</t>
    </rPh>
    <rPh sb="7" eb="9">
      <t>ハソン</t>
    </rPh>
    <phoneticPr fontId="6"/>
  </si>
  <si>
    <t>側壁</t>
    <rPh sb="0" eb="2">
      <t>ソクヘキ</t>
    </rPh>
    <phoneticPr fontId="6"/>
  </si>
  <si>
    <t>氷盤</t>
    <rPh sb="0" eb="2">
      <t>コオリバン</t>
    </rPh>
    <phoneticPr fontId="6"/>
  </si>
  <si>
    <t>車道側</t>
    <rPh sb="0" eb="2">
      <t>シャドウ</t>
    </rPh>
    <rPh sb="2" eb="3">
      <t>ガワ</t>
    </rPh>
    <phoneticPr fontId="6"/>
  </si>
  <si>
    <t>つらら,側氷</t>
    <rPh sb="4" eb="5">
      <t>ソク</t>
    </rPh>
    <rPh sb="5" eb="6">
      <t>コオリ</t>
    </rPh>
    <phoneticPr fontId="6"/>
  </si>
  <si>
    <t>ダクト側</t>
    <rPh sb="3" eb="4">
      <t>ガワ</t>
    </rPh>
    <phoneticPr fontId="6"/>
  </si>
  <si>
    <t>滞水</t>
    <rPh sb="0" eb="2">
      <t>タイスイ</t>
    </rPh>
    <phoneticPr fontId="6"/>
  </si>
  <si>
    <t>土砂流出</t>
    <rPh sb="0" eb="4">
      <t>ドシャリュウシュツ</t>
    </rPh>
    <phoneticPr fontId="6"/>
  </si>
  <si>
    <t>車道</t>
    <rPh sb="0" eb="2">
      <t>シャドウ</t>
    </rPh>
    <phoneticPr fontId="6"/>
  </si>
  <si>
    <t>歩道</t>
    <rPh sb="0" eb="2">
      <t>ホドウ</t>
    </rPh>
    <phoneticPr fontId="6"/>
  </si>
  <si>
    <t>監査歩路</t>
    <rPh sb="0" eb="2">
      <t>カンサ</t>
    </rPh>
    <rPh sb="2" eb="3">
      <t>ホ</t>
    </rPh>
    <rPh sb="3" eb="4">
      <t>ロ</t>
    </rPh>
    <phoneticPr fontId="6"/>
  </si>
  <si>
    <t>監視員通路</t>
    <rPh sb="0" eb="5">
      <t>カンシインツウロ</t>
    </rPh>
    <phoneticPr fontId="6"/>
  </si>
  <si>
    <t>側溝</t>
    <rPh sb="0" eb="2">
      <t>ソッコウ</t>
    </rPh>
    <phoneticPr fontId="6"/>
  </si>
  <si>
    <t>様式C-1-2（附属物）、D-1-2</t>
    <rPh sb="0" eb="2">
      <t>ヨウシキ</t>
    </rPh>
    <rPh sb="8" eb="10">
      <t>フゾク</t>
    </rPh>
    <rPh sb="10" eb="11">
      <t>ブツ</t>
    </rPh>
    <phoneticPr fontId="6"/>
  </si>
  <si>
    <t>施設の内訳</t>
    <rPh sb="0" eb="2">
      <t>シセツ</t>
    </rPh>
    <rPh sb="3" eb="5">
      <t>ウチワケ</t>
    </rPh>
    <phoneticPr fontId="6"/>
  </si>
  <si>
    <t>部位区分</t>
    <rPh sb="0" eb="2">
      <t>ブイ</t>
    </rPh>
    <rPh sb="2" eb="4">
      <t>クブン</t>
    </rPh>
    <phoneticPr fontId="6"/>
  </si>
  <si>
    <t>異常の種類</t>
    <rPh sb="0" eb="2">
      <t>イジョウ</t>
    </rPh>
    <rPh sb="3" eb="5">
      <t>シュルイ</t>
    </rPh>
    <phoneticPr fontId="6"/>
  </si>
  <si>
    <t xml:space="preserve">異常判定区分 </t>
    <rPh sb="0" eb="2">
      <t>イジョウ</t>
    </rPh>
    <rPh sb="2" eb="4">
      <t>ハンテイ</t>
    </rPh>
    <rPh sb="4" eb="6">
      <t>クブン</t>
    </rPh>
    <phoneticPr fontId="6"/>
  </si>
  <si>
    <t>実施有無</t>
    <rPh sb="0" eb="2">
      <t>ジッシ</t>
    </rPh>
    <rPh sb="2" eb="4">
      <t>ウム</t>
    </rPh>
    <phoneticPr fontId="6"/>
  </si>
  <si>
    <t>照明施設</t>
    <rPh sb="0" eb="2">
      <t>ショウメイ</t>
    </rPh>
    <rPh sb="2" eb="4">
      <t>シセツ</t>
    </rPh>
    <phoneticPr fontId="6"/>
  </si>
  <si>
    <t>灯具</t>
    <rPh sb="0" eb="2">
      <t>トウグ</t>
    </rPh>
    <phoneticPr fontId="6"/>
  </si>
  <si>
    <t>附属物本体</t>
    <rPh sb="0" eb="2">
      <t>フゾク</t>
    </rPh>
    <rPh sb="2" eb="3">
      <t>ブツ</t>
    </rPh>
    <rPh sb="3" eb="5">
      <t>ホンタイ</t>
    </rPh>
    <phoneticPr fontId="6"/>
  </si>
  <si>
    <t>破断</t>
    <rPh sb="0" eb="2">
      <t>ハダン</t>
    </rPh>
    <phoneticPr fontId="6"/>
  </si>
  <si>
    <t>○</t>
    <phoneticPr fontId="6"/>
  </si>
  <si>
    <t>換気施設</t>
    <rPh sb="0" eb="2">
      <t>カンキ</t>
    </rPh>
    <rPh sb="2" eb="4">
      <t>シセツ</t>
    </rPh>
    <phoneticPr fontId="6"/>
  </si>
  <si>
    <t>ケーブル類</t>
    <rPh sb="4" eb="5">
      <t>ルイ</t>
    </rPh>
    <phoneticPr fontId="6"/>
  </si>
  <si>
    <t>取付部材</t>
    <rPh sb="0" eb="1">
      <t>ト</t>
    </rPh>
    <rPh sb="1" eb="2">
      <t>ツ</t>
    </rPh>
    <rPh sb="2" eb="4">
      <t>ブザイ</t>
    </rPh>
    <phoneticPr fontId="6"/>
  </si>
  <si>
    <t>緩み，脱落</t>
    <rPh sb="0" eb="1">
      <t>ユル</t>
    </rPh>
    <rPh sb="3" eb="5">
      <t>ダツラク</t>
    </rPh>
    <phoneticPr fontId="6"/>
  </si>
  <si>
    <t>×</t>
    <phoneticPr fontId="6"/>
  </si>
  <si>
    <t>非常用施設</t>
    <rPh sb="0" eb="3">
      <t>ヒジョウヨウ</t>
    </rPh>
    <rPh sb="3" eb="5">
      <t>シセツ</t>
    </rPh>
    <phoneticPr fontId="6"/>
  </si>
  <si>
    <t>ボルト・ﾅｯﾄ・アンカー類</t>
    <rPh sb="12" eb="13">
      <t>ルイ</t>
    </rPh>
    <phoneticPr fontId="6"/>
  </si>
  <si>
    <t>腐食</t>
    <rPh sb="0" eb="2">
      <t>フショク</t>
    </rPh>
    <phoneticPr fontId="6"/>
  </si>
  <si>
    <t>その他施設</t>
    <rPh sb="2" eb="3">
      <t>タ</t>
    </rPh>
    <rPh sb="3" eb="5">
      <t>シセツ</t>
    </rPh>
    <phoneticPr fontId="6"/>
  </si>
  <si>
    <t>変形，欠損</t>
    <rPh sb="0" eb="2">
      <t>ヘンケイ</t>
    </rPh>
    <rPh sb="3" eb="5">
      <t>ケッソン</t>
    </rPh>
    <phoneticPr fontId="6"/>
  </si>
  <si>
    <t>ジェットファン</t>
    <phoneticPr fontId="6"/>
  </si>
  <si>
    <t>亀裂</t>
    <rPh sb="0" eb="2">
      <t>キレツ</t>
    </rPh>
    <phoneticPr fontId="6"/>
  </si>
  <si>
    <t>VI計</t>
    <rPh sb="2" eb="3">
      <t>ケイ</t>
    </rPh>
    <phoneticPr fontId="6"/>
  </si>
  <si>
    <t>がたつき</t>
    <phoneticPr fontId="6"/>
  </si>
  <si>
    <t>CO計</t>
    <rPh sb="2" eb="3">
      <t>ケイ</t>
    </rPh>
    <phoneticPr fontId="6"/>
  </si>
  <si>
    <t>風向風速計</t>
    <rPh sb="0" eb="2">
      <t>フウコウ</t>
    </rPh>
    <rPh sb="2" eb="5">
      <t>フウソクケイ</t>
    </rPh>
    <phoneticPr fontId="6"/>
  </si>
  <si>
    <t>通話型通報設備</t>
    <rPh sb="0" eb="2">
      <t>ツウワ</t>
    </rPh>
    <rPh sb="2" eb="3">
      <t>ガタ</t>
    </rPh>
    <rPh sb="3" eb="5">
      <t>ツウホウ</t>
    </rPh>
    <rPh sb="5" eb="7">
      <t>セツビ</t>
    </rPh>
    <phoneticPr fontId="6"/>
  </si>
  <si>
    <t>操作型通報設備</t>
    <rPh sb="0" eb="2">
      <t>ソウサ</t>
    </rPh>
    <rPh sb="2" eb="3">
      <t>ガタ</t>
    </rPh>
    <rPh sb="3" eb="5">
      <t>ツウホウ</t>
    </rPh>
    <rPh sb="5" eb="7">
      <t>セツビ</t>
    </rPh>
    <phoneticPr fontId="6"/>
  </si>
  <si>
    <t>自動通報設備</t>
    <rPh sb="0" eb="2">
      <t>ジドウ</t>
    </rPh>
    <rPh sb="2" eb="4">
      <t>ツウホウ</t>
    </rPh>
    <rPh sb="4" eb="6">
      <t>セツビ</t>
    </rPh>
    <phoneticPr fontId="6"/>
  </si>
  <si>
    <t>警報表示版</t>
    <rPh sb="0" eb="2">
      <t>ケイホウ</t>
    </rPh>
    <rPh sb="2" eb="4">
      <t>ヒョウジ</t>
    </rPh>
    <rPh sb="4" eb="5">
      <t>バン</t>
    </rPh>
    <phoneticPr fontId="6"/>
  </si>
  <si>
    <t>点滅灯</t>
    <rPh sb="0" eb="2">
      <t>テンメツ</t>
    </rPh>
    <rPh sb="2" eb="3">
      <t>トウ</t>
    </rPh>
    <phoneticPr fontId="6"/>
  </si>
  <si>
    <t>音信号発生器</t>
    <rPh sb="0" eb="1">
      <t>オト</t>
    </rPh>
    <rPh sb="1" eb="3">
      <t>シンゴウ</t>
    </rPh>
    <rPh sb="3" eb="6">
      <t>ハッセイキ</t>
    </rPh>
    <phoneticPr fontId="6"/>
  </si>
  <si>
    <t>消火器</t>
    <rPh sb="0" eb="3">
      <t>ショウカキ</t>
    </rPh>
    <phoneticPr fontId="6"/>
  </si>
  <si>
    <t>消火栓設備</t>
    <rPh sb="0" eb="3">
      <t>ショウカセン</t>
    </rPh>
    <rPh sb="3" eb="5">
      <t>セツビ</t>
    </rPh>
    <phoneticPr fontId="6"/>
  </si>
  <si>
    <t>誘導表示施設</t>
    <rPh sb="0" eb="2">
      <t>ユウドウ</t>
    </rPh>
    <rPh sb="2" eb="4">
      <t>ヒョウジ</t>
    </rPh>
    <rPh sb="4" eb="6">
      <t>シセツ</t>
    </rPh>
    <phoneticPr fontId="6"/>
  </si>
  <si>
    <t>給水栓設備</t>
    <rPh sb="0" eb="3">
      <t>キュウスイセン</t>
    </rPh>
    <rPh sb="3" eb="5">
      <t>セツビ</t>
    </rPh>
    <phoneticPr fontId="6"/>
  </si>
  <si>
    <t>無線通信補助設備</t>
    <rPh sb="0" eb="2">
      <t>ムセン</t>
    </rPh>
    <rPh sb="2" eb="4">
      <t>ツウシン</t>
    </rPh>
    <rPh sb="4" eb="6">
      <t>ホジョ</t>
    </rPh>
    <rPh sb="6" eb="8">
      <t>セツビ</t>
    </rPh>
    <phoneticPr fontId="6"/>
  </si>
  <si>
    <t>避難情報提供設備</t>
    <rPh sb="0" eb="2">
      <t>ヒナン</t>
    </rPh>
    <rPh sb="2" eb="4">
      <t>ジョウホウ</t>
    </rPh>
    <rPh sb="4" eb="6">
      <t>テイキョウ</t>
    </rPh>
    <rPh sb="6" eb="8">
      <t>セツビ</t>
    </rPh>
    <phoneticPr fontId="6"/>
  </si>
  <si>
    <t>監視設備(CCTV)</t>
    <rPh sb="0" eb="2">
      <t>カンシ</t>
    </rPh>
    <rPh sb="2" eb="4">
      <t>セツビ</t>
    </rPh>
    <phoneticPr fontId="6"/>
  </si>
  <si>
    <t>標識</t>
    <rPh sb="0" eb="2">
      <t>ヒョウシキ</t>
    </rPh>
    <phoneticPr fontId="6"/>
  </si>
  <si>
    <t>天井板取付部材</t>
    <rPh sb="0" eb="2">
      <t>テンジョウ</t>
    </rPh>
    <rPh sb="2" eb="3">
      <t>イタ</t>
    </rPh>
    <rPh sb="3" eb="4">
      <t>ト</t>
    </rPh>
    <rPh sb="4" eb="5">
      <t>ツ</t>
    </rPh>
    <rPh sb="5" eb="7">
      <t>ブザイ</t>
    </rPh>
    <phoneticPr fontId="6"/>
  </si>
  <si>
    <t>内装板取付部材</t>
    <rPh sb="0" eb="2">
      <t>ナイソウ</t>
    </rPh>
    <rPh sb="2" eb="3">
      <t>イタ</t>
    </rPh>
    <rPh sb="3" eb="4">
      <t>ト</t>
    </rPh>
    <rPh sb="4" eb="5">
      <t>ツ</t>
    </rPh>
    <rPh sb="5" eb="7">
      <t>ブザイ</t>
    </rPh>
    <phoneticPr fontId="6"/>
  </si>
  <si>
    <t>吸音板</t>
    <rPh sb="0" eb="3">
      <t>キュウオンバン</t>
    </rPh>
    <phoneticPr fontId="6"/>
  </si>
  <si>
    <t>トノミトンネル</t>
  </si>
  <si>
    <t>富海トンネル</t>
    <rPh sb="0" eb="2">
      <t>トノミ</t>
    </rPh>
    <phoneticPr fontId="3"/>
  </si>
  <si>
    <t>主要道路防府環状線</t>
    <phoneticPr fontId="3"/>
  </si>
  <si>
    <t>山口県防府市富海</t>
    <rPh sb="0" eb="3">
      <t>ヤマグチケン</t>
    </rPh>
    <rPh sb="3" eb="6">
      <t>ホウフシ</t>
    </rPh>
    <rPh sb="6" eb="8">
      <t>トノミ</t>
    </rPh>
    <phoneticPr fontId="3"/>
  </si>
  <si>
    <t>山口県防府市富海</t>
  </si>
  <si>
    <t>一般（無料）</t>
    <phoneticPr fontId="3"/>
  </si>
  <si>
    <t>-</t>
    <phoneticPr fontId="3"/>
  </si>
  <si>
    <t>昭和33年</t>
    <rPh sb="0" eb="2">
      <t>ショウワ</t>
    </rPh>
    <rPh sb="4" eb="5">
      <t>ネン</t>
    </rPh>
    <phoneticPr fontId="3"/>
  </si>
  <si>
    <t>Ｄ</t>
  </si>
  <si>
    <t>覆工(内装板)</t>
  </si>
  <si>
    <t>覆工(内装なし)</t>
  </si>
  <si>
    <t>面壁型</t>
    <rPh sb="0" eb="1">
      <t>メン</t>
    </rPh>
    <rPh sb="1" eb="2">
      <t>ヘキ</t>
    </rPh>
    <rPh sb="2" eb="3">
      <t>カタ</t>
    </rPh>
    <phoneticPr fontId="3"/>
  </si>
  <si>
    <t>34.04683,131.63281</t>
  </si>
  <si>
    <t>アスファルト</t>
    <phoneticPr fontId="3"/>
  </si>
  <si>
    <t>自然排水</t>
    <phoneticPr fontId="3"/>
  </si>
  <si>
    <t>LED</t>
    <phoneticPr fontId="3"/>
  </si>
  <si>
    <t>自然換気</t>
    <phoneticPr fontId="3"/>
  </si>
  <si>
    <t>平成26</t>
    <phoneticPr fontId="3"/>
  </si>
  <si>
    <t>PS</t>
    <phoneticPr fontId="5"/>
  </si>
  <si>
    <t>S1</t>
    <phoneticPr fontId="7"/>
  </si>
  <si>
    <t>S2</t>
    <phoneticPr fontId="7"/>
  </si>
  <si>
    <t>S3</t>
  </si>
  <si>
    <t>S4</t>
  </si>
  <si>
    <t>S5</t>
  </si>
  <si>
    <t>S6</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</si>
  <si>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</si>
  <si>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</si>
  <si>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</si>
  <si>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</si>
  <si>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</si>
  <si>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</si>
  <si>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</si>
  <si>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</si>
  <si>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</si>
  <si>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</si>
  <si>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</si>
  <si>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</si>
  <si>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</si>
  <si>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</si>
  <si>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</si>
  <si>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</si>
  <si>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</si>
  <si>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</si>
  <si>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</si>
  <si>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</si>
  <si>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</si>
  <si>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</si>
  <si>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</si>
  <si>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S30</t>
  </si>
  <si>
    <t>S31</t>
  </si>
  <si>
    <t>S32</t>
  </si>
  <si>
    <t>S33</t>
  </si>
  <si>
    <t>S34</t>
  </si>
  <si>
    <t>S35</t>
  </si>
  <si>
    <t>S36</t>
  </si>
  <si>
    <t>S37</t>
  </si>
  <si>
    <t>S38</t>
  </si>
  <si>
    <t>S39</t>
  </si>
  <si>
    <t>S40</t>
  </si>
  <si>
    <t>S41</t>
  </si>
  <si>
    <t>S42</t>
  </si>
  <si>
    <t>S43</t>
  </si>
  <si>
    <t>S44</t>
  </si>
  <si>
    <t>PE</t>
    <phoneticPr fontId="7"/>
  </si>
  <si>
    <t>○</t>
    <phoneticPr fontId="7"/>
  </si>
  <si>
    <t>○</t>
  </si>
  <si>
    <t>抗外灯</t>
    <rPh sb="0" eb="2">
      <t>コウガイ</t>
    </rPh>
    <rPh sb="2" eb="3">
      <t>トウ</t>
    </rPh>
    <phoneticPr fontId="3"/>
  </si>
  <si>
    <t>終点側</t>
    <rPh sb="0" eb="2">
      <t>シュウテン</t>
    </rPh>
    <rPh sb="2" eb="3">
      <t>ガワ</t>
    </rPh>
    <phoneticPr fontId="7"/>
  </si>
  <si>
    <t>-</t>
  </si>
  <si>
    <t>①</t>
    <phoneticPr fontId="3"/>
  </si>
  <si>
    <t>②</t>
    <phoneticPr fontId="3"/>
  </si>
  <si>
    <t>③</t>
    <phoneticPr fontId="3"/>
  </si>
  <si>
    <t>④</t>
    <phoneticPr fontId="3"/>
  </si>
  <si>
    <t>⑤</t>
    <phoneticPr fontId="3"/>
  </si>
  <si>
    <t>坑門(面壁型)</t>
    <rPh sb="0" eb="2">
      <t>コウモン</t>
    </rPh>
    <rPh sb="3" eb="6">
      <t>メンペキガタ</t>
    </rPh>
    <phoneticPr fontId="3"/>
  </si>
  <si>
    <t>非常電話案内板</t>
    <rPh sb="0" eb="4">
      <t>ヒジョウデンワ</t>
    </rPh>
    <rPh sb="4" eb="7">
      <t>アンナイバン</t>
    </rPh>
    <phoneticPr fontId="3"/>
  </si>
  <si>
    <t>非常電話案内板6</t>
  </si>
  <si>
    <t>セントラルコンサルタント株式会社
鹿子嶋 康博</t>
    <rPh sb="12" eb="16">
      <t>カブシキガイシャ</t>
    </rPh>
    <rPh sb="17" eb="20">
      <t>カゴシマ</t>
    </rPh>
    <rPh sb="21" eb="23">
      <t>ヤスヒロ</t>
    </rPh>
    <phoneticPr fontId="3"/>
  </si>
  <si>
    <t>山口県防府土木
建築事務所</t>
    <rPh sb="0" eb="2">
      <t>ヤマグチ</t>
    </rPh>
    <rPh sb="2" eb="3">
      <t>ケン</t>
    </rPh>
    <rPh sb="3" eb="5">
      <t>ホウフ</t>
    </rPh>
    <rPh sb="5" eb="7">
      <t>ドボク</t>
    </rPh>
    <rPh sb="8" eb="10">
      <t>ケンチク</t>
    </rPh>
    <rPh sb="10" eb="12">
      <t>ジム</t>
    </rPh>
    <rPh sb="12" eb="13">
      <t>ショ</t>
    </rPh>
    <phoneticPr fontId="3"/>
  </si>
  <si>
    <t>■定期点検記録様式　トンネル変状・異常箇所写真位置図</t>
    <rPh sb="1" eb="3">
      <t>テイキ</t>
    </rPh>
    <rPh sb="3" eb="5">
      <t>テンケン</t>
    </rPh>
    <rPh sb="5" eb="7">
      <t>キロク</t>
    </rPh>
    <rPh sb="7" eb="9">
      <t>ヨウシキ</t>
    </rPh>
    <rPh sb="17" eb="19">
      <t>イジョウ</t>
    </rPh>
    <phoneticPr fontId="5"/>
  </si>
  <si>
    <t>トンネルID</t>
    <phoneticPr fontId="5"/>
  </si>
  <si>
    <t>34.04681,131.63281</t>
    <phoneticPr fontId="6"/>
  </si>
  <si>
    <t>Ⅰ</t>
  </si>
  <si>
    <t>あり</t>
    <phoneticPr fontId="6"/>
  </si>
  <si>
    <t>陸上トンネル 掘進工法</t>
    <phoneticPr fontId="6"/>
  </si>
  <si>
    <t>フリガナ</t>
    <phoneticPr fontId="3"/>
  </si>
  <si>
    <t>主要道路防府環状線</t>
  </si>
  <si>
    <t>山口県防府土木建築事務所</t>
  </si>
  <si>
    <t>緊急輸送道路</t>
    <rPh sb="0" eb="2">
      <t>キンキュウ</t>
    </rPh>
    <rPh sb="2" eb="4">
      <t>ユソウ</t>
    </rPh>
    <rPh sb="4" eb="6">
      <t>ドウロ</t>
    </rPh>
    <phoneticPr fontId="5"/>
  </si>
  <si>
    <t>Ⅱ</t>
  </si>
  <si>
    <t>なし</t>
    <phoneticPr fontId="6"/>
  </si>
  <si>
    <t>陸上トンネル 開削工法</t>
    <phoneticPr fontId="6"/>
  </si>
  <si>
    <t>富海トンネル</t>
  </si>
  <si>
    <t>代替路の有無</t>
    <rPh sb="0" eb="2">
      <t>ダイガエ</t>
    </rPh>
    <rPh sb="2" eb="3">
      <t>ロ</t>
    </rPh>
    <rPh sb="4" eb="6">
      <t>ウム</t>
    </rPh>
    <phoneticPr fontId="5"/>
  </si>
  <si>
    <t>Ⅲ</t>
  </si>
  <si>
    <t>陸上トンネル その他</t>
    <phoneticPr fontId="6"/>
  </si>
  <si>
    <t>定期点検業者</t>
    <rPh sb="0" eb="2">
      <t>テイキ</t>
    </rPh>
    <rPh sb="2" eb="4">
      <t>テンケン</t>
    </rPh>
    <rPh sb="4" eb="6">
      <t>ギョウシャ</t>
    </rPh>
    <phoneticPr fontId="7"/>
  </si>
  <si>
    <t>セントラルコンサルタント株式会社</t>
  </si>
  <si>
    <t>定期点検年月日</t>
    <rPh sb="0" eb="2">
      <t>テイキ</t>
    </rPh>
    <rPh sb="2" eb="4">
      <t>テンケン</t>
    </rPh>
    <rPh sb="4" eb="7">
      <t>ネンガッピ</t>
    </rPh>
    <phoneticPr fontId="7"/>
  </si>
  <si>
    <t>Ⅳ</t>
  </si>
  <si>
    <t>水底トンネル 掘進工法</t>
    <phoneticPr fontId="6"/>
  </si>
  <si>
    <t>定期点検者名</t>
    <rPh sb="0" eb="2">
      <t>テイキ</t>
    </rPh>
    <rPh sb="2" eb="4">
      <t>テンケン</t>
    </rPh>
    <rPh sb="4" eb="5">
      <t>シャ</t>
    </rPh>
    <rPh sb="5" eb="6">
      <t>メイ</t>
    </rPh>
    <phoneticPr fontId="7"/>
  </si>
  <si>
    <t>鹿子嶋 康博</t>
  </si>
  <si>
    <t>陸上トンネル（掘進工法）</t>
  </si>
  <si>
    <t>水底トンネル 沈埋工法</t>
    <phoneticPr fontId="6"/>
  </si>
  <si>
    <t>起点</t>
    <rPh sb="0" eb="2">
      <t>キテン</t>
    </rPh>
    <phoneticPr fontId="7"/>
  </si>
  <si>
    <t>緯度</t>
    <rPh sb="0" eb="2">
      <t>イド</t>
    </rPh>
    <phoneticPr fontId="7"/>
  </si>
  <si>
    <t>34°02′48.6″</t>
    <phoneticPr fontId="6"/>
  </si>
  <si>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</si>
  <si>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</si>
  <si>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</si>
  <si>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Ⅱ</t>
    <phoneticPr fontId="7"/>
  </si>
  <si>
    <t>Ⅲ</t>
    <phoneticPr fontId="7"/>
  </si>
  <si>
    <t>Ⅳ</t>
    <phoneticPr fontId="7"/>
  </si>
  <si>
    <t>トンネル毎
の健全性</t>
    <rPh sb="4" eb="5">
      <t>ゴト</t>
    </rPh>
    <rPh sb="7" eb="10">
      <t>ケンゼンセイ</t>
    </rPh>
    <phoneticPr fontId="7"/>
  </si>
  <si>
    <t>附属物の
取付状態</t>
    <phoneticPr fontId="7"/>
  </si>
  <si>
    <r>
      <t xml:space="preserve">◯
</t>
    </r>
    <r>
      <rPr>
        <sz val="9"/>
        <rFont val="HGSｺﾞｼｯｸM"/>
        <family val="3"/>
        <charset val="128"/>
      </rPr>
      <t>（応急措置後）</t>
    </r>
    <phoneticPr fontId="6"/>
  </si>
  <si>
    <t>水底トンネル 開削工法</t>
    <phoneticPr fontId="6"/>
  </si>
  <si>
    <t>水底トンネル その他</t>
    <phoneticPr fontId="6"/>
  </si>
  <si>
    <t>経度</t>
    <rPh sb="0" eb="2">
      <t>ケイド</t>
    </rPh>
    <phoneticPr fontId="7"/>
  </si>
  <si>
    <t>131°37′58.1″</t>
    <phoneticPr fontId="6"/>
  </si>
  <si>
    <t>漏水</t>
    <rPh sb="0" eb="2">
      <t>ロウスイ</t>
    </rPh>
    <phoneticPr fontId="7"/>
  </si>
  <si>
    <t>終点</t>
    <rPh sb="0" eb="2">
      <t>シュウテン</t>
    </rPh>
    <phoneticPr fontId="7"/>
  </si>
  <si>
    <t>34°02′44.6″</t>
    <phoneticPr fontId="6"/>
  </si>
  <si>
    <t>✕</t>
    <phoneticPr fontId="6"/>
  </si>
  <si>
    <t>外力</t>
    <rPh sb="0" eb="2">
      <t>ガイリョク</t>
    </rPh>
    <phoneticPr fontId="7"/>
  </si>
  <si>
    <t>131°37′53.0″</t>
    <phoneticPr fontId="6"/>
  </si>
  <si>
    <t>トンネル変状・異常箇所写真位置図</t>
    <rPh sb="4" eb="6">
      <t>ヘンジョウ</t>
    </rPh>
    <rPh sb="7" eb="9">
      <t>イジョウ</t>
    </rPh>
    <rPh sb="9" eb="11">
      <t>カショ</t>
    </rPh>
    <rPh sb="11" eb="13">
      <t>シャシン</t>
    </rPh>
    <rPh sb="13" eb="16">
      <t>イチズ</t>
    </rPh>
    <phoneticPr fontId="7"/>
  </si>
  <si>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</si>
  <si>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t>※1　トンネル本体工の変状数は、材質劣化、漏水に起因するものは変状単位で、外力に起因するものはスパン単位で計上すること。</t>
    <phoneticPr fontId="7"/>
  </si>
  <si>
    <t>※2　本体工の変状に対しては、健全性の判定区分Ⅱ～Ⅳについて添付すること。また、点検前に実施された措置によりⅠと判定された箇所も添付すること。</t>
    <rPh sb="3" eb="5">
      <t>ホンタイ</t>
    </rPh>
    <rPh sb="5" eb="6">
      <t>コウ</t>
    </rPh>
    <rPh sb="7" eb="9">
      <t>ヘンジョウ</t>
    </rPh>
    <rPh sb="10" eb="11">
      <t>タイ</t>
    </rPh>
    <rPh sb="15" eb="17">
      <t>ケンゼン</t>
    </rPh>
    <phoneticPr fontId="7"/>
  </si>
  <si>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</si>
  <si>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</si>
  <si>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5"/>
  </si>
  <si>
    <t>定期点検業者</t>
    <rPh sb="4" eb="6">
      <t>ギョウシャ</t>
    </rPh>
    <phoneticPr fontId="5"/>
  </si>
  <si>
    <t>定期点検年月日</t>
    <rPh sb="4" eb="7">
      <t>ネンガッピ</t>
    </rPh>
    <phoneticPr fontId="5"/>
  </si>
  <si>
    <t>定期点検者名</t>
    <rPh sb="4" eb="5">
      <t>シャ</t>
    </rPh>
    <rPh sb="5" eb="6">
      <t>メイ</t>
    </rPh>
    <phoneticPr fontId="5"/>
  </si>
  <si>
    <t>定期点検結果</t>
    <rPh sb="4" eb="6">
      <t>ケッカ</t>
    </rPh>
    <phoneticPr fontId="5"/>
  </si>
  <si>
    <t>覆工
スパン
番号</t>
    <rPh sb="0" eb="2">
      <t>フッコウ</t>
    </rPh>
    <rPh sb="7" eb="9">
      <t>バンゴウ</t>
    </rPh>
    <phoneticPr fontId="5"/>
  </si>
  <si>
    <t>変状
番号</t>
    <rPh sb="0" eb="2">
      <t>ヘンジョウ</t>
    </rPh>
    <rPh sb="3" eb="5">
      <t>バンゴウ</t>
    </rPh>
    <phoneticPr fontId="5"/>
  </si>
  <si>
    <t>距離
（m）</t>
    <rPh sb="0" eb="2">
      <t>キョリ</t>
    </rPh>
    <phoneticPr fontId="5"/>
  </si>
  <si>
    <t>変状部位</t>
    <rPh sb="0" eb="2">
      <t>ヘンジョウ</t>
    </rPh>
    <rPh sb="2" eb="4">
      <t>ブイ</t>
    </rPh>
    <phoneticPr fontId="5"/>
  </si>
  <si>
    <t>変  状  の  内  容</t>
    <rPh sb="0" eb="1">
      <t>ヘン</t>
    </rPh>
    <rPh sb="3" eb="4">
      <t>ジョウ</t>
    </rPh>
    <rPh sb="9" eb="10">
      <t>ウチ</t>
    </rPh>
    <rPh sb="12" eb="13">
      <t>カタチ</t>
    </rPh>
    <phoneticPr fontId="5"/>
  </si>
  <si>
    <t>前回定期点検時の状態</t>
    <rPh sb="0" eb="2">
      <t>ゼンカイ</t>
    </rPh>
    <rPh sb="6" eb="7">
      <t>ジ</t>
    </rPh>
    <rPh sb="8" eb="10">
      <t>ジョウタイ</t>
    </rPh>
    <phoneticPr fontId="5"/>
  </si>
  <si>
    <t>今回定期点検結果</t>
    <rPh sb="0" eb="2">
      <t>コンカイ</t>
    </rPh>
    <rPh sb="6" eb="8">
      <t>ケッカ</t>
    </rPh>
    <phoneticPr fontId="5"/>
  </si>
  <si>
    <t>措置履歴</t>
    <rPh sb="0" eb="2">
      <t>ソチ</t>
    </rPh>
    <rPh sb="2" eb="4">
      <t>リレキ</t>
    </rPh>
    <phoneticPr fontId="5"/>
  </si>
  <si>
    <t>対応方針
・
特記事項</t>
    <rPh sb="0" eb="2">
      <t>タイオウ</t>
    </rPh>
    <rPh sb="2" eb="4">
      <t>ホウシン</t>
    </rPh>
    <rPh sb="7" eb="9">
      <t>トッキ</t>
    </rPh>
    <rPh sb="9" eb="11">
      <t>ジコウ</t>
    </rPh>
    <phoneticPr fontId="5"/>
  </si>
  <si>
    <t>対象箇所</t>
    <rPh sb="0" eb="2">
      <t>タイショウ</t>
    </rPh>
    <rPh sb="2" eb="4">
      <t>カショ</t>
    </rPh>
    <phoneticPr fontId="5"/>
  </si>
  <si>
    <t>対象箇所</t>
    <rPh sb="0" eb="2">
      <t>タイショウ</t>
    </rPh>
    <rPh sb="2" eb="4">
      <t>カショ</t>
    </rPh>
    <phoneticPr fontId="7"/>
  </si>
  <si>
    <t>部位区分</t>
    <rPh sb="0" eb="2">
      <t>ブイ</t>
    </rPh>
    <rPh sb="2" eb="4">
      <t>クブン</t>
    </rPh>
    <phoneticPr fontId="7"/>
  </si>
  <si>
    <t>変状区分</t>
    <rPh sb="0" eb="2">
      <t>ヘンジョウ</t>
    </rPh>
    <rPh sb="2" eb="4">
      <t>クブン</t>
    </rPh>
    <phoneticPr fontId="5"/>
  </si>
  <si>
    <t>変状種類</t>
    <rPh sb="0" eb="2">
      <t>ヘンジョウ</t>
    </rPh>
    <rPh sb="2" eb="4">
      <t>シュルイ</t>
    </rPh>
    <phoneticPr fontId="5"/>
  </si>
  <si>
    <t>変状の発生範囲の規模</t>
    <rPh sb="0" eb="2">
      <t>ヘンジョウ</t>
    </rPh>
    <rPh sb="3" eb="5">
      <t>ハッセイ</t>
    </rPh>
    <rPh sb="5" eb="7">
      <t>ハンイ</t>
    </rPh>
    <rPh sb="8" eb="10">
      <t>キボ</t>
    </rPh>
    <phoneticPr fontId="5"/>
  </si>
  <si>
    <t>前回定期点検時
との比較</t>
    <rPh sb="0" eb="2">
      <t>ゼンカイ</t>
    </rPh>
    <rPh sb="6" eb="7">
      <t>ジ</t>
    </rPh>
    <rPh sb="10" eb="12">
      <t>ヒカク</t>
    </rPh>
    <phoneticPr fontId="5"/>
  </si>
  <si>
    <t>状態</t>
    <rPh sb="0" eb="2">
      <t>ジョウタイ</t>
    </rPh>
    <phoneticPr fontId="5"/>
  </si>
  <si>
    <t>健全性</t>
    <rPh sb="0" eb="3">
      <t>ケンゼンセイ</t>
    </rPh>
    <phoneticPr fontId="5"/>
  </si>
  <si>
    <t>対策区分</t>
    <phoneticPr fontId="6"/>
  </si>
  <si>
    <t>調査の
要否</t>
    <rPh sb="0" eb="2">
      <t>チョウサ</t>
    </rPh>
    <rPh sb="4" eb="6">
      <t>ヨウヒ</t>
    </rPh>
    <phoneticPr fontId="5"/>
  </si>
  <si>
    <t>措置の
要否</t>
    <rPh sb="0" eb="2">
      <t>ソチ</t>
    </rPh>
    <rPh sb="4" eb="6">
      <t>ヨウヒ</t>
    </rPh>
    <phoneticPr fontId="5"/>
  </si>
  <si>
    <t>実施</t>
    <rPh sb="0" eb="2">
      <t>ジッシ</t>
    </rPh>
    <phoneticPr fontId="5"/>
  </si>
  <si>
    <t>措置の実施状況</t>
    <rPh sb="0" eb="2">
      <t>ソチ</t>
    </rPh>
    <rPh sb="3" eb="5">
      <t>ジッシ</t>
    </rPh>
    <rPh sb="5" eb="7">
      <t>ジョウキョウ</t>
    </rPh>
    <phoneticPr fontId="5"/>
  </si>
  <si>
    <t>応急措置前</t>
    <rPh sb="0" eb="2">
      <t>オウキュウ</t>
    </rPh>
    <rPh sb="2" eb="4">
      <t>ソチ</t>
    </rPh>
    <rPh sb="4" eb="5">
      <t>マエ</t>
    </rPh>
    <phoneticPr fontId="5"/>
  </si>
  <si>
    <t>応急措置後</t>
    <rPh sb="0" eb="2">
      <t>オウキュウ</t>
    </rPh>
    <rPh sb="2" eb="4">
      <t>ソチ</t>
    </rPh>
    <rPh sb="4" eb="5">
      <t>ゴ</t>
    </rPh>
    <phoneticPr fontId="5"/>
  </si>
  <si>
    <t>S2</t>
  </si>
  <si>
    <t>覆工・坑門</t>
  </si>
  <si>
    <t>横断目地（左側）</t>
  </si>
  <si>
    <t>材質劣化</t>
  </si>
  <si>
    <t>補強・補修材の破損</t>
  </si>
  <si>
    <t>5.60m×0.40m</t>
  </si>
  <si>
    <t>新たに発生</t>
  </si>
  <si>
    <t>－</t>
  </si>
  <si>
    <t>否</t>
  </si>
  <si>
    <t>要対策</t>
  </si>
  <si>
    <t>はく落防止対策工</t>
  </si>
  <si>
    <t>横断目地（右側）</t>
  </si>
  <si>
    <t>7.40m×0.40m</t>
  </si>
  <si>
    <t>アーチ（左側）</t>
  </si>
  <si>
    <t>6.20m×0.30m</t>
  </si>
  <si>
    <t>アーチ（天端）</t>
  </si>
  <si>
    <t>鋼材腐食</t>
  </si>
  <si>
    <t>0.05m×0.20m</t>
  </si>
  <si>
    <t>Ⅱb</t>
  </si>
  <si>
    <t>要監視</t>
  </si>
  <si>
    <t>監視</t>
  </si>
  <si>
    <t>水平打ち継ぎ目（左側）</t>
  </si>
  <si>
    <t>漏水</t>
  </si>
  <si>
    <t>1.40m×5.40m</t>
  </si>
  <si>
    <t>拡大</t>
  </si>
  <si>
    <t>うき・はく離</t>
  </si>
  <si>
    <t>0.10m×0.10m</t>
  </si>
  <si>
    <t>Ⅱa</t>
  </si>
  <si>
    <t>アーチ（右側）</t>
  </si>
  <si>
    <t>4.00m×0.60m</t>
  </si>
  <si>
    <t>0.10m×0.15m</t>
  </si>
  <si>
    <t>進行が認められない</t>
  </si>
  <si>
    <t>漏水防止対策工</t>
  </si>
  <si>
    <t>外力</t>
  </si>
  <si>
    <t>ひび割れ</t>
  </si>
  <si>
    <t>幅0.5mm×長さ3.3m</t>
  </si>
  <si>
    <t>路面</t>
  </si>
  <si>
    <t>側溝</t>
  </si>
  <si>
    <t>その他</t>
  </si>
  <si>
    <t>0.40m×3.30m</t>
  </si>
  <si>
    <t>幅0.3mm×長さ3.9m</t>
  </si>
  <si>
    <t>幅0.5mm×長さ0.7m</t>
  </si>
  <si>
    <t>7.20m×0.40m</t>
  </si>
  <si>
    <t>7.30m×0.40m</t>
  </si>
  <si>
    <t>0.20m×0.80m</t>
  </si>
  <si>
    <t>7.70m×0.50m</t>
  </si>
  <si>
    <t>幅0.3mm×長さ1.0m</t>
  </si>
  <si>
    <t>0.40m×1.00m</t>
  </si>
  <si>
    <t>7.00m×0.40m</t>
  </si>
  <si>
    <t>幅0.8mm×長さ3.6m</t>
  </si>
  <si>
    <t>延伸</t>
  </si>
  <si>
    <t>幅0.3mm未満</t>
  </si>
  <si>
    <t>2.50m×0.90m</t>
  </si>
  <si>
    <t>0.20m×0.20m</t>
  </si>
  <si>
    <t>0.50m×6.30m</t>
  </si>
  <si>
    <t>横断目地（全周）</t>
  </si>
  <si>
    <t>14.40m×0.40m</t>
  </si>
  <si>
    <t>横断目地（天端）</t>
  </si>
  <si>
    <t>7.30m×0.50m</t>
  </si>
  <si>
    <t>滴水→にじみ</t>
  </si>
  <si>
    <t>0.30m×2.50m</t>
  </si>
  <si>
    <t>1.80m×0.20m</t>
  </si>
  <si>
    <t>3.20m×0.30m</t>
  </si>
  <si>
    <t>0.50m×6.00m</t>
  </si>
  <si>
    <t>3.20m×0.50m</t>
  </si>
  <si>
    <t>0.70m×8.50m</t>
  </si>
  <si>
    <t>0.50m×4.60m</t>
  </si>
  <si>
    <t>0.40m×7.60m</t>
  </si>
  <si>
    <t>側壁（左側）</t>
  </si>
  <si>
    <t>0.90m×1.60m</t>
  </si>
  <si>
    <t>0.10m×0.20m</t>
  </si>
  <si>
    <t>0.40m×0.70m</t>
  </si>
  <si>
    <t>進行</t>
  </si>
  <si>
    <t>0.40m×4.60m</t>
  </si>
  <si>
    <t>1.70m×0.50m</t>
  </si>
  <si>
    <t>6.10m×0.40m</t>
  </si>
  <si>
    <t>6.10m×0.50m</t>
  </si>
  <si>
    <t>0.50m×3.60m</t>
  </si>
  <si>
    <t>3.00m×0.50m</t>
  </si>
  <si>
    <t>側壁（右側）</t>
  </si>
  <si>
    <t>0.30m×0.40m</t>
  </si>
  <si>
    <t>2.30m×0.50m</t>
  </si>
  <si>
    <t>車道</t>
  </si>
  <si>
    <t>0.70m×0.70m</t>
  </si>
  <si>
    <t>0.40m×8.50m</t>
  </si>
  <si>
    <t>幅0.3mm×長さ4.0m</t>
  </si>
  <si>
    <t>幅0.3mm×長さ3.6m</t>
  </si>
  <si>
    <t>幅0.5mm×長さ5.1m</t>
  </si>
  <si>
    <t>幅1.0mm×長さ43.9m</t>
  </si>
  <si>
    <t>幅0.5mm×長さ2.3m</t>
  </si>
  <si>
    <t>7.20m×0.50m</t>
  </si>
  <si>
    <t>0.40m×1.50m</t>
  </si>
  <si>
    <t>幅1.0mm×長さ3.9m</t>
  </si>
  <si>
    <t>幅0.4mm×長さ3.7m</t>
  </si>
  <si>
    <t>0.50m×4.50m</t>
  </si>
  <si>
    <t>0.40m×5.30m</t>
  </si>
  <si>
    <t>幅0.7mm×長さ3.7m</t>
  </si>
  <si>
    <t>6.80m×0.50m</t>
  </si>
  <si>
    <t>幅2.0mm×長さ1.6m</t>
  </si>
  <si>
    <t>幅1.１mm×長さ2.0m</t>
  </si>
  <si>
    <t>0.50m×5.40m</t>
  </si>
  <si>
    <t>4.90m×0.50m</t>
  </si>
  <si>
    <t>幅1.0mm×長さ1.8m</t>
  </si>
  <si>
    <t>拡幅</t>
  </si>
  <si>
    <t>7.10m×0.50m</t>
  </si>
  <si>
    <t>幅1.0mm×長さ3.2m</t>
  </si>
  <si>
    <t>14.40m×0.50m</t>
  </si>
  <si>
    <t>幅0.9mm×長さ3.8m</t>
  </si>
  <si>
    <t>3.40m×1.60m</t>
  </si>
  <si>
    <t>幅1.2mm×長さ1.9m</t>
  </si>
  <si>
    <t>幅0.5mm×長さ1.0m</t>
  </si>
  <si>
    <t>幅0.4mm×長さ2.4m</t>
  </si>
  <si>
    <t>0.10m×0.90m</t>
  </si>
  <si>
    <t>3.50m×0.50m</t>
  </si>
  <si>
    <t>18.00m×0.50m</t>
  </si>
  <si>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</si>
  <si>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6"/>
  </si>
  <si>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5"/>
  </si>
  <si>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5"/>
  </si>
  <si>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5"/>
  </si>
  <si>
    <t>■定期点検記録様式　定期点検結果総括表（トンネル内附属物等の取付状態）　【様式C-1-2】</t>
    <rPh sb="14" eb="15">
      <t>ムスビ</t>
    </rPh>
    <rPh sb="15" eb="16">
      <t>ハタシ</t>
    </rPh>
    <rPh sb="28" eb="29">
      <t>トウ</t>
    </rPh>
    <rPh sb="37" eb="39">
      <t>ヨウシキ</t>
    </rPh>
    <phoneticPr fontId="5"/>
  </si>
  <si>
    <t>覆工
スパン
番号</t>
    <phoneticPr fontId="5"/>
  </si>
  <si>
    <t>異常
番号</t>
    <phoneticPr fontId="5"/>
  </si>
  <si>
    <t>距離
（m）</t>
    <phoneticPr fontId="5"/>
  </si>
  <si>
    <t>異常部位</t>
    <phoneticPr fontId="5"/>
  </si>
  <si>
    <t>異　常  の  内　容</t>
    <phoneticPr fontId="5"/>
  </si>
  <si>
    <t>定期点検結果</t>
    <phoneticPr fontId="5"/>
  </si>
  <si>
    <t>対応方針
・
特記事項</t>
    <phoneticPr fontId="5"/>
  </si>
  <si>
    <t>対象箇所</t>
    <phoneticPr fontId="5"/>
  </si>
  <si>
    <t>部位区分</t>
    <phoneticPr fontId="5"/>
  </si>
  <si>
    <t>異常種類</t>
    <phoneticPr fontId="5"/>
  </si>
  <si>
    <t>異常の発生範囲の規模</t>
    <phoneticPr fontId="5"/>
  </si>
  <si>
    <t>異常判定区分</t>
    <phoneticPr fontId="5"/>
  </si>
  <si>
    <t>実施</t>
    <phoneticPr fontId="5"/>
  </si>
  <si>
    <t>応急措置の内容</t>
    <phoneticPr fontId="5"/>
  </si>
  <si>
    <t>応急措置前</t>
    <phoneticPr fontId="5"/>
  </si>
  <si>
    <t>応急措置後</t>
    <phoneticPr fontId="5"/>
  </si>
  <si>
    <t>PS</t>
  </si>
  <si>
    <t>その他施設</t>
  </si>
  <si>
    <t>附属物本体</t>
  </si>
  <si>
    <t>変形，欠損</t>
  </si>
  <si>
    <t>1箇所</t>
  </si>
  <si>
    <t>×</t>
  </si>
  <si>
    <t>内装板取付部材</t>
  </si>
  <si>
    <t>取付部材</t>
  </si>
  <si>
    <t>前回異常個所（金具(本体含む)破損）</t>
  </si>
  <si>
    <t>2箇所</t>
  </si>
  <si>
    <t>前回異常個所(内装板金具(本体含む)破損)</t>
  </si>
  <si>
    <t>前回異常個所(内装板金具破損)</t>
  </si>
  <si>
    <t>照明施設</t>
  </si>
  <si>
    <t>ケーブル類</t>
  </si>
  <si>
    <t>緩み，脱落</t>
  </si>
  <si>
    <t>済</t>
  </si>
  <si>
    <t>結束(バンド)</t>
  </si>
  <si>
    <t>交換</t>
  </si>
  <si>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</si>
  <si>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6"/>
  </si>
  <si>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5"/>
  </si>
  <si>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5"/>
  </si>
  <si>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5"/>
  </si>
  <si>
    <t>状態の把握の内容</t>
    <rPh sb="0" eb="2">
      <t>ジョウタイ</t>
    </rPh>
    <rPh sb="3" eb="5">
      <t>ハアク</t>
    </rPh>
    <rPh sb="6" eb="8">
      <t>ナイヨウ</t>
    </rPh>
    <phoneticPr fontId="7"/>
  </si>
  <si>
    <t>覆工スパン
番号</t>
    <rPh sb="0" eb="2">
      <t>フッコウ</t>
    </rPh>
    <rPh sb="6" eb="8">
      <t>バンゴウ</t>
    </rPh>
    <phoneticPr fontId="5"/>
  </si>
  <si>
    <t>覆工スパン
番号</t>
    <rPh sb="0" eb="2">
      <t>フッコウ</t>
    </rPh>
    <rPh sb="6" eb="8">
      <t>バンゴウ</t>
    </rPh>
    <phoneticPr fontId="7"/>
  </si>
  <si>
    <t>年月日</t>
    <rPh sb="0" eb="2">
      <t>ネンゲツ</t>
    </rPh>
    <rPh sb="2" eb="3">
      <t>ニチ</t>
    </rPh>
    <phoneticPr fontId="7"/>
  </si>
  <si>
    <t>内容</t>
    <rPh sb="0" eb="2">
      <t>ナイヨウ</t>
    </rPh>
    <phoneticPr fontId="7"/>
  </si>
  <si>
    <t>結果</t>
    <rPh sb="0" eb="2">
      <t>ケッカ</t>
    </rPh>
    <phoneticPr fontId="7"/>
  </si>
  <si>
    <t>対策区分の
判定</t>
    <rPh sb="0" eb="2">
      <t>タイサク</t>
    </rPh>
    <rPh sb="2" eb="4">
      <t>クブン</t>
    </rPh>
    <rPh sb="6" eb="8">
      <t>ハンテイ</t>
    </rPh>
    <phoneticPr fontId="7"/>
  </si>
  <si>
    <t>健全性</t>
    <rPh sb="0" eb="2">
      <t>ケンゼン</t>
    </rPh>
    <rPh sb="2" eb="3">
      <t>セイ</t>
    </rPh>
    <phoneticPr fontId="5"/>
  </si>
  <si>
    <t>健全性</t>
    <rPh sb="0" eb="2">
      <t>ケンゼン</t>
    </rPh>
    <rPh sb="2" eb="3">
      <t>セイ</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</si>
  <si>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6"/>
  </si>
  <si>
    <t>■定期点検記録様式 　変状写真台帳</t>
    <phoneticPr fontId="5"/>
  </si>
  <si>
    <t>定期点検業者</t>
    <phoneticPr fontId="6"/>
  </si>
  <si>
    <t>定期点検者名</t>
    <phoneticPr fontId="6"/>
  </si>
  <si>
    <t>写真
番号</t>
    <rPh sb="0" eb="2">
      <t>シャシン</t>
    </rPh>
    <rPh sb="3" eb="5">
      <t>バンゴウ</t>
    </rPh>
    <phoneticPr fontId="5"/>
  </si>
  <si>
    <t>覆工
スパン
番号</t>
    <rPh sb="0" eb="2">
      <t>フッコウ</t>
    </rPh>
    <rPh sb="7" eb="9">
      <t>バンゴウ</t>
    </rPh>
    <phoneticPr fontId="7"/>
  </si>
  <si>
    <t>変状
番号</t>
    <rPh sb="0" eb="2">
      <t>ヘンジョウ</t>
    </rPh>
    <rPh sb="3" eb="5">
      <t>バンゴウ</t>
    </rPh>
    <phoneticPr fontId="7"/>
  </si>
  <si>
    <t>変状
部位</t>
    <rPh sb="0" eb="2">
      <t>ヘンジョウ</t>
    </rPh>
    <rPh sb="3" eb="5">
      <t>ブイ</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</si>
  <si>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</si>
  <si>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</si>
  <si>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5"/>
  </si>
  <si>
    <t>変状種類</t>
    <rPh sb="0" eb="2">
      <t>ヘンジョウ</t>
    </rPh>
    <rPh sb="2" eb="4">
      <t>シュルイ</t>
    </rPh>
    <phoneticPr fontId="7"/>
  </si>
  <si>
    <t>5.60m×0.40m</t>
    <phoneticPr fontId="6"/>
  </si>
  <si>
    <t>7.40m×0.40m</t>
    <phoneticPr fontId="6"/>
  </si>
  <si>
    <t>前回定期点検時の状態</t>
  </si>
  <si>
    <t>調査方針</t>
    <rPh sb="2" eb="4">
      <t>ホウシン</t>
    </rPh>
    <phoneticPr fontId="5"/>
  </si>
  <si>
    <t>対策履歴</t>
    <rPh sb="0" eb="2">
      <t>タイサク</t>
    </rPh>
    <rPh sb="2" eb="4">
      <t>リレキ</t>
    </rPh>
    <phoneticPr fontId="5"/>
  </si>
  <si>
    <t>実施状況（実施日）</t>
    <rPh sb="0" eb="2">
      <t>ジッシ</t>
    </rPh>
    <rPh sb="2" eb="4">
      <t>ジョウキョウ</t>
    </rPh>
    <rPh sb="5" eb="8">
      <t>ジッシビ</t>
    </rPh>
    <phoneticPr fontId="5"/>
  </si>
  <si>
    <t>メモ</t>
    <phoneticPr fontId="5"/>
  </si>
  <si>
    <t>樋工アンカー腐食(全数)</t>
  </si>
  <si>
    <t>6.20m×0.30m</t>
    <phoneticPr fontId="6"/>
  </si>
  <si>
    <t>0.05m×0.20m</t>
    <phoneticPr fontId="6"/>
  </si>
  <si>
    <t>鋼材露出</t>
  </si>
  <si>
    <t>※　健全性（応急措置後）の判定区分Ⅱ～Ⅳについて添付すること。また、点検前に
　　実施された措置によりⅠと判定された箇所も添付すること。</t>
    <rPh sb="2" eb="5">
      <t>ケンゼンセイ</t>
    </rPh>
    <rPh sb="6" eb="8">
      <t>オウキュウ</t>
    </rPh>
    <rPh sb="8" eb="11">
      <t>ソチゴ</t>
    </rPh>
    <rPh sb="13" eb="15">
      <t>ハンテイ</t>
    </rPh>
    <rPh sb="15" eb="17">
      <t>クブン</t>
    </rPh>
    <rPh sb="24" eb="26">
      <t>テンプ</t>
    </rPh>
    <rPh sb="34" eb="36">
      <t>テンケン</t>
    </rPh>
    <rPh sb="36" eb="37">
      <t>マエ</t>
    </rPh>
    <rPh sb="53" eb="55">
      <t>ハンテイ</t>
    </rPh>
    <rPh sb="58" eb="60">
      <t>カショ</t>
    </rPh>
    <rPh sb="61" eb="63">
      <t>テンプ</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</si>
  <si>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5"/>
  </si>
  <si>
    <t>※　応急措置を実施しないで判定した変状の健全性は、健全性の応急措置後の欄に記入すること。</t>
    <rPh sb="20" eb="23">
      <t>ケンゼンセイ</t>
    </rPh>
    <rPh sb="25" eb="28">
      <t>ケンゼンセイ</t>
    </rPh>
    <rPh sb="29" eb="31">
      <t>オウキュウ</t>
    </rPh>
    <rPh sb="31" eb="34">
      <t>ソチゴ</t>
    </rPh>
    <rPh sb="35" eb="36">
      <t>ラン</t>
    </rPh>
    <rPh sb="37" eb="39">
      <t>キニュウ</t>
    </rPh>
    <phoneticPr fontId="5"/>
  </si>
  <si>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5"/>
  </si>
  <si>
    <t>※　変状の発生範囲の規模は、面積・寸法を記載すること。</t>
    <rPh sb="5" eb="7">
      <t>ハッセイ</t>
    </rPh>
    <rPh sb="7" eb="9">
      <t>ハンイ</t>
    </rPh>
    <rPh sb="10" eb="12">
      <t>キボ</t>
    </rPh>
    <rPh sb="14" eb="16">
      <t>メンセキ</t>
    </rPh>
    <rPh sb="17" eb="19">
      <t>スンポウ</t>
    </rPh>
    <rPh sb="20" eb="22">
      <t>キサイ</t>
    </rPh>
    <phoneticPr fontId="6"/>
  </si>
  <si>
    <t>※　附属物の取付状態に関する異常写真は別途、様式D-1-2でとりまとめること。</t>
    <rPh sb="2" eb="5">
      <t>フゾクブツ</t>
    </rPh>
    <rPh sb="6" eb="8">
      <t>トリツケ</t>
    </rPh>
    <rPh sb="8" eb="10">
      <t>ジョウタイ</t>
    </rPh>
    <rPh sb="11" eb="12">
      <t>カン</t>
    </rPh>
    <rPh sb="14" eb="16">
      <t>イジョウ</t>
    </rPh>
    <rPh sb="16" eb="18">
      <t>シャシン</t>
    </rPh>
    <rPh sb="19" eb="21">
      <t>ベット</t>
    </rPh>
    <phoneticPr fontId="7"/>
  </si>
  <si>
    <t>　　(ひび割れ幅のみmmとし、その他をm表記とする)</t>
  </si>
  <si>
    <t>※　変状数に準じてシートを追加すること。（１シートに１ページとすること。）</t>
    <rPh sb="2" eb="4">
      <t>ヘンジョウ</t>
    </rPh>
    <rPh sb="4" eb="5">
      <t>スウ</t>
    </rPh>
    <rPh sb="6" eb="7">
      <t>ジュン</t>
    </rPh>
    <rPh sb="13" eb="15">
      <t>ツイカ</t>
    </rPh>
    <phoneticPr fontId="7"/>
  </si>
  <si>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6"/>
  </si>
  <si>
    <t>1.40m×5.40m</t>
    <phoneticPr fontId="6"/>
  </si>
  <si>
    <t>0.10m×0.10m</t>
    <phoneticPr fontId="6"/>
  </si>
  <si>
    <t>にじみ</t>
  </si>
  <si>
    <t>補修跡うき(鋼材露出)</t>
  </si>
  <si>
    <t>4.00m×0.60m</t>
    <phoneticPr fontId="6"/>
  </si>
  <si>
    <t>0.10m×0.15m</t>
    <phoneticPr fontId="6"/>
  </si>
  <si>
    <t>破損 150mm×350mm</t>
  </si>
  <si>
    <t>線導水からのにじみ</t>
  </si>
  <si>
    <t>線導水破損(破損箇所からのにじみ)</t>
  </si>
  <si>
    <t>幅0.5mm×長さ3.3m</t>
    <phoneticPr fontId="6"/>
  </si>
  <si>
    <t>0.40m×3.30m(t=20mm)</t>
    <phoneticPr fontId="6"/>
  </si>
  <si>
    <t>ひび割れ 幅0.3mm以上</t>
  </si>
  <si>
    <t>沈砂　20mm</t>
  </si>
  <si>
    <t>縦断方向のひび割れ(遊離石灰)</t>
  </si>
  <si>
    <t>土砂堆積</t>
  </si>
  <si>
    <t>幅0.3mm×長さ3.9m</t>
    <phoneticPr fontId="6"/>
  </si>
  <si>
    <t>幅0.5mm×長さ0.7m</t>
    <phoneticPr fontId="6"/>
  </si>
  <si>
    <t>ひび割れ 幅1.5mm</t>
  </si>
  <si>
    <t>縦断方向のひび割れ</t>
  </si>
  <si>
    <t>7.20m×0.40m</t>
    <phoneticPr fontId="6"/>
  </si>
  <si>
    <t>7.30m×0.40m</t>
    <phoneticPr fontId="6"/>
  </si>
  <si>
    <t>0.20m×0.80m</t>
    <phoneticPr fontId="6"/>
  </si>
  <si>
    <t>7.70m×0.50m</t>
    <phoneticPr fontId="6"/>
  </si>
  <si>
    <t>豆板</t>
  </si>
  <si>
    <t>滴水(FRPメッシュ背面)</t>
  </si>
  <si>
    <t>幅0.3mm×長さ1.0m</t>
    <phoneticPr fontId="6"/>
  </si>
  <si>
    <t>0.40m×1.00m</t>
    <phoneticPr fontId="6"/>
  </si>
  <si>
    <t>7.00m×0.40m</t>
    <phoneticPr fontId="6"/>
  </si>
  <si>
    <t>幅0.8mm×長さ3.6m</t>
    <phoneticPr fontId="6"/>
  </si>
  <si>
    <t>幅0.3mm未満</t>
    <phoneticPr fontId="6"/>
  </si>
  <si>
    <t>ひび割れ 幅0.8mm</t>
  </si>
  <si>
    <t>縦断方向のひび割れ(にじみを伴う)</t>
  </si>
  <si>
    <t>2.50m×0.90m</t>
    <phoneticPr fontId="6"/>
  </si>
  <si>
    <t>0.20m×0.20m</t>
    <phoneticPr fontId="6"/>
  </si>
  <si>
    <t>ひび割れ沿いのにじみ</t>
  </si>
  <si>
    <t>補修跡うき</t>
  </si>
  <si>
    <t>0.50m×6.30m(t=50mm)</t>
    <phoneticPr fontId="6"/>
  </si>
  <si>
    <t>14.40m×0.40m</t>
    <phoneticPr fontId="6"/>
  </si>
  <si>
    <t>沈砂 50mm</t>
  </si>
  <si>
    <t>樋工アンカーナット腐食(全数)、プレート脱落</t>
  </si>
  <si>
    <t>7.30m×0.50m</t>
    <phoneticPr fontId="6"/>
  </si>
  <si>
    <t>滴水</t>
  </si>
  <si>
    <t>樋工アンカー腐食(全数)、プレート脱落</t>
  </si>
  <si>
    <t>導水工からのにじみ</t>
  </si>
  <si>
    <t>0.30m×2.50m(t=30mm)</t>
    <phoneticPr fontId="6"/>
  </si>
  <si>
    <t>沈砂 30mm</t>
  </si>
  <si>
    <t>1.80m×0.20m</t>
    <phoneticPr fontId="6"/>
  </si>
  <si>
    <t>3.20m×0.30m</t>
    <phoneticPr fontId="6"/>
  </si>
  <si>
    <t>樋劣化･腐食(全体)</t>
  </si>
  <si>
    <t>樋工アンカーナット腐食(全数)</t>
  </si>
  <si>
    <t>0.50m×6.00m(t=50mm)</t>
    <phoneticPr fontId="6"/>
  </si>
  <si>
    <t>3.20m×0.50m</t>
    <phoneticPr fontId="6"/>
  </si>
  <si>
    <t>樋工からの滴水</t>
  </si>
  <si>
    <t>0.70m×8.50m</t>
    <phoneticPr fontId="6"/>
  </si>
  <si>
    <t>土砂堆積(帯水跡)</t>
  </si>
  <si>
    <t>0.50m×4.60m</t>
    <phoneticPr fontId="6"/>
  </si>
  <si>
    <t>0.40m×7.60m</t>
    <phoneticPr fontId="6"/>
  </si>
  <si>
    <t>沈砂 100mm</t>
  </si>
  <si>
    <t>0.90m×1.60m</t>
    <phoneticPr fontId="6"/>
  </si>
  <si>
    <t>0.10m×0.20m</t>
    <phoneticPr fontId="6"/>
  </si>
  <si>
    <t>0.40m×0.70m</t>
    <phoneticPr fontId="6"/>
  </si>
  <si>
    <t>豆板 400mm×700mm</t>
  </si>
  <si>
    <t>樋工残置、アンカーナット腐食(全数)</t>
  </si>
  <si>
    <t>0.40m×4.60m</t>
    <phoneticPr fontId="6"/>
  </si>
  <si>
    <t>1.70m×0.50m</t>
    <phoneticPr fontId="6"/>
  </si>
  <si>
    <t>6.10m×0.40m</t>
    <phoneticPr fontId="6"/>
  </si>
  <si>
    <t>6.10m×0.50m</t>
    <phoneticPr fontId="6"/>
  </si>
  <si>
    <t>0.50m×3.60m(t=30mm)</t>
    <phoneticPr fontId="6"/>
  </si>
  <si>
    <t>樋工残置、アンカー腐食(全数)</t>
  </si>
  <si>
    <t>3.00m×0.50m</t>
    <phoneticPr fontId="6"/>
  </si>
  <si>
    <t>0.30m×0.40m</t>
    <phoneticPr fontId="6"/>
  </si>
  <si>
    <t>豆板 300mm×400mm</t>
  </si>
  <si>
    <t>2.30m×0.50m</t>
    <phoneticPr fontId="6"/>
  </si>
  <si>
    <t>0.70m×0.70m</t>
    <phoneticPr fontId="6"/>
  </si>
  <si>
    <t>滞水</t>
  </si>
  <si>
    <t>樋工残置、樋工アンカーナット腐食(全数)</t>
  </si>
  <si>
    <t>0.40m×8.50m</t>
    <phoneticPr fontId="6"/>
  </si>
  <si>
    <t>幅0.3mm×長さ4.0m</t>
    <phoneticPr fontId="6"/>
  </si>
  <si>
    <t>幅0.3mm×長さ3.6m</t>
    <phoneticPr fontId="6"/>
  </si>
  <si>
    <t>幅0.5mm×長さ5.1m</t>
    <phoneticPr fontId="6"/>
  </si>
  <si>
    <t>幅1.0mm×長さ43.9m</t>
    <phoneticPr fontId="6"/>
  </si>
  <si>
    <t>ひび割れ 幅0.5mm</t>
  </si>
  <si>
    <t>ひび割れ 幅1.2mm</t>
  </si>
  <si>
    <t>縦断方向のひび割れ(にじみ、遊離石灰)</t>
  </si>
  <si>
    <t>幅0.5mm×長さ2.3m</t>
    <phoneticPr fontId="6"/>
  </si>
  <si>
    <t>7.20m×0.50m</t>
    <phoneticPr fontId="6"/>
  </si>
  <si>
    <t>0.40m×1.50m</t>
    <phoneticPr fontId="6"/>
  </si>
  <si>
    <t>幅1.0mm×長さ3.9m</t>
    <phoneticPr fontId="6"/>
  </si>
  <si>
    <t>幅0.4mm×長さ3.7m</t>
    <phoneticPr fontId="6"/>
  </si>
  <si>
    <t>ひび割れ 幅1.0mm</t>
  </si>
  <si>
    <t>ひび割れ 幅0.4mm</t>
  </si>
  <si>
    <t>0.50m×4.50m(t=50mm)</t>
    <phoneticPr fontId="6"/>
  </si>
  <si>
    <t>0.40m×5.30m</t>
    <phoneticPr fontId="6"/>
  </si>
  <si>
    <t>幅0.7mm×長さ3.7m</t>
    <phoneticPr fontId="6"/>
  </si>
  <si>
    <t>6.80m×0.50m</t>
    <phoneticPr fontId="6"/>
  </si>
  <si>
    <t>ひび割れ 幅0.7mm</t>
  </si>
  <si>
    <t>幅2.0mm×長さ1.6m、他</t>
    <phoneticPr fontId="6"/>
  </si>
  <si>
    <t>幅1.１mm×長さ2.0m</t>
    <phoneticPr fontId="6"/>
  </si>
  <si>
    <t>ひび割れ　幅2.0mm他</t>
  </si>
  <si>
    <t>ひび割れ　幅1.1mm</t>
  </si>
  <si>
    <t>0.50m×5.40m(t=30mm)</t>
    <phoneticPr fontId="6"/>
  </si>
  <si>
    <t>4.90m×0.50m</t>
    <phoneticPr fontId="6"/>
  </si>
  <si>
    <t>幅1.0mm×長さ1.8m、他</t>
    <phoneticPr fontId="6"/>
  </si>
  <si>
    <t>7.10m×0.50m</t>
    <phoneticPr fontId="6"/>
  </si>
  <si>
    <t>幅1.0mm×長さ3.2m</t>
    <phoneticPr fontId="6"/>
  </si>
  <si>
    <t>14.40m×0.50m</t>
    <phoneticPr fontId="6"/>
  </si>
  <si>
    <t>ひび割れ　幅1.0mm</t>
  </si>
  <si>
    <t>樋工アンカーナット腐食(全数)、アンカー脱落</t>
  </si>
  <si>
    <t>幅0.9mm×長さ3.8m</t>
    <phoneticPr fontId="6"/>
  </si>
  <si>
    <t>3.40m×1.60m</t>
    <phoneticPr fontId="6"/>
  </si>
  <si>
    <t>ひび割れ　幅0.9mm</t>
  </si>
  <si>
    <t>幅1.2mm×長さ1.9m、他</t>
    <phoneticPr fontId="6"/>
  </si>
  <si>
    <t>ひび割れ　幅1.2mm他</t>
  </si>
  <si>
    <t>幅0.5mm×長さ1.0m、他</t>
    <phoneticPr fontId="6"/>
  </si>
  <si>
    <t>横断方向のひび割れ</t>
  </si>
  <si>
    <t>幅0.4mm×長さ2.4m</t>
    <phoneticPr fontId="6"/>
  </si>
  <si>
    <t>ひび割れ　幅0.4mm</t>
  </si>
  <si>
    <t>0.10m×0.90m</t>
    <phoneticPr fontId="6"/>
  </si>
  <si>
    <t>3.50m×0.50m</t>
    <phoneticPr fontId="6"/>
  </si>
  <si>
    <t>豆板 150mm×900mm</t>
  </si>
  <si>
    <t>18.00m×0.50m(400ml/分)</t>
    <phoneticPr fontId="6"/>
  </si>
  <si>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37"/>
  </si>
  <si>
    <t>フリガナ</t>
    <phoneticPr fontId="37"/>
  </si>
  <si>
    <t>路 線 名</t>
    <rPh sb="0" eb="1">
      <t>ミチ</t>
    </rPh>
    <rPh sb="2" eb="3">
      <t>セン</t>
    </rPh>
    <rPh sb="4" eb="5">
      <t>メイ</t>
    </rPh>
    <phoneticPr fontId="37"/>
  </si>
  <si>
    <t>定期点検年月日</t>
    <rPh sb="4" eb="7">
      <t>ネンガッピ</t>
    </rPh>
    <phoneticPr fontId="37"/>
  </si>
  <si>
    <t>名　称</t>
    <rPh sb="0" eb="1">
      <t>ナ</t>
    </rPh>
    <rPh sb="2" eb="3">
      <t>ショウ</t>
    </rPh>
    <phoneticPr fontId="7"/>
  </si>
  <si>
    <t>管理者名</t>
    <phoneticPr fontId="37"/>
  </si>
  <si>
    <t>覆工スパン番号</t>
    <rPh sb="0" eb="2">
      <t>フッコウ</t>
    </rPh>
    <rPh sb="5" eb="7">
      <t>バンゴウ</t>
    </rPh>
    <phoneticPr fontId="3"/>
  </si>
  <si>
    <t>異常番号</t>
    <rPh sb="0" eb="2">
      <t>イジョウ</t>
    </rPh>
    <rPh sb="2" eb="4">
      <t>バンゴウ</t>
    </rPh>
    <phoneticPr fontId="3"/>
  </si>
  <si>
    <t>S011</t>
  </si>
  <si>
    <t>S012</t>
  </si>
  <si>
    <t>対象箇所</t>
    <rPh sb="0" eb="2">
      <t>タイショウ</t>
    </rPh>
    <rPh sb="2" eb="4">
      <t>カショ</t>
    </rPh>
    <phoneticPr fontId="3"/>
  </si>
  <si>
    <t>部位区分</t>
    <rPh sb="0" eb="2">
      <t>ブイ</t>
    </rPh>
    <rPh sb="2" eb="4">
      <t>クブン</t>
    </rPh>
    <phoneticPr fontId="3"/>
  </si>
  <si>
    <t>異常の種類</t>
    <rPh sb="0" eb="2">
      <t>イジョウ</t>
    </rPh>
    <rPh sb="3" eb="5">
      <t>シュルイ</t>
    </rPh>
    <phoneticPr fontId="3"/>
  </si>
  <si>
    <t>異常判定区分</t>
    <rPh sb="0" eb="2">
      <t>イジョウ</t>
    </rPh>
    <rPh sb="2" eb="4">
      <t>ハンテイ</t>
    </rPh>
    <rPh sb="4" eb="6">
      <t>クブン</t>
    </rPh>
    <phoneticPr fontId="3"/>
  </si>
  <si>
    <t>メモ</t>
    <phoneticPr fontId="3"/>
  </si>
  <si>
    <t>保護板接触変形</t>
  </si>
  <si>
    <t>金具(本体含む)破損交換済み</t>
  </si>
  <si>
    <t>内装板金具(本体含む)破損交換済み</t>
  </si>
  <si>
    <t>S013</t>
  </si>
  <si>
    <t>内装板金具破損交換済み</t>
  </si>
  <si>
    <t>ﾋﾞｽ脱落(応急処置済み)</t>
  </si>
  <si>
    <t>S023</t>
  </si>
  <si>
    <t>S031</t>
  </si>
  <si>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</si>
  <si>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　応急措置を実施した場合は、その実施状況が分かる写真を添付すること。</t>
    <rPh sb="4" eb="6">
      <t>ソチ</t>
    </rPh>
    <phoneticPr fontId="6"/>
  </si>
  <si>
    <t>※　画像データは100kb程度とする。</t>
    <phoneticPr fontId="6"/>
  </si>
  <si>
    <t>S032</t>
  </si>
  <si>
    <t>S040</t>
  </si>
  <si>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5"/>
  </si>
  <si>
    <t>トンネル変状展開図</t>
    <rPh sb="4" eb="5">
      <t>ヘン</t>
    </rPh>
    <rPh sb="5" eb="6">
      <t>ジョウ</t>
    </rPh>
    <rPh sb="6" eb="9">
      <t>テンカイズ</t>
    </rPh>
    <phoneticPr fontId="7"/>
  </si>
  <si>
    <t>トンネル全体変状展開図</t>
    <rPh sb="4" eb="6">
      <t>ゼンタイ</t>
    </rPh>
    <rPh sb="6" eb="7">
      <t>ヘン</t>
    </rPh>
    <rPh sb="7" eb="8">
      <t>ジョウ</t>
    </rPh>
    <rPh sb="8" eb="11">
      <t>テンカイズ</t>
    </rPh>
    <phoneticPr fontId="7"/>
  </si>
  <si>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</si>
  <si>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5"/>
  </si>
  <si>
    <t>様式E-1リンク用→</t>
    <rPh sb="0" eb="2">
      <t>ヨウシキ</t>
    </rPh>
    <rPh sb="8" eb="9">
      <t>ヨウ</t>
    </rPh>
    <phoneticPr fontId="7"/>
  </si>
  <si>
    <t>覆工ｽﾊﾟﾝ
番号</t>
    <rPh sb="0" eb="2">
      <t>フッコウ</t>
    </rPh>
    <rPh sb="7" eb="9">
      <t>バンゴウ</t>
    </rPh>
    <phoneticPr fontId="7"/>
  </si>
  <si>
    <t>ｽﾊﾟﾝ
長
(m)</t>
    <rPh sb="5" eb="6">
      <t xml:space="preserve">
</t>
    </rPh>
    <phoneticPr fontId="7"/>
  </si>
  <si>
    <t>変状数集計</t>
    <rPh sb="0" eb="2">
      <t>ヘンジョウ</t>
    </rPh>
    <rPh sb="2" eb="3">
      <t>スウ</t>
    </rPh>
    <rPh sb="3" eb="5">
      <t>シュウケイ</t>
    </rPh>
    <phoneticPr fontId="7"/>
  </si>
  <si>
    <t>覆工スパン毎の
健全性の診断</t>
    <rPh sb="0" eb="2">
      <t>フッコウ</t>
    </rPh>
    <rPh sb="5" eb="6">
      <t>ゴト</t>
    </rPh>
    <rPh sb="8" eb="11">
      <t>ケンゼンセイ</t>
    </rPh>
    <rPh sb="12" eb="14">
      <t>シンダン</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</si>
  <si>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</si>
  <si>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</si>
  <si>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</si>
  <si>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覆工スパン長(m)</t>
    <rPh sb="0" eb="2">
      <t>フッコウ</t>
    </rPh>
    <rPh sb="5" eb="6">
      <t>チョウ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</si>
  <si>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</si>
  <si>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5"/>
  </si>
  <si>
    <t>健全性</t>
    <rPh sb="0" eb="3">
      <t>ケンゼンセイ</t>
    </rPh>
    <phoneticPr fontId="7"/>
  </si>
  <si>
    <t>外力※１</t>
    <rPh sb="0" eb="2">
      <t>ガイリョク</t>
    </rPh>
    <phoneticPr fontId="7"/>
  </si>
  <si>
    <t>Ⅳ</t>
    <phoneticPr fontId="5"/>
  </si>
  <si>
    <t>Ⅲ</t>
    <phoneticPr fontId="5"/>
  </si>
  <si>
    <t>Ⅱa</t>
    <phoneticPr fontId="5"/>
  </si>
  <si>
    <t>Ⅱb</t>
    <phoneticPr fontId="5"/>
  </si>
  <si>
    <t>Ⅱ</t>
    <phoneticPr fontId="5"/>
  </si>
  <si>
    <t>スパン別変状展開図</t>
    <rPh sb="3" eb="4">
      <t>ベツ</t>
    </rPh>
    <rPh sb="4" eb="5">
      <t>ヘン</t>
    </rPh>
    <rPh sb="5" eb="6">
      <t>ジョウ</t>
    </rPh>
    <rPh sb="6" eb="9">
      <t>テンカイズ</t>
    </rPh>
    <phoneticPr fontId="7"/>
  </si>
  <si>
    <t>【健全性判定集計表】</t>
    <phoneticPr fontId="7"/>
  </si>
  <si>
    <t>スパン番号</t>
    <rPh sb="3" eb="5">
      <t>バンゴウ</t>
    </rPh>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</si>
  <si>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</si>
  <si>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</si>
  <si>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</si>
  <si>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
変状の有無</t>
    <rPh sb="0" eb="2">
      <t>タイサク</t>
    </rPh>
    <rPh sb="2" eb="4">
      <t>クブン</t>
    </rPh>
    <rPh sb="4" eb="5">
      <t>ゴト</t>
    </rPh>
    <rPh sb="7" eb="9">
      <t>ヘンジョウ</t>
    </rPh>
    <rPh sb="10" eb="12">
      <t>ウム</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</si>
  <si>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</si>
  <si>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</si>
  <si>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</si>
  <si>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</si>
  <si>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</si>
  <si>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</si>
  <si>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</si>
  <si>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</si>
  <si>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</si>
  <si>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集計
・
判定
・
診断</t>
    <rPh sb="0" eb="2">
      <t>シュウケイ</t>
    </rPh>
    <rPh sb="5" eb="7">
      <t>ハンテイ</t>
    </rPh>
    <rPh sb="10" eb="12">
      <t>シンダン</t>
    </rPh>
    <phoneticPr fontId="7"/>
  </si>
  <si>
    <t>変状の発生規模合計(㎡)</t>
    <rPh sb="0" eb="2">
      <t>ヘンジョウ</t>
    </rPh>
    <rPh sb="3" eb="5">
      <t>ハッセイ</t>
    </rPh>
    <rPh sb="5" eb="7">
      <t>キボ</t>
    </rPh>
    <rPh sb="7" eb="9">
      <t>ゴウケイ</t>
    </rPh>
    <phoneticPr fontId="7"/>
  </si>
  <si>
    <t>－</t>
    <phoneticPr fontId="7"/>
  </si>
  <si>
    <t>計</t>
    <rPh sb="0" eb="1">
      <t>ケイ</t>
    </rPh>
    <phoneticPr fontId="7"/>
  </si>
  <si>
    <t>対策区分の
判定結果</t>
    <rPh sb="0" eb="2">
      <t>タイサク</t>
    </rPh>
    <rPh sb="2" eb="4">
      <t>クブン</t>
    </rPh>
    <rPh sb="6" eb="8">
      <t>ハンテイ</t>
    </rPh>
    <rPh sb="8" eb="10">
      <t>ケッカ</t>
    </rPh>
    <phoneticPr fontId="7"/>
  </si>
  <si>
    <t>判定区分毎の変状数</t>
    <rPh sb="0" eb="2">
      <t>ハンテイ</t>
    </rPh>
    <rPh sb="2" eb="4">
      <t>クブン</t>
    </rPh>
    <rPh sb="4" eb="5">
      <t>ゴト</t>
    </rPh>
    <rPh sb="6" eb="8">
      <t>ヘンジョウ</t>
    </rPh>
    <rPh sb="8" eb="9">
      <t>スウ</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</si>
  <si>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</si>
  <si>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</si>
  <si>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t>判定区分</t>
    <rPh sb="0" eb="2">
      <t>ハンテイ</t>
    </rPh>
    <rPh sb="2" eb="4">
      <t>クブン</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</si>
  <si>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</si>
  <si>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</si>
  <si>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</si>
  <si>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</si>
  <si>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</si>
  <si>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</si>
  <si>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</si>
  <si>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</si>
  <si>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</si>
  <si>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</si>
  <si>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</si>
  <si>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※4：本様式は覆工スパン毎に作成すること。</t>
    <rPh sb="3" eb="4">
      <t>ホン</t>
    </rPh>
    <rPh sb="4" eb="6">
      <t>ヨウシキ</t>
    </rPh>
    <rPh sb="7" eb="9">
      <t>フッコウ</t>
    </rPh>
    <rPh sb="12" eb="13">
      <t>ゴト</t>
    </rPh>
    <rPh sb="14" eb="16">
      <t>サクセイ</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</si>
  <si>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</si>
  <si>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</si>
  <si>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</si>
  <si>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S1</t>
  </si>
  <si>
    <t>幅0.5mm×長さ3.3m,縦断方向のひび割れ</t>
  </si>
  <si>
    <t>幅0.3mm×長さ3.9m,縦断方向のひび割れ</t>
  </si>
  <si>
    <t>幅0.5mm×長さ0.7m,縦断方向のひび割れ</t>
  </si>
  <si>
    <t>幅0.3mm×長さ1.0m,縦断方向のひび割れ</t>
  </si>
  <si>
    <t>幅0.8mm×長さ3.6m,縦断方向のひび割れ</t>
  </si>
  <si>
    <t>幅0.3mm未満,縦断方向のひび割れ</t>
  </si>
  <si>
    <t>幅0.3mm×長さ4.0m,縦断方向のひび割れ</t>
  </si>
  <si>
    <t>幅0.3mm×長さ3.6m,縦断方向のひび割れ</t>
  </si>
  <si>
    <t>幅0.5mm×長さ5.1m,縦断方向のひび割れ</t>
  </si>
  <si>
    <t>幅1.0mm×長さ43.9m,縦断方向のひび割れ</t>
  </si>
  <si>
    <t>幅0.5mm×長さ2.3m,縦断方向のひび割れ</t>
  </si>
  <si>
    <t>幅1.0mm×長さ3.9m,縦断方向のひび割れ</t>
  </si>
  <si>
    <t>幅0.4mm×長さ3.7m,縦断方向のひび割れ</t>
  </si>
  <si>
    <t>幅0.7mm×長さ3.7m,縦断方向のひび割れ</t>
  </si>
  <si>
    <t>幅2.0mm×長さ1.6m,縦断方向のひび割れ</t>
  </si>
  <si>
    <t>幅1.１mm×長さ2.0m,縦断方向のひび割れ</t>
  </si>
  <si>
    <t>幅1.0mm×長さ1.8m,縦断方向のひび割れ</t>
  </si>
  <si>
    <t>幅1.0mm×長さ3.2m,縦断方向のひび割れ</t>
  </si>
  <si>
    <t>幅0.9mm×長さ3.8m,縦断方向のひび割れ</t>
  </si>
  <si>
    <t>幅1.2mm×長さ1.9m,縦断方向のひび割れ</t>
  </si>
  <si>
    <t>幅0.5mm×長さ1.0m,横断方向のひび割れ</t>
  </si>
  <si>
    <t>幅0.4mm×長さ2.4m,縦断方向のひび割れ</t>
  </si>
  <si>
    <t>PE</t>
  </si>
  <si>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5"/>
  </si>
  <si>
    <t>路 線 名</t>
    <rPh sb="0" eb="1">
      <t>ミチ</t>
    </rPh>
    <rPh sb="2" eb="3">
      <t>セン</t>
    </rPh>
    <rPh sb="4" eb="5">
      <t>メイ</t>
    </rPh>
    <phoneticPr fontId="5"/>
  </si>
  <si>
    <t>定期点検業者</t>
    <rPh sb="0" eb="2">
      <t>テイキ</t>
    </rPh>
    <rPh sb="2" eb="4">
      <t>テンケン</t>
    </rPh>
    <rPh sb="4" eb="6">
      <t>ギョウシャ</t>
    </rPh>
    <phoneticPr fontId="5"/>
  </si>
  <si>
    <t>名　称</t>
    <rPh sb="0" eb="1">
      <t>ナ</t>
    </rPh>
    <rPh sb="2" eb="3">
      <t>ショウ</t>
    </rPh>
    <phoneticPr fontId="5"/>
  </si>
  <si>
    <t>管理者名</t>
    <rPh sb="0" eb="3">
      <t>カンリシャ</t>
    </rPh>
    <rPh sb="3" eb="4">
      <t>メイ</t>
    </rPh>
    <phoneticPr fontId="5"/>
  </si>
  <si>
    <t>不可能な理由</t>
    <rPh sb="0" eb="3">
      <t>フカノウ</t>
    </rPh>
    <rPh sb="4" eb="6">
      <t>リユウ</t>
    </rPh>
    <phoneticPr fontId="5"/>
  </si>
  <si>
    <t>対応策</t>
    <rPh sb="0" eb="3">
      <t>タイオウサク</t>
    </rPh>
    <phoneticPr fontId="5"/>
  </si>
  <si>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5"/>
  </si>
  <si>
    <t>※　数が多い場合は、適時、表の行を増やすこと。</t>
    <phoneticPr fontId="6"/>
  </si>
  <si>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3"/>
  </si>
  <si>
    <t>路線名</t>
    <rPh sb="0" eb="2">
      <t>ロセン</t>
    </rPh>
    <rPh sb="2" eb="3">
      <t>メイ</t>
    </rPh>
    <phoneticPr fontId="3"/>
  </si>
  <si>
    <t>定期点検業者</t>
    <rPh sb="0" eb="2">
      <t>テイキ</t>
    </rPh>
    <rPh sb="2" eb="4">
      <t>テンケン</t>
    </rPh>
    <rPh sb="4" eb="6">
      <t>ギョウシャ</t>
    </rPh>
    <phoneticPr fontId="3"/>
  </si>
  <si>
    <t>定期点検年月日</t>
    <rPh sb="0" eb="2">
      <t>テイキ</t>
    </rPh>
    <rPh sb="2" eb="4">
      <t>テンケン</t>
    </rPh>
    <rPh sb="4" eb="7">
      <t>ネンガッピ</t>
    </rPh>
    <phoneticPr fontId="3"/>
  </si>
  <si>
    <t xml:space="preserve"> </t>
    <phoneticPr fontId="3"/>
  </si>
  <si>
    <t>名  称</t>
    <rPh sb="0" eb="1">
      <t>ナ</t>
    </rPh>
    <rPh sb="3" eb="4">
      <t>ショウ</t>
    </rPh>
    <phoneticPr fontId="3"/>
  </si>
  <si>
    <t>管理者名</t>
    <rPh sb="0" eb="3">
      <t>カンリシャ</t>
    </rPh>
    <rPh sb="3" eb="4">
      <t>メイ</t>
    </rPh>
    <phoneticPr fontId="3"/>
  </si>
  <si>
    <t>定期点検者名</t>
    <rPh sb="0" eb="2">
      <t>テイキ</t>
    </rPh>
    <rPh sb="2" eb="4">
      <t>テンケン</t>
    </rPh>
    <rPh sb="4" eb="5">
      <t>シャ</t>
    </rPh>
    <rPh sb="5" eb="6">
      <t>メイ</t>
    </rPh>
    <phoneticPr fontId="3"/>
  </si>
  <si>
    <t>トンネル毎の
健全性</t>
    <rPh sb="4" eb="5">
      <t>ゴト</t>
    </rPh>
    <rPh sb="7" eb="10">
      <t>ケンゼンセイ</t>
    </rPh>
    <phoneticPr fontId="3"/>
  </si>
  <si>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3"/>
  </si>
  <si>
    <t>覆工ｽﾊﾟﾝ番号</t>
    <rPh sb="0" eb="2">
      <t>フッコウ</t>
    </rPh>
    <rPh sb="6" eb="8">
      <t>バンゴウ</t>
    </rPh>
    <phoneticPr fontId="3"/>
  </si>
  <si>
    <t>ｽﾊﾟﾝ長（ｍ）</t>
    <phoneticPr fontId="3"/>
  </si>
  <si>
    <t>変    状    数</t>
    <rPh sb="0" eb="1">
      <t>ヘン</t>
    </rPh>
    <rPh sb="5" eb="6">
      <t>ジョウ</t>
    </rPh>
    <rPh sb="10" eb="11">
      <t>スウ</t>
    </rPh>
    <phoneticPr fontId="3"/>
  </si>
  <si>
    <t>覆工スパン毎の
健全性の診断</t>
    <rPh sb="0" eb="2">
      <t>フッコウ</t>
    </rPh>
    <rPh sb="5" eb="6">
      <t>ゴト</t>
    </rPh>
    <rPh sb="8" eb="10">
      <t>ケンゼン</t>
    </rPh>
    <rPh sb="10" eb="11">
      <t>セイ</t>
    </rPh>
    <rPh sb="12" eb="14">
      <t>シンダン</t>
    </rPh>
    <phoneticPr fontId="3"/>
  </si>
  <si>
    <t>変    状    規    模</t>
    <rPh sb="0" eb="1">
      <t>ヘン</t>
    </rPh>
    <rPh sb="5" eb="6">
      <t>ジョウ</t>
    </rPh>
    <rPh sb="10" eb="11">
      <t>キ</t>
    </rPh>
    <rPh sb="15" eb="16">
      <t>ボ</t>
    </rPh>
    <phoneticPr fontId="3"/>
  </si>
  <si>
    <t>判定区分変換</t>
    <rPh sb="0" eb="2">
      <t>ハンテイ</t>
    </rPh>
    <rPh sb="2" eb="4">
      <t>クブン</t>
    </rPh>
    <rPh sb="4" eb="6">
      <t>ヘンカン</t>
    </rPh>
    <phoneticPr fontId="7"/>
  </si>
  <si>
    <t>対策区分の判定</t>
    <rPh sb="0" eb="2">
      <t>タイサク</t>
    </rPh>
    <rPh sb="2" eb="4">
      <t>クブン</t>
    </rPh>
    <rPh sb="5" eb="7">
      <t>ハンテイ</t>
    </rPh>
    <phoneticPr fontId="3"/>
  </si>
  <si>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3"/>
  </si>
  <si>
    <t>覆工スパン長（ｍ）</t>
    <rPh sb="0" eb="2">
      <t>フッコウ</t>
    </rPh>
    <rPh sb="5" eb="6">
      <t>ナガ</t>
    </rPh>
    <phoneticPr fontId="3"/>
  </si>
  <si>
    <t>変状の発生範囲の規模（㎡）</t>
    <rPh sb="0" eb="2">
      <t>ヘンジョウ</t>
    </rPh>
    <rPh sb="3" eb="5">
      <t>ハッセイ</t>
    </rPh>
    <rPh sb="5" eb="7">
      <t>ハンイ</t>
    </rPh>
    <rPh sb="8" eb="10">
      <t>キボ</t>
    </rPh>
    <phoneticPr fontId="3"/>
  </si>
  <si>
    <t xml:space="preserve">外力 </t>
    <rPh sb="0" eb="2">
      <t>ガイリョク</t>
    </rPh>
    <phoneticPr fontId="3"/>
  </si>
  <si>
    <t>材質劣化</t>
    <rPh sb="0" eb="2">
      <t>ザイシツ</t>
    </rPh>
    <rPh sb="2" eb="4">
      <t>レッカ</t>
    </rPh>
    <phoneticPr fontId="3"/>
  </si>
  <si>
    <t>漏水</t>
    <rPh sb="0" eb="2">
      <t>ロウスイ</t>
    </rPh>
    <phoneticPr fontId="3"/>
  </si>
  <si>
    <t>外力</t>
    <rPh sb="0" eb="2">
      <t>ガイリョク</t>
    </rPh>
    <phoneticPr fontId="3"/>
  </si>
  <si>
    <t>健全性</t>
    <rPh sb="0" eb="2">
      <t>ケンゼン</t>
    </rPh>
    <rPh sb="2" eb="3">
      <t>セイ</t>
    </rPh>
    <phoneticPr fontId="3"/>
  </si>
  <si>
    <r>
      <t xml:space="preserve">外力 </t>
    </r>
    <r>
      <rPr>
        <vertAlign val="superscript"/>
        <sz val="9"/>
        <rFont val="HGSｺﾞｼｯｸM"/>
        <family val="3"/>
        <charset val="128"/>
      </rPr>
      <t>注2</t>
    </r>
    <rPh sb="0" eb="2">
      <t>ガイリョク</t>
    </rPh>
    <rPh sb="3" eb="4">
      <t>チュウ</t>
    </rPh>
    <phoneticPr fontId="3"/>
  </si>
  <si>
    <t>Ⅳ</t>
    <phoneticPr fontId="3"/>
  </si>
  <si>
    <t>Ⅲ</t>
    <phoneticPr fontId="3"/>
  </si>
  <si>
    <t>Ⅱa</t>
    <phoneticPr fontId="3"/>
  </si>
  <si>
    <t>Ⅱb</t>
    <phoneticPr fontId="3"/>
  </si>
  <si>
    <t>Ⅱ</t>
    <phoneticPr fontId="3"/>
  </si>
  <si>
    <t>ｃ</t>
    <phoneticPr fontId="6"/>
  </si>
  <si>
    <t>計</t>
    <rPh sb="0" eb="1">
      <t>ケイ</t>
    </rPh>
    <phoneticPr fontId="3"/>
  </si>
  <si>
    <t>←最大値</t>
    <rPh sb="1" eb="4">
      <t>サイダイチ</t>
    </rPh>
    <phoneticPr fontId="7"/>
  </si>
  <si>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3"/>
  </si>
  <si>
    <t>　　　材質劣化、漏水はそれぞれの判定区分に変状数を記入すること。</t>
    <phoneticPr fontId="3"/>
  </si>
  <si>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3"/>
  </si>
  <si>
    <t>※１：本シートは様式D‐3の集計結果を掲載すること。</t>
    <rPh sb="3" eb="4">
      <t>ホン</t>
    </rPh>
    <rPh sb="8" eb="10">
      <t>ヨウシキ</t>
    </rPh>
    <rPh sb="14" eb="16">
      <t>シュウケイ</t>
    </rPh>
    <rPh sb="16" eb="18">
      <t>ケッカ</t>
    </rPh>
    <rPh sb="19" eb="21">
      <t>ケイサイ</t>
    </rPh>
    <phoneticPr fontId="3"/>
  </si>
  <si>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3"/>
  </si>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</sst>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yyyy&quot;年&quot;m&quot;月&quot;d&quot;日&quot;;@"/>
    <numFmt numFmtId="177" formatCode="##&quot;°&quot;##&quot;′&quot;##.00&quot;″&quot;"/>
    <numFmt numFmtId="178" formatCode="0.00000"/>
    <numFmt numFmtId="179" formatCode="General&quot; ㎡&quot;"/>
    <numFmt numFmtId="180" formatCode="#,##0_ "/>
    <numFmt numFmtId="181" formatCode="General&quot;%&quot;"/>
    <numFmt numFmtId="182" formatCode="General&quot;m&quot;"/>
    <numFmt numFmtId="183" formatCode="[=0]&quot;-&quot;;General&quot;m&quot;"/>
    <numFmt numFmtId="184" formatCode="[$-F800]dddd\,\ mmmm\ dd\,\ yyyy"/>
    <numFmt numFmtId="185" formatCode="0.0_ "/>
    <numFmt numFmtId="186" formatCode="&quot;S&quot;000"/>
    <numFmt numFmtId="187" formatCode="&quot;S&quot;0"/>
    <numFmt numFmtId="188" formatCode="0.0"/>
    <numFmt numFmtId="189" formatCode="##&quot;°&quot;##&quot;′&quot;##.0&quot;″&quot;"/>
    <numFmt numFmtId="190" formatCode="0&quot; 箇所&quot;"/>
    <numFmt numFmtId="191" formatCode="0&quot; スパン&quot;"/>
    <numFmt numFmtId="192" formatCode="&quot;対策区分判定&quot;\ General"/>
    <numFmt numFmtId="193" formatCode="&quot;S&quot;#"/>
    <numFmt numFmtId="194" formatCode="0.0&quot;m&quot;"/>
    <numFmt numFmtId="195" formatCode="0_ "/>
    <numFmt numFmtId="196" formatCode="0.00_ "/>
    <numFmt numFmtId="197" formatCode="0.00_);[Red]\(0.00\)"/>
    <numFmt numFmtId="198" formatCode="\-"/>
    <numFmt numFmtId="199" formatCode="0;;"/>
    <numFmt numFmtId="200" formatCode="0.00;;"/>
  </numFmts>
  <fonts count="50" x14ac:knownFonts="1">
    <font>
      <sz val="11"/>
      <color theme="1"/>
      <name val="游ゴシック"/>
      <family val="2"/>
      <charset val="128"/>
      <scheme val="minor"/>
    </font>
    <font>
      <sz val="10"/>
      <name val="ＭＳ ゴシック"/>
      <family val="3"/>
      <charset val="128"/>
    </font>
    <font>
      <sz val="10"/>
      <name val="HGSｺﾞｼｯｸM"/>
      <family val="3"/>
      <charset val="128"/>
    </font>
    <font>
      <sz val="6"/>
      <name val="游ゴシック"/>
      <family val="2"/>
      <charset val="128"/>
      <scheme val="minor"/>
    </font>
    <font>
      <sz val="12"/>
      <name val="HGSｺﾞｼｯｸM"/>
      <family val="3"/>
      <charset val="128"/>
    </font>
    <font>
      <sz val="6"/>
      <name val="ＭＳ Ｐゴシック"/>
      <family val="3"/>
      <charset val="128"/>
    </font>
    <font>
      <sz val="6"/>
      <name val="游ゴシック"/>
      <family val="3"/>
      <charset val="128"/>
      <scheme val="minor"/>
    </font>
    <font>
      <sz val="6"/>
      <name val="ＭＳ ゴシック"/>
      <family val="3"/>
      <charset val="128"/>
    </font>
    <font>
      <sz val="11"/>
      <name val="ＭＳ Ｐ明朝"/>
      <family val="1"/>
      <charset val="128"/>
    </font>
    <font>
      <sz val="6"/>
      <name val="HGSｺﾞｼｯｸM"/>
      <family val="3"/>
      <charset val="128"/>
    </font>
    <font>
      <sz val="10"/>
      <color indexed="8"/>
      <name val="HGSｺﾞｼｯｸM"/>
      <family val="3"/>
      <charset val="128"/>
    </font>
    <font>
      <sz val="9"/>
      <name val="HGSｺﾞｼｯｸM"/>
      <family val="3"/>
      <charset val="128"/>
    </font>
    <font>
      <sz val="10"/>
      <name val="HGPｺﾞｼｯｸM"/>
      <family val="3"/>
      <charset val="128"/>
    </font>
    <font>
      <sz val="12"/>
      <name val="HGPｺﾞｼｯｸM"/>
      <family val="3"/>
      <charset val="128"/>
    </font>
    <font>
      <sz val="11"/>
      <name val="HGPｺﾞｼｯｸM"/>
      <family val="3"/>
      <charset val="128"/>
    </font>
    <font>
      <sz val="5"/>
      <name val="HGPｺﾞｼｯｸM"/>
      <family val="3"/>
      <charset val="128"/>
    </font>
    <font>
      <sz val="9"/>
      <name val="HGPｺﾞｼｯｸM"/>
      <family val="3"/>
      <charset val="128"/>
    </font>
    <font>
      <sz val="6"/>
      <name val="HGPｺﾞｼｯｸM"/>
      <family val="3"/>
      <charset val="128"/>
    </font>
    <font>
      <sz val="7"/>
      <name val="HGPｺﾞｼｯｸM"/>
      <family val="3"/>
      <charset val="128"/>
    </font>
    <font>
      <sz val="10"/>
      <color theme="1"/>
      <name val="HGPｺﾞｼｯｸM"/>
      <family val="3"/>
      <charset val="128"/>
    </font>
    <font>
      <sz val="10"/>
      <color rgb="FFFF0000"/>
      <name val="HGPｺﾞｼｯｸM"/>
      <family val="3"/>
      <charset val="128"/>
    </font>
    <font>
      <sz val="11"/>
      <color theme="1"/>
      <name val="游ゴシック"/>
      <family val="3"/>
      <charset val="128"/>
      <scheme val="minor"/>
    </font>
    <font>
      <sz val="9"/>
      <color theme="1"/>
      <name val="游ゴシック"/>
      <family val="3"/>
      <charset val="128"/>
      <scheme val="minor"/>
    </font>
    <font>
      <sz val="11"/>
      <name val="HGSｺﾞｼｯｸM"/>
      <family val="3"/>
      <charset val="128"/>
    </font>
    <font>
      <sz val="10"/>
      <color theme="1"/>
      <name val="HGSｺﾞｼｯｸM"/>
      <family val="3"/>
      <charset val="128"/>
    </font>
    <font>
      <sz val="11"/>
      <color theme="1"/>
      <name val="HGSｺﾞｼｯｸM"/>
      <family val="3"/>
      <charset val="128"/>
    </font>
    <font>
      <sz val="8"/>
      <name val="HGSｺﾞｼｯｸM"/>
      <family val="3"/>
      <charset val="128"/>
    </font>
    <font>
      <sz val="11"/>
      <color theme="1"/>
      <name val="游ゴシック"/>
      <family val="2"/>
      <charset val="128"/>
      <scheme val="minor"/>
    </font>
    <font>
      <u/>
      <sz val="10"/>
      <name val="HGSｺﾞｼｯｸM"/>
      <family val="3"/>
      <charset val="128"/>
    </font>
    <font>
      <u/>
      <sz val="11"/>
      <name val="游ゴシック"/>
      <family val="3"/>
      <charset val="128"/>
      <scheme val="minor"/>
    </font>
    <font>
      <sz val="11"/>
      <name val="游ゴシック"/>
      <family val="3"/>
      <charset val="128"/>
      <scheme val="minor"/>
    </font>
    <font>
      <b/>
      <sz val="24"/>
      <name val="HGSｺﾞｼｯｸM"/>
      <family val="3"/>
      <charset val="128"/>
    </font>
    <font>
      <sz val="12"/>
      <name val="游ゴシック"/>
      <family val="3"/>
      <charset val="128"/>
      <scheme val="minor"/>
    </font>
    <font>
      <b/>
      <sz val="10"/>
      <name val="HGSｺﾞｼｯｸM"/>
      <family val="3"/>
      <charset val="128"/>
    </font>
    <font>
      <sz val="10"/>
      <color theme="1"/>
      <name val="ＭＳ ゴシック"/>
      <family val="2"/>
      <charset val="128"/>
    </font>
    <font>
      <sz val="9.5"/>
      <name val="HGSｺﾞｼｯｸM"/>
      <family val="3"/>
      <charset val="128"/>
    </font>
    <font>
      <sz val="9"/>
      <color theme="1"/>
      <name val="HGSｺﾞｼｯｸM"/>
      <family val="3"/>
      <charset val="128"/>
    </font>
    <font>
      <sz val="6"/>
      <name val="ＭＳ ゴシック"/>
      <family val="2"/>
      <charset val="128"/>
    </font>
    <font>
      <sz val="10"/>
      <name val="HGｺﾞｼｯｸE"/>
      <family val="3"/>
      <charset val="128"/>
    </font>
    <font>
      <sz val="14"/>
      <name val="HGPｺﾞｼｯｸM"/>
      <family val="3"/>
      <charset val="128"/>
    </font>
    <font>
      <sz val="10"/>
      <color rgb="FFFF0000"/>
      <name val="ＭＳ ゴシック"/>
      <family val="3"/>
      <charset val="128"/>
    </font>
    <font>
      <sz val="14"/>
      <name val="HGSｺﾞｼｯｸM"/>
      <family val="3"/>
      <charset val="128"/>
    </font>
    <font>
      <vertAlign val="superscript"/>
      <sz val="9"/>
      <name val="HGSｺﾞｼｯｸM"/>
      <family val="3"/>
      <charset val="128"/>
    </font>
    <font>
      <sz val="7.5"/>
      <name val="HGSｺﾞｼｯｸM"/>
      <family val="3"/>
      <charset val="128"/>
    </font>
    <font>
      <sz val="12"/>
      <color theme="1"/>
      <name val="HGSｺﾞｼｯｸM"/>
      <family val="3"/>
      <charset val="128"/>
    </font>
    <font>
      <sz val="9"/>
      <color theme="1"/>
      <name val="ＭＳ Ｐゴシック"/>
      <family val="3"/>
      <charset val="128"/>
    </font>
    <font>
      <sz val="8"/>
      <color theme="1"/>
      <name val="游ゴシック"/>
      <family val="3"/>
      <charset val="128"/>
      <scheme val="minor"/>
    </font>
    <font>
      <sz val="8"/>
      <color theme="1"/>
      <name val="HGSｺﾞｼｯｸM"/>
      <family val="3"/>
      <charset val="128"/>
    </font>
    <font>
      <sz val="10"/>
      <color theme="1"/>
      <name val="游ゴシック"/>
      <family val="2"/>
      <charset val="128"/>
      <scheme val="minor"/>
    </font>
    <font>
      <sz val="7"/>
      <name val="HGSｺﾞｼｯｸM"/>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s>
  <borders count="7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ck">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thin">
        <color auto="1"/>
      </right>
      <top/>
      <bottom/>
      <diagonal/>
    </border>
    <border>
      <left/>
      <right style="medium">
        <color indexed="64"/>
      </right>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right/>
      <top/>
      <bottom style="medium">
        <color indexed="64"/>
      </bottom>
      <diagonal/>
    </border>
    <border>
      <left/>
      <right style="thin">
        <color auto="1"/>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style="medium">
        <color indexed="64"/>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right style="thin">
        <color indexed="64"/>
      </right>
      <top style="double">
        <color indexed="64"/>
      </top>
      <bottom style="medium">
        <color indexed="64"/>
      </bottom>
      <diagonal/>
    </border>
    <border>
      <left/>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8">
    <xf numFmtId="0" fontId="0" fillId="0" borderId="0">
      <alignment vertical="center"/>
    </xf>
    <xf numFmtId="0" fontId="1" fillId="0" borderId="0"/>
    <xf numFmtId="0" fontId="8" fillId="0" borderId="0">
      <alignment vertical="center"/>
    </xf>
    <xf numFmtId="0" fontId="1" fillId="0" borderId="0"/>
    <xf numFmtId="0" fontId="21" fillId="0" borderId="0">
      <alignment vertical="center"/>
    </xf>
    <xf numFmtId="38" fontId="1" fillId="0" borderId="0" applyFont="0" applyFill="0" applyBorder="0" applyAlignment="0" applyProtection="0">
      <alignment vertical="center"/>
    </xf>
    <xf numFmtId="0" fontId="34" fillId="0" borderId="0">
      <alignment vertical="center"/>
    </xf>
    <xf numFmtId="0" fontId="27" fillId="0" borderId="0">
      <alignment vertical="center"/>
    </xf>
  </cellStyleXfs>
  <cellXfs count="965">
    <xf numFmtId="0" fontId="0" fillId="0" borderId="0" xfId="0">
      <alignment vertical="center"/>
    </xf>
    <xf numFmtId="0" fontId="2" fillId="0" borderId="0" xfId="1" applyFont="1" applyAlignment="1" applyProtection="1">
      <alignment vertical="center"/>
      <protection locked="0"/>
    </xf>
    <xf numFmtId="0" fontId="2" fillId="0" borderId="0" xfId="1" applyFont="1" applyAlignment="1" applyProtection="1">
      <alignment horizontal="center" vertical="center"/>
      <protection locked="0"/>
    </xf>
    <xf numFmtId="0" fontId="2" fillId="0" borderId="0" xfId="1" applyFont="1" applyProtection="1">
      <protection locked="0"/>
    </xf>
    <xf numFmtId="0" fontId="4" fillId="0" borderId="0" xfId="1" applyFont="1" applyAlignment="1">
      <alignment vertical="center"/>
    </xf>
    <xf numFmtId="0" fontId="2" fillId="0" borderId="7" xfId="1" applyFont="1" applyBorder="1" applyAlignment="1">
      <alignment horizontal="center" vertical="center" shrinkToFit="1"/>
    </xf>
    <xf numFmtId="0" fontId="2" fillId="0" borderId="11" xfId="1" applyFont="1" applyBorder="1" applyAlignment="1">
      <alignment horizontal="center" vertical="center" shrinkToFit="1"/>
    </xf>
    <xf numFmtId="0" fontId="2" fillId="2" borderId="4" xfId="1" applyFont="1" applyFill="1" applyBorder="1" applyAlignment="1" applyProtection="1">
      <alignment horizontal="center" vertical="center"/>
      <protection locked="0"/>
    </xf>
    <xf numFmtId="0" fontId="2" fillId="0" borderId="3" xfId="1" applyFont="1" applyBorder="1" applyAlignment="1">
      <alignment horizontal="center" vertical="center" shrinkToFit="1"/>
    </xf>
    <xf numFmtId="0" fontId="2" fillId="2" borderId="4" xfId="1" applyFont="1" applyFill="1" applyBorder="1" applyAlignment="1">
      <alignment horizontal="center" vertical="center" shrinkToFit="1"/>
    </xf>
    <xf numFmtId="0" fontId="2" fillId="2" borderId="10" xfId="1" applyFont="1" applyFill="1" applyBorder="1" applyAlignment="1">
      <alignment horizontal="center" vertical="center"/>
    </xf>
    <xf numFmtId="0" fontId="2" fillId="2" borderId="9" xfId="1" applyFont="1" applyFill="1" applyBorder="1" applyAlignment="1">
      <alignment horizontal="center" vertical="center" shrinkToFit="1"/>
    </xf>
    <xf numFmtId="0" fontId="2" fillId="0" borderId="0" xfId="1" applyFont="1" applyAlignment="1">
      <alignment horizontal="center" vertical="center"/>
    </xf>
    <xf numFmtId="2" fontId="2" fillId="0" borderId="0" xfId="1" applyNumberFormat="1" applyFont="1" applyProtection="1">
      <protection locked="0"/>
    </xf>
    <xf numFmtId="178" fontId="2" fillId="0" borderId="0" xfId="1" applyNumberFormat="1" applyFont="1" applyProtection="1">
      <protection locked="0"/>
    </xf>
    <xf numFmtId="0" fontId="2" fillId="0" borderId="1" xfId="1" applyFont="1" applyBorder="1" applyAlignment="1" applyProtection="1">
      <alignment horizontal="center" vertical="center" shrinkToFit="1"/>
      <protection locked="0"/>
    </xf>
    <xf numFmtId="0" fontId="2" fillId="0" borderId="0" xfId="1" applyFont="1" applyAlignment="1" applyProtection="1">
      <alignment horizontal="center" vertical="center" shrinkToFit="1"/>
      <protection locked="0"/>
    </xf>
    <xf numFmtId="0" fontId="9" fillId="2" borderId="5" xfId="1" applyFont="1" applyFill="1" applyBorder="1" applyAlignment="1">
      <alignment vertical="center" textRotation="255" wrapText="1" shrinkToFit="1"/>
    </xf>
    <xf numFmtId="0" fontId="2" fillId="2" borderId="4" xfId="1" applyFont="1" applyFill="1" applyBorder="1" applyAlignment="1">
      <alignment horizontal="center" vertical="center"/>
    </xf>
    <xf numFmtId="0" fontId="2" fillId="0" borderId="1" xfId="1" applyFont="1" applyBorder="1" applyAlignment="1" applyProtection="1">
      <alignment horizontal="center" vertical="center"/>
      <protection locked="0"/>
    </xf>
    <xf numFmtId="0" fontId="2" fillId="0" borderId="3" xfId="1" applyFont="1" applyBorder="1" applyAlignment="1">
      <alignment horizontal="center" vertical="center"/>
    </xf>
    <xf numFmtId="0" fontId="2" fillId="2" borderId="1" xfId="1" applyFont="1" applyFill="1" applyBorder="1" applyAlignment="1">
      <alignment horizontal="center" vertical="center" shrinkToFit="1"/>
    </xf>
    <xf numFmtId="0" fontId="10" fillId="0" borderId="0" xfId="1" applyFont="1" applyAlignment="1">
      <alignment vertical="center" textRotation="255" shrinkToFit="1"/>
    </xf>
    <xf numFmtId="0" fontId="10" fillId="0" borderId="0" xfId="1" applyFont="1" applyAlignment="1">
      <alignment vertical="center" shrinkToFit="1"/>
    </xf>
    <xf numFmtId="0" fontId="10" fillId="0" borderId="0" xfId="1" applyFont="1" applyAlignment="1" applyProtection="1">
      <alignment horizontal="center" vertical="center" shrinkToFit="1"/>
      <protection locked="0"/>
    </xf>
    <xf numFmtId="0" fontId="10" fillId="0" borderId="0" xfId="1" applyFont="1" applyAlignment="1" applyProtection="1">
      <alignment vertical="center"/>
      <protection locked="0"/>
    </xf>
    <xf numFmtId="0" fontId="2" fillId="0" borderId="8" xfId="1" applyFont="1" applyBorder="1" applyAlignment="1">
      <alignment horizontal="center" vertical="center" shrinkToFit="1"/>
    </xf>
    <xf numFmtId="0" fontId="2" fillId="0" borderId="4" xfId="1" applyFont="1" applyBorder="1" applyAlignment="1" applyProtection="1">
      <alignment horizontal="center" vertical="center" shrinkToFit="1"/>
      <protection locked="0"/>
    </xf>
    <xf numFmtId="0" fontId="2" fillId="0" borderId="4" xfId="1" applyFont="1" applyBorder="1" applyAlignment="1" applyProtection="1">
      <alignment vertical="center" shrinkToFit="1"/>
      <protection locked="0"/>
    </xf>
    <xf numFmtId="0" fontId="2" fillId="2" borderId="5" xfId="1" applyFont="1" applyFill="1" applyBorder="1" applyAlignment="1">
      <alignment vertical="center"/>
    </xf>
    <xf numFmtId="0" fontId="2" fillId="2" borderId="5" xfId="1" applyFont="1" applyFill="1" applyBorder="1" applyAlignment="1">
      <alignment horizontal="center" vertical="center"/>
    </xf>
    <xf numFmtId="0" fontId="2" fillId="0" borderId="6" xfId="1" applyFont="1" applyBorder="1" applyAlignment="1" applyProtection="1">
      <alignment horizontal="center" vertical="center"/>
      <protection locked="0"/>
    </xf>
    <xf numFmtId="0" fontId="2" fillId="0" borderId="7" xfId="1" applyFont="1" applyBorder="1" applyAlignment="1">
      <alignment horizontal="center" vertical="center"/>
    </xf>
    <xf numFmtId="0" fontId="9" fillId="0" borderId="1" xfId="1" applyFont="1" applyBorder="1" applyAlignment="1" applyProtection="1">
      <alignment horizontal="center" vertical="center" wrapText="1" shrinkToFit="1"/>
      <protection locked="0"/>
    </xf>
    <xf numFmtId="0" fontId="2" fillId="0" borderId="2" xfId="1" applyFont="1" applyBorder="1" applyAlignment="1">
      <alignment horizontal="center" vertical="center" shrinkToFit="1"/>
    </xf>
    <xf numFmtId="0" fontId="2" fillId="0" borderId="4" xfId="1" applyFont="1" applyBorder="1" applyAlignment="1" applyProtection="1">
      <alignment horizontal="center" vertical="center"/>
      <protection locked="0"/>
    </xf>
    <xf numFmtId="0" fontId="10" fillId="0" borderId="0" xfId="1" applyFont="1" applyAlignment="1" applyProtection="1">
      <alignment vertical="center" shrinkToFit="1"/>
      <protection locked="0"/>
    </xf>
    <xf numFmtId="0" fontId="2" fillId="2" borderId="9" xfId="1" applyFont="1" applyFill="1" applyBorder="1" applyAlignment="1">
      <alignment horizontal="center" vertical="center"/>
    </xf>
    <xf numFmtId="0" fontId="2" fillId="0" borderId="10" xfId="1" applyFont="1" applyBorder="1" applyAlignment="1" applyProtection="1">
      <alignment horizontal="center" vertical="center" shrinkToFit="1"/>
      <protection locked="0"/>
    </xf>
    <xf numFmtId="0" fontId="2" fillId="0" borderId="12" xfId="1" applyFont="1" applyBorder="1" applyAlignment="1">
      <alignment horizontal="center" vertical="center" shrinkToFit="1"/>
    </xf>
    <xf numFmtId="0" fontId="2" fillId="0" borderId="10" xfId="1" applyFont="1" applyBorder="1" applyAlignment="1" applyProtection="1">
      <alignment horizontal="center" vertical="center"/>
      <protection locked="0"/>
    </xf>
    <xf numFmtId="0" fontId="2" fillId="0" borderId="11" xfId="1" applyFont="1" applyBorder="1" applyAlignment="1">
      <alignment horizontal="center" vertical="center"/>
    </xf>
    <xf numFmtId="0" fontId="2" fillId="0" borderId="4" xfId="1" applyFont="1" applyBorder="1" applyAlignment="1" applyProtection="1">
      <alignment vertical="center"/>
      <protection locked="0"/>
    </xf>
    <xf numFmtId="0" fontId="2" fillId="0" borderId="2" xfId="1" applyFont="1" applyBorder="1" applyAlignment="1">
      <alignment horizontal="center" vertical="center"/>
    </xf>
    <xf numFmtId="0" fontId="2" fillId="2" borderId="1" xfId="1" applyFont="1" applyFill="1" applyBorder="1" applyAlignment="1">
      <alignment horizontal="centerContinuous" vertical="center"/>
    </xf>
    <xf numFmtId="0" fontId="2" fillId="2" borderId="3" xfId="1" applyFont="1" applyFill="1" applyBorder="1" applyAlignment="1">
      <alignment horizontal="centerContinuous" vertical="center"/>
    </xf>
    <xf numFmtId="0" fontId="2" fillId="2" borderId="15" xfId="1" applyFont="1" applyFill="1" applyBorder="1" applyAlignment="1">
      <alignment vertical="center"/>
    </xf>
    <xf numFmtId="0" fontId="2" fillId="2" borderId="2" xfId="1" applyFont="1" applyFill="1" applyBorder="1" applyAlignment="1">
      <alignment horizontal="centerContinuous" vertical="center"/>
    </xf>
    <xf numFmtId="0" fontId="2" fillId="0" borderId="0" xfId="1" applyFont="1" applyAlignment="1">
      <alignment vertical="center"/>
    </xf>
    <xf numFmtId="0" fontId="12" fillId="0" borderId="0" xfId="1" applyFont="1" applyAlignment="1" applyProtection="1">
      <alignment vertical="center"/>
      <protection locked="0"/>
    </xf>
    <xf numFmtId="0" fontId="15" fillId="2" borderId="4" xfId="1" applyFont="1" applyFill="1" applyBorder="1" applyAlignment="1">
      <alignment horizontal="center" vertical="center" wrapText="1" shrinkToFit="1"/>
    </xf>
    <xf numFmtId="58" fontId="16" fillId="2" borderId="5" xfId="3" quotePrefix="1" applyNumberFormat="1" applyFont="1" applyFill="1" applyBorder="1" applyAlignment="1">
      <alignment horizontal="center" vertical="center" shrinkToFit="1"/>
    </xf>
    <xf numFmtId="0" fontId="16" fillId="2" borderId="5" xfId="3" quotePrefix="1" applyFont="1" applyFill="1" applyBorder="1" applyAlignment="1">
      <alignment horizontal="center" vertical="center" shrinkToFit="1"/>
    </xf>
    <xf numFmtId="0" fontId="12" fillId="2" borderId="9" xfId="3" applyFont="1" applyFill="1" applyBorder="1" applyAlignment="1">
      <alignment horizontal="center" vertical="center"/>
    </xf>
    <xf numFmtId="0" fontId="16" fillId="2" borderId="9" xfId="3" applyFont="1" applyFill="1" applyBorder="1" applyAlignment="1">
      <alignment horizontal="center" vertical="center"/>
    </xf>
    <xf numFmtId="0" fontId="19" fillId="0" borderId="0" xfId="1" applyFont="1" applyAlignment="1" applyProtection="1">
      <alignment vertical="center"/>
      <protection locked="0"/>
    </xf>
    <xf numFmtId="0" fontId="20" fillId="0" borderId="0" xfId="1" applyFont="1" applyAlignment="1" applyProtection="1">
      <alignment vertical="center"/>
      <protection locked="0"/>
    </xf>
    <xf numFmtId="0" fontId="4" fillId="0" borderId="0" xfId="1" applyFont="1" applyProtection="1">
      <protection locked="0"/>
    </xf>
    <xf numFmtId="0" fontId="2" fillId="0" borderId="7" xfId="1" applyFont="1" applyBorder="1" applyAlignment="1">
      <alignment vertical="center"/>
    </xf>
    <xf numFmtId="0" fontId="21" fillId="0" borderId="0" xfId="4">
      <alignment vertical="center"/>
    </xf>
    <xf numFmtId="0" fontId="21" fillId="0" borderId="19" xfId="4" applyBorder="1">
      <alignment vertical="center"/>
    </xf>
    <xf numFmtId="0" fontId="22" fillId="0" borderId="11" xfId="4" applyFont="1" applyBorder="1" applyAlignment="1">
      <alignment horizontal="center" vertical="center"/>
    </xf>
    <xf numFmtId="0" fontId="22" fillId="0" borderId="2" xfId="4" applyFont="1" applyBorder="1" applyAlignment="1">
      <alignment horizontal="center" vertical="center"/>
    </xf>
    <xf numFmtId="0" fontId="22" fillId="0" borderId="7" xfId="4" applyFont="1" applyBorder="1" applyAlignment="1">
      <alignment horizontal="center" vertical="center"/>
    </xf>
    <xf numFmtId="0" fontId="22" fillId="0" borderId="0" xfId="4" applyFont="1" applyAlignment="1">
      <alignment horizontal="center" vertical="center"/>
    </xf>
    <xf numFmtId="0" fontId="22" fillId="0" borderId="0" xfId="4" applyFont="1">
      <alignment vertical="center"/>
    </xf>
    <xf numFmtId="0" fontId="21" fillId="0" borderId="11" xfId="4" applyBorder="1" applyAlignment="1">
      <alignment horizontal="center" vertical="center"/>
    </xf>
    <xf numFmtId="0" fontId="21" fillId="0" borderId="23" xfId="4" applyBorder="1">
      <alignment vertical="center"/>
    </xf>
    <xf numFmtId="0" fontId="21" fillId="0" borderId="24" xfId="4" applyBorder="1">
      <alignment vertical="center"/>
    </xf>
    <xf numFmtId="0" fontId="21" fillId="0" borderId="11" xfId="4" applyBorder="1">
      <alignment vertical="center"/>
    </xf>
    <xf numFmtId="0" fontId="21" fillId="0" borderId="7" xfId="4" applyBorder="1" applyAlignment="1">
      <alignment horizontal="center" vertical="center"/>
    </xf>
    <xf numFmtId="0" fontId="21" fillId="0" borderId="4" xfId="4" applyBorder="1">
      <alignment vertical="center"/>
    </xf>
    <xf numFmtId="0" fontId="21" fillId="0" borderId="2" xfId="4" applyBorder="1">
      <alignment vertical="center"/>
    </xf>
    <xf numFmtId="0" fontId="21" fillId="0" borderId="0" xfId="4" applyAlignment="1">
      <alignment horizontal="center" vertical="center"/>
    </xf>
    <xf numFmtId="0" fontId="21" fillId="3" borderId="2" xfId="4" applyFill="1" applyBorder="1">
      <alignment vertical="center"/>
    </xf>
    <xf numFmtId="0" fontId="21" fillId="0" borderId="12" xfId="4" applyBorder="1">
      <alignment vertical="center"/>
    </xf>
    <xf numFmtId="0" fontId="21" fillId="0" borderId="3" xfId="4" applyBorder="1">
      <alignment vertical="center"/>
    </xf>
    <xf numFmtId="0" fontId="21" fillId="0" borderId="25" xfId="4" applyBorder="1">
      <alignment vertical="center"/>
    </xf>
    <xf numFmtId="0" fontId="21" fillId="0" borderId="26" xfId="4" applyBorder="1">
      <alignment vertical="center"/>
    </xf>
    <xf numFmtId="0" fontId="10" fillId="0" borderId="1" xfId="0" applyFont="1" applyBorder="1" applyAlignment="1" applyProtection="1">
      <alignment horizontal="center" vertical="center"/>
      <protection locked="0"/>
    </xf>
    <xf numFmtId="0" fontId="24" fillId="0" borderId="4" xfId="3" applyFont="1" applyBorder="1" applyAlignment="1">
      <alignment horizontal="center" vertical="center"/>
    </xf>
    <xf numFmtId="187" fontId="25" fillId="0" borderId="4" xfId="3" applyNumberFormat="1" applyFont="1" applyBorder="1" applyAlignment="1">
      <alignment horizontal="center" vertical="center"/>
    </xf>
    <xf numFmtId="186" fontId="2" fillId="0" borderId="4" xfId="3" applyNumberFormat="1" applyFont="1" applyBorder="1" applyAlignment="1">
      <alignment horizontal="center" vertical="center"/>
    </xf>
    <xf numFmtId="185" fontId="2" fillId="0" borderId="4" xfId="3" applyNumberFormat="1" applyFont="1" applyBorder="1" applyAlignment="1">
      <alignment horizontal="right" vertical="center" shrinkToFit="1"/>
    </xf>
    <xf numFmtId="0" fontId="26" fillId="0" borderId="4" xfId="3" applyFont="1" applyBorder="1" applyAlignment="1">
      <alignment horizontal="center" vertical="center"/>
    </xf>
    <xf numFmtId="0" fontId="2" fillId="0" borderId="4" xfId="3" applyFont="1" applyBorder="1" applyAlignment="1">
      <alignment horizontal="center" vertical="center"/>
    </xf>
    <xf numFmtId="0" fontId="2" fillId="0" borderId="4" xfId="3" applyFont="1" applyBorder="1" applyAlignment="1">
      <alignment vertical="center" shrinkToFit="1"/>
    </xf>
    <xf numFmtId="0" fontId="2" fillId="0" borderId="4" xfId="1" applyFont="1" applyBorder="1" applyAlignment="1">
      <alignment vertical="center" shrinkToFit="1"/>
    </xf>
    <xf numFmtId="0" fontId="2" fillId="0" borderId="1" xfId="1" applyFont="1" applyBorder="1" applyAlignment="1" applyProtection="1">
      <alignment vertical="center" shrinkToFit="1"/>
      <protection locked="0"/>
    </xf>
    <xf numFmtId="0" fontId="2" fillId="0" borderId="3" xfId="1" applyFont="1" applyBorder="1" applyAlignment="1">
      <alignment vertical="center" shrinkToFit="1"/>
    </xf>
    <xf numFmtId="0" fontId="23" fillId="0" borderId="4" xfId="3" applyFont="1" applyBorder="1" applyAlignment="1">
      <alignment horizontal="center" vertical="center"/>
    </xf>
    <xf numFmtId="187" fontId="2" fillId="0" borderId="4" xfId="3" applyNumberFormat="1" applyFont="1" applyBorder="1" applyAlignment="1">
      <alignment horizontal="center" vertical="center"/>
    </xf>
    <xf numFmtId="185" fontId="2" fillId="0" borderId="4" xfId="3" applyNumberFormat="1" applyFont="1" applyBorder="1" applyAlignment="1">
      <alignment horizontal="center" vertical="center" shrinkToFit="1"/>
    </xf>
    <xf numFmtId="0" fontId="11" fillId="0" borderId="4" xfId="3" applyFont="1" applyBorder="1" applyAlignment="1">
      <alignment horizontal="center" vertical="center"/>
    </xf>
    <xf numFmtId="0" fontId="2" fillId="0" borderId="6" xfId="0" applyFont="1" applyBorder="1" applyAlignment="1" applyProtection="1">
      <protection locked="0"/>
    </xf>
    <xf numFmtId="0" fontId="2" fillId="0" borderId="7" xfId="0" applyFont="1" applyBorder="1" applyAlignment="1" applyProtection="1">
      <protection locked="0"/>
    </xf>
    <xf numFmtId="0" fontId="2" fillId="0" borderId="8" xfId="0" applyFont="1" applyBorder="1" applyAlignment="1" applyProtection="1">
      <protection locked="0"/>
    </xf>
    <xf numFmtId="0" fontId="2" fillId="0" borderId="0" xfId="0" applyFont="1" applyAlignment="1" applyProtection="1">
      <protection locked="0"/>
    </xf>
    <xf numFmtId="0" fontId="2" fillId="0" borderId="13" xfId="0" applyFont="1" applyBorder="1" applyAlignment="1" applyProtection="1">
      <protection locked="0"/>
    </xf>
    <xf numFmtId="0" fontId="2" fillId="0" borderId="14" xfId="0" applyFont="1" applyBorder="1" applyAlignment="1" applyProtection="1">
      <protection locked="0"/>
    </xf>
    <xf numFmtId="0" fontId="2" fillId="0" borderId="0" xfId="0" applyFont="1" applyAlignment="1" applyProtection="1">
      <alignment horizontal="center" vertical="center"/>
      <protection locked="0"/>
    </xf>
    <xf numFmtId="0" fontId="2" fillId="0" borderId="10" xfId="0" applyFont="1" applyBorder="1" applyAlignment="1" applyProtection="1">
      <protection locked="0"/>
    </xf>
    <xf numFmtId="0" fontId="2" fillId="0" borderId="11" xfId="0" applyFont="1" applyBorder="1" applyAlignment="1" applyProtection="1">
      <protection locked="0"/>
    </xf>
    <xf numFmtId="0" fontId="2" fillId="0" borderId="11" xfId="0" applyFont="1" applyBorder="1" applyAlignment="1" applyProtection="1">
      <alignment horizontal="center" vertical="center"/>
      <protection locked="0"/>
    </xf>
    <xf numFmtId="0" fontId="2" fillId="0" borderId="12" xfId="0" applyFont="1" applyBorder="1" applyAlignment="1" applyProtection="1">
      <protection locked="0"/>
    </xf>
    <xf numFmtId="0" fontId="23" fillId="0" borderId="0" xfId="1" applyFont="1" applyAlignment="1" applyProtection="1">
      <alignment horizontal="center" vertical="center" shrinkToFit="1"/>
      <protection locked="0"/>
    </xf>
    <xf numFmtId="0" fontId="2" fillId="0" borderId="3" xfId="1" applyFont="1" applyBorder="1" applyAlignment="1" applyProtection="1">
      <alignment horizontal="center" vertical="center"/>
      <protection locked="0"/>
    </xf>
    <xf numFmtId="0" fontId="2" fillId="0" borderId="1" xfId="1" applyFont="1" applyBorder="1" applyAlignment="1">
      <alignment horizontal="center" vertical="center" shrinkToFit="1"/>
    </xf>
    <xf numFmtId="0" fontId="2" fillId="2" borderId="1" xfId="1" applyFont="1" applyFill="1" applyBorder="1" applyAlignment="1">
      <alignment horizontal="center" vertical="center" shrinkToFit="1"/>
    </xf>
    <xf numFmtId="0" fontId="2" fillId="2" borderId="2" xfId="1" applyFont="1" applyFill="1" applyBorder="1" applyAlignment="1">
      <alignment horizontal="center" vertical="center" shrinkToFit="1"/>
    </xf>
    <xf numFmtId="0" fontId="2" fillId="2" borderId="3" xfId="1" applyFont="1" applyFill="1" applyBorder="1" applyAlignment="1">
      <alignment horizontal="center" vertical="center" shrinkToFit="1"/>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2" fillId="2" borderId="5" xfId="1" applyFont="1" applyFill="1" applyBorder="1" applyAlignment="1">
      <alignment horizontal="center" vertical="center" shrinkToFit="1"/>
    </xf>
    <xf numFmtId="0" fontId="2" fillId="0" borderId="6" xfId="1" applyFont="1" applyBorder="1" applyAlignment="1">
      <alignment horizontal="left" vertical="center" shrinkToFit="1"/>
    </xf>
    <xf numFmtId="0" fontId="2" fillId="0" borderId="7" xfId="1" applyFont="1" applyBorder="1" applyAlignment="1">
      <alignment horizontal="left" vertical="center" shrinkToFit="1"/>
    </xf>
    <xf numFmtId="0" fontId="2" fillId="0" borderId="8" xfId="1" applyFont="1" applyBorder="1" applyAlignment="1">
      <alignment horizontal="left" vertical="center" shrinkToFit="1"/>
    </xf>
    <xf numFmtId="0" fontId="2" fillId="2" borderId="4" xfId="1" applyFont="1" applyFill="1" applyBorder="1" applyAlignment="1">
      <alignment horizontal="center" vertical="center" shrinkToFit="1"/>
    </xf>
    <xf numFmtId="0" fontId="2" fillId="0" borderId="10" xfId="1" applyFont="1" applyBorder="1" applyAlignment="1">
      <alignment horizontal="left" vertical="center" shrinkToFit="1"/>
    </xf>
    <xf numFmtId="0" fontId="2" fillId="0" borderId="11" xfId="1" applyFont="1" applyBorder="1" applyAlignment="1">
      <alignment horizontal="left" vertical="center" shrinkToFit="1"/>
    </xf>
    <xf numFmtId="0" fontId="2" fillId="2" borderId="6" xfId="1" applyFont="1" applyFill="1" applyBorder="1" applyAlignment="1">
      <alignment horizontal="center" vertical="center" shrinkToFit="1"/>
    </xf>
    <xf numFmtId="0" fontId="2" fillId="2" borderId="8" xfId="1" applyFont="1" applyFill="1" applyBorder="1" applyAlignment="1">
      <alignment horizontal="center" vertical="center" shrinkToFit="1"/>
    </xf>
    <xf numFmtId="0" fontId="2" fillId="2" borderId="10" xfId="1" applyFont="1" applyFill="1" applyBorder="1" applyAlignment="1">
      <alignment horizontal="center" vertical="center" shrinkToFit="1"/>
    </xf>
    <xf numFmtId="0" fontId="2" fillId="2" borderId="12" xfId="1" applyFont="1" applyFill="1" applyBorder="1" applyAlignment="1">
      <alignment horizontal="center" vertical="center" shrinkToFit="1"/>
    </xf>
    <xf numFmtId="0" fontId="2" fillId="0" borderId="6" xfId="1" applyFont="1" applyBorder="1" applyAlignment="1">
      <alignment horizontal="center" vertical="center" wrapText="1" shrinkToFit="1"/>
    </xf>
    <xf numFmtId="0" fontId="2" fillId="0" borderId="7" xfId="1" applyFont="1" applyBorder="1" applyAlignment="1">
      <alignment horizontal="center" vertical="center" shrinkToFit="1"/>
    </xf>
    <xf numFmtId="0" fontId="2" fillId="0" borderId="8" xfId="1" applyFont="1" applyBorder="1" applyAlignment="1">
      <alignment horizontal="center" vertical="center" shrinkToFit="1"/>
    </xf>
    <xf numFmtId="0" fontId="2" fillId="0" borderId="10" xfId="1" applyFont="1" applyBorder="1" applyAlignment="1">
      <alignment horizontal="center" vertical="center" shrinkToFit="1"/>
    </xf>
    <xf numFmtId="0" fontId="2" fillId="0" borderId="11" xfId="1" applyFont="1" applyBorder="1" applyAlignment="1">
      <alignment horizontal="center" vertical="center" shrinkToFit="1"/>
    </xf>
    <xf numFmtId="0" fontId="2" fillId="0" borderId="12" xfId="1" applyFont="1" applyBorder="1" applyAlignment="1">
      <alignment horizontal="center" vertical="center" shrinkToFit="1"/>
    </xf>
    <xf numFmtId="176" fontId="2" fillId="0" borderId="1" xfId="1" applyNumberFormat="1" applyFont="1" applyBorder="1" applyAlignment="1">
      <alignment horizontal="center" vertical="center" shrinkToFit="1"/>
    </xf>
    <xf numFmtId="176" fontId="2" fillId="0" borderId="2" xfId="1" applyNumberFormat="1" applyFont="1" applyBorder="1" applyAlignment="1">
      <alignment horizontal="center" vertical="center" shrinkToFit="1"/>
    </xf>
    <xf numFmtId="176" fontId="2" fillId="0" borderId="3" xfId="1" applyNumberFormat="1" applyFont="1" applyBorder="1" applyAlignment="1">
      <alignment horizontal="center" vertical="center" shrinkToFit="1"/>
    </xf>
    <xf numFmtId="0" fontId="2" fillId="2" borderId="11" xfId="1" applyFont="1" applyFill="1" applyBorder="1" applyAlignment="1">
      <alignment horizontal="center" vertical="center" shrinkToFit="1"/>
    </xf>
    <xf numFmtId="0" fontId="2" fillId="0" borderId="1" xfId="1" applyFont="1" applyBorder="1" applyAlignment="1">
      <alignment horizontal="center" vertical="center" shrinkToFit="1"/>
    </xf>
    <xf numFmtId="0" fontId="2" fillId="0" borderId="2" xfId="1" applyFont="1" applyBorder="1" applyAlignment="1">
      <alignment horizontal="center" vertical="center" shrinkToFit="1"/>
    </xf>
    <xf numFmtId="188" fontId="2" fillId="0" borderId="2" xfId="1" applyNumberFormat="1" applyFont="1" applyBorder="1" applyAlignment="1">
      <alignment horizontal="center" vertical="center" shrinkToFit="1"/>
    </xf>
    <xf numFmtId="4" fontId="2" fillId="0" borderId="4" xfId="1" applyNumberFormat="1" applyFont="1" applyBorder="1" applyAlignment="1">
      <alignment horizontal="center" vertical="center" shrinkToFit="1"/>
    </xf>
    <xf numFmtId="0" fontId="2" fillId="0" borderId="3" xfId="1" applyFont="1" applyBorder="1" applyAlignment="1">
      <alignment horizontal="center" vertical="center" shrinkToFit="1"/>
    </xf>
    <xf numFmtId="0" fontId="2" fillId="2" borderId="9" xfId="1" applyFont="1" applyFill="1" applyBorder="1" applyAlignment="1">
      <alignment horizontal="center" vertical="center" shrinkToFit="1"/>
    </xf>
    <xf numFmtId="0" fontId="2" fillId="0" borderId="12" xfId="1" applyFont="1" applyBorder="1" applyAlignment="1">
      <alignment horizontal="left" vertical="center" shrinkToFit="1"/>
    </xf>
    <xf numFmtId="0" fontId="2" fillId="2" borderId="4" xfId="1" applyFont="1" applyFill="1" applyBorder="1" applyAlignment="1" applyProtection="1">
      <alignment horizontal="center" vertical="center"/>
      <protection locked="0"/>
    </xf>
    <xf numFmtId="0" fontId="2" fillId="0" borderId="4" xfId="1" applyFont="1" applyBorder="1" applyAlignment="1">
      <alignment horizontal="center" vertical="center" shrinkToFit="1"/>
    </xf>
    <xf numFmtId="0" fontId="2" fillId="2" borderId="7" xfId="1" applyFont="1" applyFill="1" applyBorder="1" applyAlignment="1">
      <alignment horizontal="center" vertical="center" shrinkToFit="1"/>
    </xf>
    <xf numFmtId="0" fontId="26" fillId="0" borderId="6" xfId="1" applyFont="1" applyBorder="1" applyAlignment="1">
      <alignment horizontal="center" vertical="center" wrapText="1" shrinkToFit="1"/>
    </xf>
    <xf numFmtId="0" fontId="26" fillId="0" borderId="7" xfId="1" applyFont="1" applyBorder="1" applyAlignment="1">
      <alignment horizontal="center" vertical="center" shrinkToFit="1"/>
    </xf>
    <xf numFmtId="0" fontId="26" fillId="0" borderId="8" xfId="1" applyFont="1" applyBorder="1" applyAlignment="1">
      <alignment horizontal="center" vertical="center" shrinkToFit="1"/>
    </xf>
    <xf numFmtId="0" fontId="26" fillId="0" borderId="10" xfId="1" applyFont="1" applyBorder="1" applyAlignment="1">
      <alignment horizontal="center" vertical="center" shrinkToFit="1"/>
    </xf>
    <xf numFmtId="0" fontId="26" fillId="0" borderId="11" xfId="1" applyFont="1" applyBorder="1" applyAlignment="1">
      <alignment horizontal="center" vertical="center" shrinkToFit="1"/>
    </xf>
    <xf numFmtId="0" fontId="26" fillId="0" borderId="12" xfId="1" applyFont="1" applyBorder="1" applyAlignment="1">
      <alignment horizontal="center" vertical="center" shrinkToFit="1"/>
    </xf>
    <xf numFmtId="4" fontId="2" fillId="2" borderId="6" xfId="1" applyNumberFormat="1" applyFont="1" applyFill="1" applyBorder="1" applyAlignment="1">
      <alignment horizontal="center" vertical="center" shrinkToFit="1"/>
    </xf>
    <xf numFmtId="4" fontId="2" fillId="2" borderId="8" xfId="1" applyNumberFormat="1" applyFont="1" applyFill="1" applyBorder="1" applyAlignment="1">
      <alignment horizontal="center" vertical="center" shrinkToFit="1"/>
    </xf>
    <xf numFmtId="4" fontId="2" fillId="2" borderId="10" xfId="1" applyNumberFormat="1" applyFont="1" applyFill="1" applyBorder="1" applyAlignment="1">
      <alignment horizontal="center" vertical="center" shrinkToFit="1"/>
    </xf>
    <xf numFmtId="4" fontId="2" fillId="2" borderId="12" xfId="1" applyNumberFormat="1" applyFont="1" applyFill="1" applyBorder="1" applyAlignment="1">
      <alignment horizontal="center" vertical="center" shrinkToFit="1"/>
    </xf>
    <xf numFmtId="176" fontId="2" fillId="0" borderId="6" xfId="1" applyNumberFormat="1" applyFont="1" applyBorder="1" applyAlignment="1">
      <alignment horizontal="center" vertical="center" shrinkToFit="1"/>
    </xf>
    <xf numFmtId="176" fontId="2" fillId="0" borderId="7" xfId="1" applyNumberFormat="1" applyFont="1" applyBorder="1" applyAlignment="1">
      <alignment horizontal="center" vertical="center" shrinkToFit="1"/>
    </xf>
    <xf numFmtId="176" fontId="2" fillId="0" borderId="8" xfId="1" applyNumberFormat="1" applyFont="1" applyBorder="1" applyAlignment="1">
      <alignment horizontal="center" vertical="center" shrinkToFit="1"/>
    </xf>
    <xf numFmtId="176" fontId="2" fillId="0" borderId="10" xfId="1" applyNumberFormat="1" applyFont="1" applyBorder="1" applyAlignment="1">
      <alignment horizontal="center" vertical="center" shrinkToFit="1"/>
    </xf>
    <xf numFmtId="176" fontId="2" fillId="0" borderId="11" xfId="1" applyNumberFormat="1" applyFont="1" applyBorder="1" applyAlignment="1">
      <alignment horizontal="center" vertical="center" shrinkToFit="1"/>
    </xf>
    <xf numFmtId="176" fontId="2" fillId="0" borderId="12" xfId="1" applyNumberFormat="1" applyFont="1" applyBorder="1" applyAlignment="1">
      <alignment horizontal="center" vertical="center" shrinkToFit="1"/>
    </xf>
    <xf numFmtId="0" fontId="2" fillId="2" borderId="1" xfId="1" applyFont="1" applyFill="1" applyBorder="1" applyAlignment="1">
      <alignment horizontal="center" vertical="center"/>
    </xf>
    <xf numFmtId="0" fontId="2" fillId="2" borderId="3" xfId="1" applyFont="1" applyFill="1" applyBorder="1" applyAlignment="1">
      <alignment horizontal="center" vertical="center"/>
    </xf>
    <xf numFmtId="177" fontId="23" fillId="0" borderId="1" xfId="2" applyNumberFormat="1" applyFont="1" applyBorder="1" applyAlignment="1" applyProtection="1">
      <alignment horizontal="center" vertical="center" shrinkToFit="1"/>
      <protection locked="0"/>
    </xf>
    <xf numFmtId="177" fontId="23" fillId="0" borderId="2" xfId="2" applyNumberFormat="1" applyFont="1" applyBorder="1" applyAlignment="1" applyProtection="1">
      <alignment horizontal="center" vertical="center" shrinkToFit="1"/>
      <protection locked="0"/>
    </xf>
    <xf numFmtId="177" fontId="23" fillId="0" borderId="3" xfId="2" applyNumberFormat="1" applyFont="1" applyBorder="1" applyAlignment="1" applyProtection="1">
      <alignment horizontal="center" vertical="center" shrinkToFit="1"/>
      <protection locked="0"/>
    </xf>
    <xf numFmtId="0" fontId="2" fillId="2" borderId="2" xfId="1" applyFont="1" applyFill="1" applyBorder="1" applyAlignment="1">
      <alignment horizontal="center" vertical="center"/>
    </xf>
    <xf numFmtId="14" fontId="2" fillId="0" borderId="1" xfId="1" applyNumberFormat="1" applyFont="1" applyBorder="1" applyAlignment="1" applyProtection="1">
      <alignment horizontal="center" vertical="center" shrinkToFit="1"/>
      <protection locked="0"/>
    </xf>
    <xf numFmtId="0" fontId="2" fillId="0" borderId="3" xfId="1" applyFont="1" applyBorder="1" applyAlignment="1" applyProtection="1">
      <alignment horizontal="center" vertical="center" shrinkToFit="1"/>
      <protection locked="0"/>
    </xf>
    <xf numFmtId="0" fontId="2" fillId="2" borderId="10" xfId="1" applyFont="1" applyFill="1" applyBorder="1" applyAlignment="1">
      <alignment horizontal="center" vertical="center"/>
    </xf>
    <xf numFmtId="0" fontId="2" fillId="2" borderId="12" xfId="1" applyFont="1" applyFill="1" applyBorder="1" applyAlignment="1">
      <alignment horizontal="center" vertical="center"/>
    </xf>
    <xf numFmtId="0" fontId="2" fillId="2" borderId="11" xfId="1" applyFont="1" applyFill="1" applyBorder="1" applyAlignment="1">
      <alignment horizontal="center" vertical="center"/>
    </xf>
    <xf numFmtId="14" fontId="2" fillId="0" borderId="10" xfId="1" applyNumberFormat="1" applyFont="1" applyBorder="1" applyAlignment="1" applyProtection="1">
      <alignment horizontal="center" vertical="center"/>
      <protection locked="0"/>
    </xf>
    <xf numFmtId="14" fontId="2" fillId="0" borderId="12" xfId="1" applyNumberFormat="1" applyFont="1" applyBorder="1" applyAlignment="1" applyProtection="1">
      <alignment horizontal="center" vertical="center"/>
      <protection locked="0"/>
    </xf>
    <xf numFmtId="0" fontId="2" fillId="2" borderId="13" xfId="1" applyFont="1" applyFill="1" applyBorder="1" applyAlignment="1">
      <alignment horizontal="center" vertical="center" textRotation="255"/>
    </xf>
    <xf numFmtId="0" fontId="2" fillId="2" borderId="14" xfId="1" applyFont="1" applyFill="1" applyBorder="1" applyAlignment="1">
      <alignment horizontal="center" vertical="center" textRotation="255"/>
    </xf>
    <xf numFmtId="0" fontId="2" fillId="2" borderId="10" xfId="1" applyFont="1" applyFill="1" applyBorder="1" applyAlignment="1">
      <alignment horizontal="center" vertical="center" textRotation="255"/>
    </xf>
    <xf numFmtId="0" fontId="2" fillId="2" borderId="12" xfId="1" applyFont="1" applyFill="1" applyBorder="1" applyAlignment="1">
      <alignment horizontal="center" vertical="center" textRotation="255"/>
    </xf>
    <xf numFmtId="0" fontId="2" fillId="0" borderId="1"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2" borderId="5" xfId="1" applyFont="1" applyFill="1" applyBorder="1" applyAlignment="1">
      <alignment horizontal="center" vertical="center" textRotation="255" shrinkToFit="1"/>
    </xf>
    <xf numFmtId="0" fontId="2" fillId="2" borderId="15" xfId="1" applyFont="1" applyFill="1" applyBorder="1" applyAlignment="1">
      <alignment horizontal="center" vertical="center" textRotation="255" shrinkToFit="1"/>
    </xf>
    <xf numFmtId="0" fontId="2" fillId="2" borderId="9" xfId="1" applyFont="1" applyFill="1" applyBorder="1" applyAlignment="1">
      <alignment horizontal="center" vertical="center" textRotation="255" shrinkToFit="1"/>
    </xf>
    <xf numFmtId="0" fontId="2" fillId="0" borderId="4" xfId="1" applyFont="1" applyBorder="1" applyAlignment="1" applyProtection="1">
      <alignment horizontal="center" vertical="center" shrinkToFit="1"/>
      <protection locked="0"/>
    </xf>
    <xf numFmtId="0" fontId="2" fillId="0" borderId="1" xfId="1" applyFont="1" applyBorder="1" applyAlignment="1" applyProtection="1">
      <alignment horizontal="center" vertical="center" shrinkToFit="1"/>
      <protection locked="0"/>
    </xf>
    <xf numFmtId="0" fontId="2" fillId="2" borderId="6" xfId="1" applyFont="1" applyFill="1" applyBorder="1" applyAlignment="1">
      <alignment horizontal="center" vertical="center"/>
    </xf>
    <xf numFmtId="0" fontId="2" fillId="2" borderId="1" xfId="1" applyFont="1" applyFill="1" applyBorder="1" applyAlignment="1" applyProtection="1">
      <alignment horizontal="center" vertical="center"/>
      <protection locked="0"/>
    </xf>
    <xf numFmtId="0" fontId="2" fillId="2" borderId="2" xfId="1" applyFont="1" applyFill="1" applyBorder="1" applyAlignment="1" applyProtection="1">
      <alignment horizontal="center" vertical="center"/>
      <protection locked="0"/>
    </xf>
    <xf numFmtId="0" fontId="2" fillId="2" borderId="13" xfId="1" applyFont="1" applyFill="1" applyBorder="1" applyAlignment="1">
      <alignment horizontal="center" vertical="center" shrinkToFit="1"/>
    </xf>
    <xf numFmtId="179" fontId="2" fillId="0" borderId="15" xfId="1" applyNumberFormat="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13" xfId="1" applyFont="1" applyBorder="1" applyAlignment="1" applyProtection="1">
      <alignment horizontal="center" vertical="center" shrinkToFit="1"/>
      <protection locked="0"/>
    </xf>
    <xf numFmtId="0" fontId="2" fillId="0" borderId="14" xfId="1" applyFont="1" applyBorder="1" applyAlignment="1" applyProtection="1">
      <alignment horizontal="center" vertical="center" shrinkToFit="1"/>
      <protection locked="0"/>
    </xf>
    <xf numFmtId="0" fontId="2" fillId="2" borderId="5" xfId="1" applyFont="1" applyFill="1" applyBorder="1" applyAlignment="1">
      <alignment horizontal="center" vertical="center" textRotation="255"/>
    </xf>
    <xf numFmtId="0" fontId="2" fillId="2" borderId="15" xfId="1" applyFont="1" applyFill="1" applyBorder="1" applyAlignment="1">
      <alignment horizontal="center" vertical="center" textRotation="255"/>
    </xf>
    <xf numFmtId="0" fontId="2" fillId="0" borderId="2" xfId="1" applyFont="1" applyBorder="1" applyAlignment="1" applyProtection="1">
      <alignment horizontal="center" vertical="center"/>
      <protection locked="0"/>
    </xf>
    <xf numFmtId="0" fontId="2" fillId="2" borderId="7" xfId="1" applyFont="1" applyFill="1" applyBorder="1" applyAlignment="1">
      <alignment horizontal="center"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justifyLastLine="1" shrinkToFit="1"/>
    </xf>
    <xf numFmtId="0" fontId="2" fillId="2" borderId="2" xfId="1" applyFont="1" applyFill="1" applyBorder="1" applyAlignment="1">
      <alignment horizontal="center" vertical="center" justifyLastLine="1" shrinkToFit="1"/>
    </xf>
    <xf numFmtId="0" fontId="2" fillId="2" borderId="3" xfId="1" applyFont="1" applyFill="1" applyBorder="1" applyAlignment="1">
      <alignment horizontal="center" vertical="center" justifyLastLine="1" shrinkToFit="1"/>
    </xf>
    <xf numFmtId="0" fontId="2" fillId="2" borderId="8" xfId="1" applyFont="1" applyFill="1" applyBorder="1" applyAlignment="1">
      <alignment horizontal="center" vertical="center" textRotation="255"/>
    </xf>
    <xf numFmtId="0" fontId="2" fillId="2" borderId="9" xfId="1" applyFont="1" applyFill="1" applyBorder="1" applyAlignment="1">
      <alignment horizontal="center" vertical="center" textRotation="255"/>
    </xf>
    <xf numFmtId="180" fontId="2" fillId="0" borderId="1" xfId="1" applyNumberFormat="1" applyFont="1" applyBorder="1" applyAlignment="1" applyProtection="1">
      <alignment horizontal="center" vertical="center"/>
      <protection locked="0"/>
    </xf>
    <xf numFmtId="180" fontId="2" fillId="0" borderId="2" xfId="1" applyNumberFormat="1" applyFont="1" applyBorder="1" applyAlignment="1" applyProtection="1">
      <alignment horizontal="center" vertical="center"/>
      <protection locked="0"/>
    </xf>
    <xf numFmtId="0" fontId="2" fillId="2" borderId="6" xfId="1" applyFont="1" applyFill="1" applyBorder="1" applyAlignment="1">
      <alignment horizontal="center" vertical="center" textRotation="255"/>
    </xf>
    <xf numFmtId="0" fontId="2" fillId="0" borderId="9"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181" fontId="2" fillId="0" borderId="4" xfId="1" applyNumberFormat="1" applyFont="1" applyBorder="1" applyAlignment="1" applyProtection="1">
      <alignment horizontal="center" vertical="center"/>
      <protection locked="0"/>
    </xf>
    <xf numFmtId="182" fontId="2" fillId="0" borderId="4" xfId="1" applyNumberFormat="1" applyFont="1" applyBorder="1" applyAlignment="1" applyProtection="1">
      <alignment horizontal="center" vertical="center"/>
      <protection locked="0"/>
    </xf>
    <xf numFmtId="0" fontId="11" fillId="2" borderId="1" xfId="1" applyFont="1" applyFill="1" applyBorder="1" applyAlignment="1">
      <alignment horizontal="center" vertical="center" wrapText="1" shrinkToFit="1"/>
    </xf>
    <xf numFmtId="0" fontId="11" fillId="2" borderId="2" xfId="1" applyFont="1" applyFill="1" applyBorder="1" applyAlignment="1">
      <alignment horizontal="center" vertical="center" wrapText="1" shrinkToFit="1"/>
    </xf>
    <xf numFmtId="183" fontId="2" fillId="0" borderId="1" xfId="1" applyNumberFormat="1" applyFont="1" applyBorder="1" applyAlignment="1" applyProtection="1">
      <alignment horizontal="center" vertical="center"/>
      <protection locked="0"/>
    </xf>
    <xf numFmtId="183" fontId="2" fillId="0" borderId="3" xfId="1" applyNumberFormat="1" applyFont="1" applyBorder="1" applyAlignment="1" applyProtection="1">
      <alignment horizontal="center" vertical="center"/>
      <protection locked="0"/>
    </xf>
    <xf numFmtId="0" fontId="2" fillId="2" borderId="6" xfId="1" applyFont="1" applyFill="1" applyBorder="1" applyAlignment="1">
      <alignment horizontal="center" vertical="center" textRotation="255" wrapText="1" shrinkToFit="1"/>
    </xf>
    <xf numFmtId="0" fontId="2" fillId="2" borderId="8" xfId="1" applyFont="1" applyFill="1" applyBorder="1" applyAlignment="1">
      <alignment horizontal="center" vertical="center" textRotation="255" shrinkToFit="1"/>
    </xf>
    <xf numFmtId="0" fontId="2" fillId="2" borderId="13" xfId="1" applyFont="1" applyFill="1" applyBorder="1" applyAlignment="1">
      <alignment horizontal="center" vertical="center" textRotation="255" shrinkToFit="1"/>
    </xf>
    <xf numFmtId="0" fontId="2" fillId="2" borderId="14" xfId="1" applyFont="1" applyFill="1" applyBorder="1" applyAlignment="1">
      <alignment horizontal="center" vertical="center" textRotation="255" shrinkToFit="1"/>
    </xf>
    <xf numFmtId="0" fontId="2" fillId="2" borderId="10" xfId="1" applyFont="1" applyFill="1" applyBorder="1" applyAlignment="1">
      <alignment horizontal="center" vertical="center" textRotation="255" shrinkToFit="1"/>
    </xf>
    <xf numFmtId="0" fontId="2" fillId="2" borderId="12" xfId="1" applyFont="1" applyFill="1" applyBorder="1" applyAlignment="1">
      <alignment horizontal="center" vertical="center" textRotation="255" shrinkToFi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1" xfId="1" applyFont="1" applyBorder="1" applyAlignment="1">
      <alignment horizontal="left" vertical="center" shrinkToFit="1"/>
    </xf>
    <xf numFmtId="0" fontId="2" fillId="0" borderId="2" xfId="1" applyFont="1" applyBorder="1" applyAlignment="1">
      <alignment horizontal="left" vertical="center" shrinkToFit="1"/>
    </xf>
    <xf numFmtId="0" fontId="2" fillId="0" borderId="3" xfId="1" applyFont="1" applyBorder="1" applyAlignment="1">
      <alignment horizontal="left" vertical="center" shrinkToFit="1"/>
    </xf>
    <xf numFmtId="0" fontId="2" fillId="0" borderId="4" xfId="3" applyFont="1" applyBorder="1" applyAlignment="1">
      <alignment horizontal="center" vertical="center" shrinkToFit="1"/>
    </xf>
    <xf numFmtId="0" fontId="2" fillId="0" borderId="1" xfId="3" applyFont="1" applyBorder="1" applyAlignment="1">
      <alignment horizontal="center" vertical="center" shrinkToFit="1"/>
    </xf>
    <xf numFmtId="0" fontId="2" fillId="0" borderId="4" xfId="3" applyFont="1" applyBorder="1" applyAlignment="1">
      <alignment horizontal="center" vertical="center"/>
    </xf>
    <xf numFmtId="0" fontId="23" fillId="0" borderId="4" xfId="3" applyFont="1" applyBorder="1" applyAlignment="1">
      <alignment horizontal="center" vertical="center" shrinkToFit="1"/>
    </xf>
    <xf numFmtId="0" fontId="13" fillId="0" borderId="11" xfId="1" applyFont="1" applyBorder="1" applyAlignment="1">
      <alignment horizontal="left" vertical="center"/>
    </xf>
    <xf numFmtId="0" fontId="12" fillId="2" borderId="5" xfId="1" applyFont="1" applyFill="1" applyBorder="1" applyAlignment="1">
      <alignment horizontal="center" vertical="center"/>
    </xf>
    <xf numFmtId="0" fontId="14" fillId="0" borderId="6" xfId="1" applyFont="1" applyBorder="1" applyAlignment="1">
      <alignment horizontal="left" vertical="center"/>
    </xf>
    <xf numFmtId="0" fontId="14" fillId="0" borderId="7" xfId="1" applyFont="1" applyBorder="1" applyAlignment="1">
      <alignment horizontal="left" vertical="center"/>
    </xf>
    <xf numFmtId="0" fontId="14" fillId="0" borderId="8" xfId="1" applyFont="1" applyBorder="1" applyAlignment="1">
      <alignment horizontal="left" vertical="center"/>
    </xf>
    <xf numFmtId="0" fontId="12" fillId="2" borderId="4" xfId="1" applyFont="1" applyFill="1" applyBorder="1" applyAlignment="1">
      <alignment horizontal="center" vertical="center"/>
    </xf>
    <xf numFmtId="0" fontId="14" fillId="0" borderId="1" xfId="1" applyFont="1" applyBorder="1" applyAlignment="1">
      <alignment horizontal="left" vertical="center" shrinkToFit="1"/>
    </xf>
    <xf numFmtId="0" fontId="14" fillId="0" borderId="2" xfId="1" applyFont="1" applyBorder="1" applyAlignment="1">
      <alignment horizontal="left" vertical="center" shrinkToFit="1"/>
    </xf>
    <xf numFmtId="0" fontId="14" fillId="0" borderId="3" xfId="1" applyFont="1" applyBorder="1" applyAlignment="1">
      <alignment horizontal="left" vertical="center" shrinkToFit="1"/>
    </xf>
    <xf numFmtId="0" fontId="12" fillId="2" borderId="4" xfId="1" applyFont="1" applyFill="1" applyBorder="1" applyAlignment="1">
      <alignment horizontal="center" vertical="center" shrinkToFit="1"/>
    </xf>
    <xf numFmtId="0" fontId="12" fillId="0" borderId="6" xfId="1" applyFont="1" applyBorder="1" applyAlignment="1">
      <alignment horizontal="center" vertical="center" wrapText="1" shrinkToFit="1"/>
    </xf>
    <xf numFmtId="0" fontId="12" fillId="0" borderId="7" xfId="1" applyFont="1" applyBorder="1" applyAlignment="1">
      <alignment horizontal="center" vertical="center" wrapText="1" shrinkToFit="1"/>
    </xf>
    <xf numFmtId="0" fontId="12" fillId="0" borderId="8" xfId="1" applyFont="1" applyBorder="1" applyAlignment="1">
      <alignment horizontal="center" vertical="center" wrapText="1" shrinkToFit="1"/>
    </xf>
    <xf numFmtId="0" fontId="12" fillId="0" borderId="10" xfId="1" applyFont="1" applyBorder="1" applyAlignment="1">
      <alignment horizontal="center" vertical="center" wrapText="1" shrinkToFit="1"/>
    </xf>
    <xf numFmtId="0" fontId="12" fillId="0" borderId="11" xfId="1" applyFont="1" applyBorder="1" applyAlignment="1">
      <alignment horizontal="center" vertical="center" wrapText="1" shrinkToFit="1"/>
    </xf>
    <xf numFmtId="0" fontId="12" fillId="0" borderId="12" xfId="1" applyFont="1" applyBorder="1" applyAlignment="1">
      <alignment horizontal="center" vertical="center" wrapText="1" shrinkToFit="1"/>
    </xf>
    <xf numFmtId="0" fontId="12" fillId="2" borderId="4" xfId="1" applyFont="1" applyFill="1" applyBorder="1" applyAlignment="1">
      <alignment horizontal="center" vertical="center" wrapText="1" shrinkToFit="1"/>
    </xf>
    <xf numFmtId="184" fontId="12" fillId="0" borderId="4" xfId="1" applyNumberFormat="1" applyFont="1" applyBorder="1" applyAlignment="1">
      <alignment horizontal="center" vertical="center" wrapText="1" shrinkToFit="1"/>
    </xf>
    <xf numFmtId="0" fontId="12" fillId="2" borderId="9" xfId="1" applyFont="1" applyFill="1" applyBorder="1" applyAlignment="1">
      <alignment horizontal="center" vertical="center"/>
    </xf>
    <xf numFmtId="0" fontId="14" fillId="0" borderId="10" xfId="1" applyFont="1" applyBorder="1" applyAlignment="1">
      <alignment horizontal="left" vertical="center"/>
    </xf>
    <xf numFmtId="0" fontId="14" fillId="0" borderId="11" xfId="1" applyFont="1" applyBorder="1" applyAlignment="1">
      <alignment horizontal="left" vertical="center"/>
    </xf>
    <xf numFmtId="0" fontId="14" fillId="0" borderId="12" xfId="1" applyFont="1" applyBorder="1" applyAlignment="1">
      <alignment horizontal="left" vertical="center"/>
    </xf>
    <xf numFmtId="0" fontId="12" fillId="2" borderId="4" xfId="1" applyFont="1" applyFill="1" applyBorder="1" applyAlignment="1">
      <alignment horizontal="center" vertical="center" wrapText="1"/>
    </xf>
    <xf numFmtId="0" fontId="12" fillId="2" borderId="9" xfId="3" applyFont="1" applyFill="1" applyBorder="1" applyAlignment="1">
      <alignment horizontal="center" vertical="center" wrapText="1"/>
    </xf>
    <xf numFmtId="0" fontId="12" fillId="2" borderId="15" xfId="3"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6" xfId="3" quotePrefix="1" applyFont="1" applyFill="1" applyBorder="1" applyAlignment="1">
      <alignment horizontal="center" vertical="center" shrinkToFit="1"/>
    </xf>
    <xf numFmtId="0" fontId="12" fillId="2" borderId="8" xfId="3" quotePrefix="1" applyFont="1" applyFill="1" applyBorder="1" applyAlignment="1">
      <alignment horizontal="center" vertical="center" shrinkToFit="1"/>
    </xf>
    <xf numFmtId="0" fontId="12" fillId="2" borderId="10" xfId="3" quotePrefix="1" applyFont="1" applyFill="1" applyBorder="1" applyAlignment="1">
      <alignment horizontal="center" vertical="center" shrinkToFit="1"/>
    </xf>
    <xf numFmtId="0" fontId="12" fillId="2" borderId="12" xfId="3" quotePrefix="1" applyFont="1" applyFill="1" applyBorder="1" applyAlignment="1">
      <alignment horizontal="center" vertical="center" shrinkToFit="1"/>
    </xf>
    <xf numFmtId="0" fontId="12" fillId="2" borderId="6" xfId="3" applyFont="1" applyFill="1" applyBorder="1" applyAlignment="1">
      <alignment horizontal="center" vertical="center"/>
    </xf>
    <xf numFmtId="0" fontId="12" fillId="2" borderId="7" xfId="3" applyFont="1" applyFill="1" applyBorder="1" applyAlignment="1">
      <alignment horizontal="center" vertical="center"/>
    </xf>
    <xf numFmtId="0" fontId="12" fillId="2" borderId="8" xfId="3" applyFont="1" applyFill="1" applyBorder="1" applyAlignment="1">
      <alignment horizontal="center" vertical="center"/>
    </xf>
    <xf numFmtId="0" fontId="12" fillId="2" borderId="10" xfId="3" applyFont="1" applyFill="1" applyBorder="1" applyAlignment="1">
      <alignment horizontal="center" vertical="center"/>
    </xf>
    <xf numFmtId="0" fontId="12" fillId="2" borderId="11" xfId="3" applyFont="1" applyFill="1" applyBorder="1" applyAlignment="1">
      <alignment horizontal="center" vertical="center"/>
    </xf>
    <xf numFmtId="0" fontId="12" fillId="2" borderId="12" xfId="3" applyFont="1" applyFill="1" applyBorder="1" applyAlignment="1">
      <alignment horizontal="center" vertical="center"/>
    </xf>
    <xf numFmtId="0" fontId="12" fillId="2" borderId="6" xfId="1" applyFont="1" applyFill="1" applyBorder="1" applyAlignment="1">
      <alignment horizontal="center" vertical="center" shrinkToFit="1"/>
    </xf>
    <xf numFmtId="0" fontId="12" fillId="2" borderId="7" xfId="1" applyFont="1" applyFill="1" applyBorder="1" applyAlignment="1">
      <alignment horizontal="center" vertical="center" shrinkToFit="1"/>
    </xf>
    <xf numFmtId="0" fontId="12" fillId="2" borderId="8" xfId="1" applyFont="1" applyFill="1" applyBorder="1" applyAlignment="1">
      <alignment horizontal="center" vertical="center" shrinkToFit="1"/>
    </xf>
    <xf numFmtId="0" fontId="12" fillId="2" borderId="10" xfId="1" applyFont="1" applyFill="1" applyBorder="1" applyAlignment="1">
      <alignment horizontal="center" vertical="center" shrinkToFit="1"/>
    </xf>
    <xf numFmtId="0" fontId="12" fillId="2" borderId="11" xfId="1" applyFont="1" applyFill="1" applyBorder="1" applyAlignment="1">
      <alignment horizontal="center" vertical="center" shrinkToFit="1"/>
    </xf>
    <xf numFmtId="0" fontId="12" fillId="2" borderId="12" xfId="1" applyFont="1" applyFill="1" applyBorder="1" applyAlignment="1">
      <alignment horizontal="center" vertical="center" shrinkToFit="1"/>
    </xf>
    <xf numFmtId="0" fontId="12" fillId="2" borderId="6" xfId="1" applyFont="1" applyFill="1" applyBorder="1" applyAlignment="1">
      <alignment horizontal="center" vertical="center" wrapText="1"/>
    </xf>
    <xf numFmtId="0" fontId="12" fillId="2" borderId="7"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14" xfId="1" applyFont="1" applyFill="1" applyBorder="1" applyAlignment="1">
      <alignment horizontal="center" vertical="center" wrapText="1"/>
    </xf>
    <xf numFmtId="0" fontId="16" fillId="2" borderId="4" xfId="1" applyFont="1" applyFill="1" applyBorder="1" applyAlignment="1" applyProtection="1">
      <alignment horizontal="center" vertical="center" wrapText="1"/>
      <protection locked="0"/>
    </xf>
    <xf numFmtId="0" fontId="16" fillId="2" borderId="4" xfId="1" applyFont="1" applyFill="1" applyBorder="1" applyAlignment="1">
      <alignment horizontal="center" vertical="center" wrapText="1"/>
    </xf>
    <xf numFmtId="0" fontId="17" fillId="2" borderId="4" xfId="1" applyFont="1" applyFill="1" applyBorder="1" applyAlignment="1" applyProtection="1">
      <alignment horizontal="center" vertical="center" wrapText="1"/>
      <protection locked="0"/>
    </xf>
    <xf numFmtId="0" fontId="17" fillId="2" borderId="4" xfId="1" applyFont="1" applyFill="1" applyBorder="1" applyAlignment="1">
      <alignment horizontal="center" vertical="center" wrapText="1"/>
    </xf>
    <xf numFmtId="0" fontId="12" fillId="2" borderId="6" xfId="1" applyFont="1" applyFill="1" applyBorder="1" applyAlignment="1" applyProtection="1">
      <alignment horizontal="center" vertical="center" wrapText="1"/>
      <protection locked="0"/>
    </xf>
    <xf numFmtId="0" fontId="12" fillId="2" borderId="8"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12" fillId="2" borderId="12" xfId="1" applyFont="1" applyFill="1" applyBorder="1" applyAlignment="1">
      <alignment horizontal="center" vertical="center" wrapText="1"/>
    </xf>
    <xf numFmtId="0" fontId="17" fillId="2" borderId="5" xfId="1" applyFont="1" applyFill="1" applyBorder="1" applyAlignment="1" applyProtection="1">
      <alignment horizontal="center" vertical="center" wrapText="1" shrinkToFit="1"/>
      <protection locked="0"/>
    </xf>
    <xf numFmtId="0" fontId="17" fillId="2" borderId="9" xfId="1" applyFont="1" applyFill="1" applyBorder="1" applyAlignment="1" applyProtection="1">
      <alignment horizontal="center" vertical="center" wrapText="1" shrinkToFit="1"/>
      <protection locked="0"/>
    </xf>
    <xf numFmtId="0" fontId="12" fillId="2" borderId="6" xfId="3" applyFont="1" applyFill="1" applyBorder="1" applyAlignment="1">
      <alignment horizontal="center" vertical="center" shrinkToFit="1"/>
    </xf>
    <xf numFmtId="0" fontId="12" fillId="2" borderId="7" xfId="3" applyFont="1" applyFill="1" applyBorder="1" applyAlignment="1">
      <alignment horizontal="center" vertical="center" shrinkToFit="1"/>
    </xf>
    <xf numFmtId="0" fontId="12" fillId="2" borderId="8" xfId="3" applyFont="1" applyFill="1" applyBorder="1" applyAlignment="1">
      <alignment horizontal="center" vertical="center" shrinkToFit="1"/>
    </xf>
    <xf numFmtId="0" fontId="12" fillId="2" borderId="10" xfId="3" applyFont="1" applyFill="1" applyBorder="1" applyAlignment="1">
      <alignment horizontal="center" vertical="center" shrinkToFit="1"/>
    </xf>
    <xf numFmtId="0" fontId="12" fillId="2" borderId="11" xfId="3" applyFont="1" applyFill="1" applyBorder="1" applyAlignment="1">
      <alignment horizontal="center" vertical="center" shrinkToFit="1"/>
    </xf>
    <xf numFmtId="0" fontId="12" fillId="2" borderId="12" xfId="3" applyFont="1" applyFill="1" applyBorder="1" applyAlignment="1">
      <alignment horizontal="center" vertical="center" shrinkToFit="1"/>
    </xf>
    <xf numFmtId="0" fontId="12" fillId="2" borderId="11" xfId="1" applyFont="1" applyFill="1" applyBorder="1" applyAlignment="1">
      <alignment horizontal="center" vertical="center" wrapText="1"/>
    </xf>
    <xf numFmtId="0" fontId="12" fillId="2" borderId="1" xfId="1" applyFont="1" applyFill="1" applyBorder="1" applyAlignment="1">
      <alignment horizontal="center" vertical="center" shrinkToFit="1"/>
    </xf>
    <xf numFmtId="0" fontId="12" fillId="2" borderId="2" xfId="1" applyFont="1" applyFill="1" applyBorder="1" applyAlignment="1">
      <alignment horizontal="center" vertical="center" shrinkToFit="1"/>
    </xf>
    <xf numFmtId="0" fontId="12" fillId="2" borderId="3" xfId="1" applyFont="1" applyFill="1" applyBorder="1" applyAlignment="1">
      <alignment horizontal="center" vertical="center" shrinkToFit="1"/>
    </xf>
    <xf numFmtId="0" fontId="12" fillId="2" borderId="8" xfId="1" applyFont="1" applyFill="1" applyBorder="1" applyAlignment="1" applyProtection="1">
      <alignment horizontal="center" vertical="center" wrapText="1"/>
      <protection locked="0"/>
    </xf>
    <xf numFmtId="0" fontId="12" fillId="2" borderId="13" xfId="1" applyFont="1" applyFill="1" applyBorder="1" applyAlignment="1" applyProtection="1">
      <alignment horizontal="center" vertical="center" wrapText="1"/>
      <protection locked="0"/>
    </xf>
    <xf numFmtId="0" fontId="12" fillId="2" borderId="14" xfId="1" applyFont="1" applyFill="1" applyBorder="1" applyAlignment="1" applyProtection="1">
      <alignment horizontal="center" vertical="center" wrapText="1"/>
      <protection locked="0"/>
    </xf>
    <xf numFmtId="0" fontId="12" fillId="2" borderId="10" xfId="1" applyFont="1" applyFill="1" applyBorder="1" applyAlignment="1" applyProtection="1">
      <alignment horizontal="center" vertical="center" wrapText="1"/>
      <protection locked="0"/>
    </xf>
    <xf numFmtId="0" fontId="12" fillId="2" borderId="12" xfId="1" applyFont="1" applyFill="1" applyBorder="1" applyAlignment="1" applyProtection="1">
      <alignment horizontal="center" vertical="center" wrapText="1"/>
      <protection locked="0"/>
    </xf>
    <xf numFmtId="0" fontId="16" fillId="2" borderId="5" xfId="1" applyFont="1" applyFill="1" applyBorder="1" applyAlignment="1" applyProtection="1">
      <alignment horizontal="center" vertical="center" wrapText="1"/>
      <protection locked="0"/>
    </xf>
    <xf numFmtId="0" fontId="16" fillId="2" borderId="9" xfId="1" applyFont="1" applyFill="1" applyBorder="1" applyAlignment="1" applyProtection="1">
      <alignment horizontal="center" vertical="center" wrapText="1"/>
      <protection locked="0"/>
    </xf>
    <xf numFmtId="0" fontId="17" fillId="2" borderId="5" xfId="1" applyFont="1" applyFill="1" applyBorder="1" applyAlignment="1" applyProtection="1">
      <alignment horizontal="center" vertical="center" wrapText="1"/>
      <protection locked="0"/>
    </xf>
    <xf numFmtId="0" fontId="17" fillId="2" borderId="9" xfId="1" applyFont="1" applyFill="1" applyBorder="1" applyAlignment="1" applyProtection="1">
      <alignment horizontal="center" vertical="center" wrapText="1"/>
      <protection locked="0"/>
    </xf>
    <xf numFmtId="0" fontId="18" fillId="2" borderId="5" xfId="1" applyFont="1" applyFill="1" applyBorder="1" applyAlignment="1" applyProtection="1">
      <alignment horizontal="center" vertical="center" wrapText="1" shrinkToFit="1"/>
      <protection locked="0"/>
    </xf>
    <xf numFmtId="0" fontId="18" fillId="2" borderId="9" xfId="1" applyFont="1" applyFill="1" applyBorder="1" applyAlignment="1" applyProtection="1">
      <alignment horizontal="center" vertical="center" wrapText="1" shrinkToFit="1"/>
      <protection locked="0"/>
    </xf>
    <xf numFmtId="0" fontId="12" fillId="2" borderId="5" xfId="1" applyFont="1" applyFill="1" applyBorder="1" applyAlignment="1" applyProtection="1">
      <alignment horizontal="center" vertical="center" wrapText="1"/>
      <protection locked="0"/>
    </xf>
    <xf numFmtId="0" fontId="12" fillId="2" borderId="9" xfId="1" applyFont="1" applyFill="1" applyBorder="1" applyAlignment="1" applyProtection="1">
      <alignment horizontal="center" vertical="center" wrapText="1"/>
      <protection locked="0"/>
    </xf>
    <xf numFmtId="0" fontId="2" fillId="2" borderId="9" xfId="1" applyFont="1" applyFill="1" applyBorder="1" applyAlignment="1">
      <alignment vertical="center" textRotation="255"/>
    </xf>
    <xf numFmtId="0" fontId="2" fillId="2" borderId="4" xfId="1" applyFont="1" applyFill="1" applyBorder="1" applyAlignment="1">
      <alignment vertical="center" textRotation="255"/>
    </xf>
    <xf numFmtId="0" fontId="4" fillId="0" borderId="0" xfId="1" applyFont="1" applyAlignment="1">
      <alignment horizontal="left" vertical="center"/>
    </xf>
    <xf numFmtId="0" fontId="2" fillId="0" borderId="6" xfId="1" applyFont="1" applyBorder="1" applyAlignment="1">
      <alignment horizontal="left"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0" fontId="2" fillId="2" borderId="4" xfId="1" applyFont="1" applyFill="1" applyBorder="1" applyAlignment="1">
      <alignment horizontal="center" vertical="center"/>
    </xf>
    <xf numFmtId="0" fontId="2" fillId="0" borderId="4" xfId="1" applyFont="1" applyBorder="1" applyAlignment="1">
      <alignment horizontal="left" vertical="center" shrinkToFit="1"/>
    </xf>
    <xf numFmtId="0" fontId="11" fillId="0" borderId="6" xfId="1" applyFont="1" applyBorder="1" applyAlignment="1">
      <alignment horizontal="center" vertical="center" wrapText="1" shrinkToFit="1"/>
    </xf>
    <xf numFmtId="0" fontId="11" fillId="0" borderId="7" xfId="1" applyFont="1" applyBorder="1" applyAlignment="1">
      <alignment horizontal="center" vertical="center" wrapText="1" shrinkToFit="1"/>
    </xf>
    <xf numFmtId="0" fontId="11" fillId="0" borderId="8" xfId="1" applyFont="1" applyBorder="1" applyAlignment="1">
      <alignment horizontal="center" vertical="center" wrapText="1" shrinkToFit="1"/>
    </xf>
    <xf numFmtId="0" fontId="11" fillId="0" borderId="10" xfId="1" applyFont="1" applyBorder="1" applyAlignment="1">
      <alignment horizontal="center" vertical="center" wrapText="1" shrinkToFit="1"/>
    </xf>
    <xf numFmtId="0" fontId="11" fillId="0" borderId="11" xfId="1" applyFont="1" applyBorder="1" applyAlignment="1">
      <alignment horizontal="center" vertical="center" wrapText="1" shrinkToFit="1"/>
    </xf>
    <xf numFmtId="0" fontId="11" fillId="0" borderId="12" xfId="1" applyFont="1" applyBorder="1" applyAlignment="1">
      <alignment horizontal="center" vertical="center" wrapText="1" shrinkToFit="1"/>
    </xf>
    <xf numFmtId="0" fontId="2" fillId="2" borderId="6" xfId="1" applyFont="1" applyFill="1" applyBorder="1" applyAlignment="1">
      <alignment horizontal="center" vertical="center" wrapText="1" shrinkToFit="1"/>
    </xf>
    <xf numFmtId="0" fontId="2" fillId="2" borderId="7" xfId="1" applyFont="1" applyFill="1" applyBorder="1" applyAlignment="1">
      <alignment horizontal="center" vertical="center" wrapText="1" shrinkToFit="1"/>
    </xf>
    <xf numFmtId="0" fontId="2" fillId="2" borderId="8" xfId="1" applyFont="1" applyFill="1" applyBorder="1" applyAlignment="1">
      <alignment horizontal="center" vertical="center" wrapText="1" shrinkToFit="1"/>
    </xf>
    <xf numFmtId="0" fontId="2" fillId="2" borderId="10" xfId="1" applyFont="1" applyFill="1" applyBorder="1" applyAlignment="1">
      <alignment horizontal="center" vertical="center" wrapText="1" shrinkToFit="1"/>
    </xf>
    <xf numFmtId="0" fontId="2" fillId="2" borderId="11" xfId="1" applyFont="1" applyFill="1" applyBorder="1" applyAlignment="1">
      <alignment horizontal="center" vertical="center" wrapText="1" shrinkToFit="1"/>
    </xf>
    <xf numFmtId="0" fontId="2" fillId="2" borderId="12" xfId="1" applyFont="1" applyFill="1" applyBorder="1" applyAlignment="1">
      <alignment horizontal="center" vertical="center" wrapText="1" shrinkToFit="1"/>
    </xf>
    <xf numFmtId="176" fontId="2" fillId="0" borderId="6" xfId="1" applyNumberFormat="1" applyFont="1" applyBorder="1" applyAlignment="1">
      <alignment horizontal="center" vertical="center"/>
    </xf>
    <xf numFmtId="176" fontId="2" fillId="0" borderId="7" xfId="1" applyNumberFormat="1" applyFont="1" applyBorder="1" applyAlignment="1">
      <alignment horizontal="center" vertical="center"/>
    </xf>
    <xf numFmtId="176" fontId="2" fillId="0" borderId="8" xfId="1" applyNumberFormat="1" applyFont="1" applyBorder="1" applyAlignment="1">
      <alignment horizontal="center" vertical="center"/>
    </xf>
    <xf numFmtId="176" fontId="2" fillId="0" borderId="10" xfId="1" applyNumberFormat="1" applyFont="1" applyBorder="1" applyAlignment="1">
      <alignment horizontal="center" vertical="center"/>
    </xf>
    <xf numFmtId="176" fontId="2" fillId="0" borderId="11" xfId="1" applyNumberFormat="1" applyFont="1" applyBorder="1" applyAlignment="1">
      <alignment horizontal="center" vertical="center"/>
    </xf>
    <xf numFmtId="176" fontId="2" fillId="0" borderId="12" xfId="1" applyNumberFormat="1" applyFont="1" applyBorder="1" applyAlignment="1">
      <alignment horizontal="center" vertical="center"/>
    </xf>
    <xf numFmtId="0" fontId="2" fillId="0" borderId="10" xfId="1" applyFont="1" applyBorder="1" applyAlignment="1">
      <alignment horizontal="left" vertical="center"/>
    </xf>
    <xf numFmtId="0" fontId="2" fillId="0" borderId="11" xfId="1" applyFont="1" applyBorder="1" applyAlignment="1">
      <alignment horizontal="left" vertical="center"/>
    </xf>
    <xf numFmtId="0" fontId="2" fillId="0" borderId="12" xfId="1" applyFont="1" applyBorder="1" applyAlignment="1">
      <alignment horizontal="left" vertical="center"/>
    </xf>
    <xf numFmtId="0" fontId="2" fillId="2" borderId="4" xfId="1" applyFont="1" applyFill="1" applyBorder="1" applyAlignment="1">
      <alignment horizontal="center" vertical="center" wrapText="1"/>
    </xf>
    <xf numFmtId="0" fontId="21" fillId="0" borderId="16" xfId="4" applyBorder="1" applyAlignment="1">
      <alignment horizontal="center" vertical="center"/>
    </xf>
    <xf numFmtId="0" fontId="21" fillId="0" borderId="17" xfId="4" applyBorder="1" applyAlignment="1">
      <alignment horizontal="center" vertical="center"/>
    </xf>
    <xf numFmtId="0" fontId="21" fillId="0" borderId="18" xfId="4" applyBorder="1" applyAlignment="1">
      <alignment horizontal="center" vertical="center"/>
    </xf>
    <xf numFmtId="0" fontId="21" fillId="0" borderId="20" xfId="4" applyBorder="1" applyAlignment="1">
      <alignment horizontal="center" vertical="center"/>
    </xf>
    <xf numFmtId="0" fontId="21" fillId="0" borderId="21" xfId="4" applyBorder="1" applyAlignment="1">
      <alignment horizontal="center" vertical="center"/>
    </xf>
    <xf numFmtId="0" fontId="21" fillId="0" borderId="22" xfId="4" applyBorder="1" applyAlignment="1">
      <alignment horizontal="center" vertical="center"/>
    </xf>
    <xf numFmtId="0" fontId="21" fillId="0" borderId="1" xfId="4" applyBorder="1" applyAlignment="1">
      <alignment horizontal="center" vertical="center"/>
    </xf>
    <xf numFmtId="0" fontId="21" fillId="0" borderId="2" xfId="4" applyBorder="1" applyAlignment="1">
      <alignment horizontal="center" vertical="center"/>
    </xf>
    <xf numFmtId="0" fontId="21" fillId="0" borderId="3" xfId="4" applyBorder="1" applyAlignment="1">
      <alignment horizontal="center" vertical="center"/>
    </xf>
    <xf numFmtId="0" fontId="28" fillId="4" borderId="11" xfId="1" applyFont="1" applyFill="1" applyBorder="1" applyAlignment="1">
      <alignment vertical="center" shrinkToFit="1"/>
    </xf>
    <xf numFmtId="0" fontId="29" fillId="4" borderId="11" xfId="4" applyFont="1" applyFill="1" applyBorder="1" applyAlignment="1">
      <alignment vertical="center" shrinkToFit="1"/>
    </xf>
    <xf numFmtId="0" fontId="2" fillId="0" borderId="11" xfId="1" applyFont="1" applyBorder="1" applyAlignment="1">
      <alignment vertical="center"/>
    </xf>
    <xf numFmtId="0" fontId="30" fillId="0" borderId="11" xfId="4" applyFont="1" applyBorder="1">
      <alignment vertical="center"/>
    </xf>
    <xf numFmtId="0" fontId="30" fillId="0" borderId="12" xfId="4" applyFont="1" applyBorder="1">
      <alignment vertical="center"/>
    </xf>
    <xf numFmtId="49" fontId="2" fillId="0" borderId="4" xfId="1" applyNumberFormat="1" applyFont="1" applyBorder="1" applyAlignment="1" applyProtection="1">
      <alignment vertical="center"/>
      <protection locked="0"/>
    </xf>
    <xf numFmtId="0" fontId="2" fillId="0" borderId="0" xfId="1" applyFont="1"/>
    <xf numFmtId="0" fontId="30" fillId="0" borderId="0" xfId="4" applyFont="1">
      <alignment vertical="center"/>
    </xf>
    <xf numFmtId="0" fontId="2" fillId="0" borderId="4" xfId="1" applyFont="1" applyBorder="1" applyAlignment="1" applyProtection="1">
      <alignment vertical="center" shrinkToFit="1"/>
      <protection locked="0"/>
    </xf>
    <xf numFmtId="176" fontId="2" fillId="0" borderId="4" xfId="1" applyNumberFormat="1" applyFont="1" applyBorder="1" applyAlignment="1" applyProtection="1">
      <alignment vertical="center" shrinkToFit="1"/>
      <protection locked="0"/>
    </xf>
    <xf numFmtId="0" fontId="2" fillId="0" borderId="9" xfId="1" applyFont="1" applyBorder="1" applyAlignment="1" applyProtection="1">
      <alignment vertical="center" shrinkToFit="1"/>
      <protection locked="0"/>
    </xf>
    <xf numFmtId="0" fontId="2" fillId="0" borderId="4" xfId="1" applyFont="1" applyBorder="1" applyAlignment="1">
      <alignment horizontal="center" vertical="center"/>
    </xf>
    <xf numFmtId="0" fontId="2" fillId="0" borderId="1" xfId="1" applyFont="1" applyBorder="1" applyAlignment="1" applyProtection="1">
      <alignment vertical="center" shrinkToFit="1"/>
      <protection locked="0"/>
    </xf>
    <xf numFmtId="0" fontId="2" fillId="0" borderId="2" xfId="1" applyFont="1" applyBorder="1" applyAlignment="1" applyProtection="1">
      <alignment vertical="center" shrinkToFit="1"/>
      <protection locked="0"/>
    </xf>
    <xf numFmtId="176" fontId="2" fillId="0" borderId="6" xfId="1" applyNumberFormat="1" applyFont="1" applyBorder="1" applyAlignment="1" applyProtection="1">
      <alignment vertical="center" shrinkToFit="1"/>
      <protection locked="0"/>
    </xf>
    <xf numFmtId="176" fontId="2" fillId="0" borderId="7" xfId="1" applyNumberFormat="1" applyFont="1" applyBorder="1" applyAlignment="1" applyProtection="1">
      <alignment vertical="center" shrinkToFit="1"/>
      <protection locked="0"/>
    </xf>
    <xf numFmtId="176" fontId="2" fillId="0" borderId="8" xfId="1" applyNumberFormat="1" applyFont="1" applyBorder="1" applyAlignment="1" applyProtection="1">
      <alignment vertical="center" shrinkToFit="1"/>
      <protection locked="0"/>
    </xf>
    <xf numFmtId="38" fontId="2" fillId="0" borderId="2" xfId="5" applyFont="1" applyFill="1" applyBorder="1" applyAlignment="1" applyProtection="1">
      <alignment horizontal="center" vertical="center" shrinkToFit="1"/>
      <protection locked="0"/>
    </xf>
    <xf numFmtId="4" fontId="2" fillId="0" borderId="4" xfId="1" applyNumberFormat="1" applyFont="1" applyBorder="1" applyAlignment="1" applyProtection="1">
      <alignment vertical="center" shrinkToFit="1"/>
      <protection locked="0"/>
    </xf>
    <xf numFmtId="0" fontId="30" fillId="0" borderId="10" xfId="4" applyFont="1" applyBorder="1" applyAlignment="1">
      <alignment horizontal="center" vertical="center"/>
    </xf>
    <xf numFmtId="0" fontId="30" fillId="0" borderId="12" xfId="4" applyFont="1" applyBorder="1" applyAlignment="1">
      <alignment horizontal="center" vertical="center"/>
    </xf>
    <xf numFmtId="0" fontId="30" fillId="0" borderId="10" xfId="4" applyFont="1" applyBorder="1" applyAlignment="1" applyProtection="1">
      <alignment vertical="center" shrinkToFit="1"/>
      <protection locked="0"/>
    </xf>
    <xf numFmtId="0" fontId="30" fillId="0" borderId="11" xfId="4" applyFont="1" applyBorder="1" applyAlignment="1" applyProtection="1">
      <alignment vertical="center" shrinkToFit="1"/>
      <protection locked="0"/>
    </xf>
    <xf numFmtId="0" fontId="30" fillId="0" borderId="12" xfId="4" applyFont="1" applyBorder="1" applyAlignment="1" applyProtection="1">
      <alignment vertical="center" shrinkToFit="1"/>
      <protection locked="0"/>
    </xf>
    <xf numFmtId="0" fontId="2" fillId="0" borderId="6" xfId="1" applyFont="1" applyBorder="1" applyAlignment="1" applyProtection="1">
      <alignment vertical="center" shrinkToFit="1"/>
      <protection locked="0"/>
    </xf>
    <xf numFmtId="0" fontId="2" fillId="0" borderId="7" xfId="1" applyFont="1" applyBorder="1" applyAlignment="1" applyProtection="1">
      <alignment vertical="center" shrinkToFit="1"/>
      <protection locked="0"/>
    </xf>
    <xf numFmtId="0" fontId="2" fillId="0" borderId="8" xfId="1" applyFont="1" applyBorder="1" applyAlignment="1" applyProtection="1">
      <alignment vertical="center" shrinkToFit="1"/>
      <protection locked="0"/>
    </xf>
    <xf numFmtId="0" fontId="2" fillId="2" borderId="4" xfId="1" applyFont="1" applyFill="1" applyBorder="1" applyAlignment="1">
      <alignment horizontal="center" vertical="center" wrapText="1" shrinkToFit="1"/>
    </xf>
    <xf numFmtId="0" fontId="2" fillId="2" borderId="5" xfId="1" applyFont="1" applyFill="1" applyBorder="1" applyAlignment="1">
      <alignment horizontal="center" vertical="center" wrapText="1" shrinkToFit="1"/>
    </xf>
    <xf numFmtId="189" fontId="8" fillId="0" borderId="6" xfId="2" applyNumberFormat="1" applyBorder="1" applyAlignment="1" applyProtection="1">
      <alignment vertical="center" shrinkToFit="1"/>
      <protection locked="0"/>
    </xf>
    <xf numFmtId="189" fontId="8" fillId="0" borderId="8" xfId="2" applyNumberFormat="1" applyBorder="1" applyAlignment="1" applyProtection="1">
      <alignment vertical="center" shrinkToFit="1"/>
      <protection locked="0"/>
    </xf>
    <xf numFmtId="190" fontId="2" fillId="0" borderId="5" xfId="1" applyNumberFormat="1" applyFont="1" applyBorder="1" applyAlignment="1" applyProtection="1">
      <alignment horizontal="center" vertical="center" shrinkToFit="1"/>
      <protection locked="0"/>
    </xf>
    <xf numFmtId="190" fontId="2" fillId="2" borderId="5" xfId="1" applyNumberFormat="1" applyFont="1" applyFill="1" applyBorder="1" applyAlignment="1">
      <alignment horizontal="center" vertical="center" shrinkToFit="1"/>
    </xf>
    <xf numFmtId="190" fontId="2" fillId="0" borderId="6" xfId="1" applyNumberFormat="1" applyFont="1" applyBorder="1" applyAlignment="1" applyProtection="1">
      <alignment horizontal="center" vertical="center" shrinkToFit="1"/>
      <protection locked="0"/>
    </xf>
    <xf numFmtId="0" fontId="31" fillId="0" borderId="6" xfId="1" applyFont="1" applyBorder="1" applyAlignment="1" applyProtection="1">
      <alignment horizontal="center" vertical="center"/>
      <protection locked="0"/>
    </xf>
    <xf numFmtId="0" fontId="31" fillId="0" borderId="7" xfId="1" applyFont="1" applyBorder="1" applyAlignment="1" applyProtection="1">
      <alignment horizontal="center" vertical="center"/>
      <protection locked="0"/>
    </xf>
    <xf numFmtId="190" fontId="2" fillId="2" borderId="6" xfId="1" applyNumberFormat="1" applyFont="1" applyFill="1" applyBorder="1" applyAlignment="1">
      <alignment horizontal="center" vertical="center" wrapText="1" shrinkToFit="1"/>
    </xf>
    <xf numFmtId="190" fontId="4" fillId="2" borderId="4" xfId="1" applyNumberFormat="1" applyFont="1" applyFill="1" applyBorder="1" applyAlignment="1">
      <alignment horizontal="center" vertical="center" wrapText="1"/>
    </xf>
    <xf numFmtId="0" fontId="32" fillId="0" borderId="4" xfId="4" applyFont="1" applyBorder="1" applyAlignment="1">
      <alignment horizontal="center" vertical="center" wrapText="1"/>
    </xf>
    <xf numFmtId="190" fontId="4" fillId="0" borderId="4" xfId="1" applyNumberFormat="1" applyFont="1" applyBorder="1" applyAlignment="1" applyProtection="1">
      <alignment horizontal="center" vertical="center" shrinkToFit="1"/>
      <protection locked="0"/>
    </xf>
    <xf numFmtId="0" fontId="2" fillId="2" borderId="15" xfId="1" applyFont="1" applyFill="1" applyBorder="1" applyAlignment="1">
      <alignment horizontal="center" vertical="center" wrapText="1" shrinkToFit="1"/>
    </xf>
    <xf numFmtId="189" fontId="8" fillId="0" borderId="13" xfId="2" applyNumberFormat="1" applyBorder="1" applyAlignment="1" applyProtection="1">
      <alignment vertical="center" shrinkToFit="1"/>
      <protection locked="0"/>
    </xf>
    <xf numFmtId="189" fontId="8" fillId="0" borderId="14" xfId="2" applyNumberFormat="1" applyBorder="1" applyAlignment="1" applyProtection="1">
      <alignment vertical="center" shrinkToFit="1"/>
      <protection locked="0"/>
    </xf>
    <xf numFmtId="0" fontId="2" fillId="2" borderId="13" xfId="1" applyFont="1" applyFill="1" applyBorder="1" applyAlignment="1">
      <alignment horizontal="center" vertical="center" wrapText="1" shrinkToFit="1"/>
    </xf>
    <xf numFmtId="0" fontId="2" fillId="2" borderId="0" xfId="1" applyFont="1" applyFill="1" applyAlignment="1">
      <alignment horizontal="center" vertical="center" wrapText="1" shrinkToFit="1"/>
    </xf>
    <xf numFmtId="0" fontId="2" fillId="2" borderId="14" xfId="1" applyFont="1" applyFill="1" applyBorder="1" applyAlignment="1">
      <alignment horizontal="center" vertical="center" wrapText="1" shrinkToFit="1"/>
    </xf>
    <xf numFmtId="0" fontId="2" fillId="2" borderId="14" xfId="1" applyFont="1" applyFill="1" applyBorder="1" applyAlignment="1">
      <alignment horizontal="center" vertical="center" shrinkToFit="1"/>
    </xf>
    <xf numFmtId="0" fontId="2" fillId="2" borderId="15" xfId="1" applyFont="1" applyFill="1" applyBorder="1" applyAlignment="1">
      <alignment horizontal="center" vertical="center" shrinkToFit="1"/>
    </xf>
    <xf numFmtId="190" fontId="2" fillId="0" borderId="15" xfId="1" applyNumberFormat="1" applyFont="1" applyBorder="1" applyAlignment="1" applyProtection="1">
      <alignment horizontal="center" vertical="center" shrinkToFit="1"/>
      <protection locked="0"/>
    </xf>
    <xf numFmtId="190" fontId="2" fillId="2" borderId="15" xfId="1" applyNumberFormat="1" applyFont="1" applyFill="1" applyBorder="1" applyAlignment="1">
      <alignment horizontal="center" vertical="center" shrinkToFit="1"/>
    </xf>
    <xf numFmtId="190" fontId="2" fillId="0" borderId="13" xfId="1" applyNumberFormat="1" applyFont="1" applyBorder="1" applyAlignment="1" applyProtection="1">
      <alignment horizontal="center" vertical="center" shrinkToFit="1"/>
      <protection locked="0"/>
    </xf>
    <xf numFmtId="0" fontId="31" fillId="0" borderId="13" xfId="1" applyFont="1" applyBorder="1" applyAlignment="1" applyProtection="1">
      <alignment horizontal="center" vertical="center"/>
      <protection locked="0"/>
    </xf>
    <xf numFmtId="0" fontId="31" fillId="0" borderId="0" xfId="1" applyFont="1" applyAlignment="1" applyProtection="1">
      <alignment horizontal="center" vertical="center"/>
      <protection locked="0"/>
    </xf>
    <xf numFmtId="0" fontId="30" fillId="0" borderId="13" xfId="4" applyFont="1" applyBorder="1" applyAlignment="1">
      <alignment horizontal="center" vertical="center" shrinkToFit="1"/>
    </xf>
    <xf numFmtId="0" fontId="2" fillId="2" borderId="9" xfId="1" applyFont="1" applyFill="1" applyBorder="1" applyAlignment="1">
      <alignment horizontal="center" vertical="center" wrapText="1" shrinkToFit="1"/>
    </xf>
    <xf numFmtId="189" fontId="8" fillId="0" borderId="10" xfId="2" applyNumberFormat="1" applyBorder="1" applyAlignment="1" applyProtection="1">
      <alignment vertical="center" shrinkToFit="1"/>
      <protection locked="0"/>
    </xf>
    <xf numFmtId="189" fontId="8" fillId="0" borderId="12" xfId="2" applyNumberFormat="1" applyBorder="1" applyAlignment="1" applyProtection="1">
      <alignment vertical="center" shrinkToFit="1"/>
      <protection locked="0"/>
    </xf>
    <xf numFmtId="190" fontId="2" fillId="0" borderId="9" xfId="1" applyNumberFormat="1" applyFont="1" applyBorder="1" applyAlignment="1" applyProtection="1">
      <alignment horizontal="center" vertical="center" shrinkToFit="1"/>
      <protection locked="0"/>
    </xf>
    <xf numFmtId="190" fontId="2" fillId="0" borderId="10" xfId="1" applyNumberFormat="1" applyFont="1" applyBorder="1" applyAlignment="1" applyProtection="1">
      <alignment horizontal="center" vertical="center" shrinkToFit="1"/>
      <protection locked="0"/>
    </xf>
    <xf numFmtId="190" fontId="4" fillId="2" borderId="4" xfId="1" applyNumberFormat="1" applyFont="1" applyFill="1" applyBorder="1" applyAlignment="1">
      <alignment horizontal="center" vertical="center" wrapText="1" shrinkToFit="1"/>
    </xf>
    <xf numFmtId="0" fontId="32" fillId="0" borderId="4" xfId="4" applyFont="1" applyBorder="1" applyAlignment="1">
      <alignment horizontal="center" vertical="center" shrinkToFit="1"/>
    </xf>
    <xf numFmtId="191" fontId="2" fillId="0" borderId="5" xfId="1" applyNumberFormat="1" applyFont="1" applyBorder="1" applyAlignment="1" applyProtection="1">
      <alignment horizontal="center" vertical="center" shrinkToFit="1"/>
      <protection locked="0"/>
    </xf>
    <xf numFmtId="191" fontId="2" fillId="0" borderId="6" xfId="1" applyNumberFormat="1" applyFont="1" applyBorder="1" applyAlignment="1" applyProtection="1">
      <alignment horizontal="center" vertical="center" shrinkToFit="1"/>
      <protection locked="0"/>
    </xf>
    <xf numFmtId="191" fontId="2" fillId="0" borderId="15" xfId="1" applyNumberFormat="1" applyFont="1" applyBorder="1" applyAlignment="1" applyProtection="1">
      <alignment horizontal="center" vertical="center" shrinkToFit="1"/>
      <protection locked="0"/>
    </xf>
    <xf numFmtId="191" fontId="2" fillId="0" borderId="13" xfId="1" applyNumberFormat="1" applyFont="1" applyBorder="1" applyAlignment="1" applyProtection="1">
      <alignment horizontal="center" vertical="center" shrinkToFit="1"/>
      <protection locked="0"/>
    </xf>
    <xf numFmtId="191" fontId="2" fillId="0" borderId="9" xfId="1" applyNumberFormat="1" applyFont="1" applyBorder="1" applyAlignment="1" applyProtection="1">
      <alignment horizontal="center" vertical="center" shrinkToFit="1"/>
      <protection locked="0"/>
    </xf>
    <xf numFmtId="190" fontId="2" fillId="2" borderId="9" xfId="1" applyNumberFormat="1" applyFont="1" applyFill="1" applyBorder="1" applyAlignment="1">
      <alignment horizontal="center" vertical="center" shrinkToFit="1"/>
    </xf>
    <xf numFmtId="191" fontId="2" fillId="0" borderId="10" xfId="1" applyNumberFormat="1" applyFont="1" applyBorder="1" applyAlignment="1" applyProtection="1">
      <alignment horizontal="center" vertical="center" shrinkToFit="1"/>
      <protection locked="0"/>
    </xf>
    <xf numFmtId="0" fontId="31" fillId="0" borderId="10" xfId="1" applyFont="1" applyBorder="1" applyAlignment="1" applyProtection="1">
      <alignment horizontal="center" vertical="center"/>
      <protection locked="0"/>
    </xf>
    <xf numFmtId="0" fontId="31" fillId="0" borderId="11" xfId="1" applyFont="1" applyBorder="1" applyAlignment="1" applyProtection="1">
      <alignment horizontal="center" vertical="center"/>
      <protection locked="0"/>
    </xf>
    <xf numFmtId="0" fontId="30" fillId="0" borderId="10" xfId="4" applyFont="1" applyBorder="1" applyAlignment="1">
      <alignment horizontal="center" vertical="center" shrinkToFit="1"/>
    </xf>
    <xf numFmtId="0" fontId="2" fillId="2" borderId="15" xfId="1" applyFont="1" applyFill="1" applyBorder="1" applyAlignment="1">
      <alignment vertical="center" textRotation="255"/>
    </xf>
    <xf numFmtId="0" fontId="2" fillId="0" borderId="13" xfId="1" applyFont="1" applyBorder="1" applyAlignment="1" applyProtection="1">
      <alignment horizontal="center" vertical="top"/>
      <protection locked="0"/>
    </xf>
    <xf numFmtId="0" fontId="2" fillId="0" borderId="0" xfId="1" applyFont="1" applyAlignment="1" applyProtection="1">
      <alignment horizontal="center" vertical="top"/>
      <protection locked="0"/>
    </xf>
    <xf numFmtId="0" fontId="2" fillId="0" borderId="14" xfId="1" applyFont="1" applyBorder="1" applyAlignment="1" applyProtection="1">
      <alignment horizontal="center" vertical="top"/>
      <protection locked="0"/>
    </xf>
    <xf numFmtId="0" fontId="2" fillId="0" borderId="0" xfId="1" applyFont="1" applyAlignment="1" applyProtection="1">
      <alignment vertical="center" textRotation="255"/>
      <protection locked="0"/>
    </xf>
    <xf numFmtId="0" fontId="2" fillId="0" borderId="14" xfId="1" applyFont="1" applyBorder="1" applyAlignment="1" applyProtection="1">
      <alignment vertical="center"/>
      <protection locked="0"/>
    </xf>
    <xf numFmtId="0" fontId="2" fillId="0" borderId="0" xfId="1" applyFont="1" applyAlignment="1" applyProtection="1">
      <alignment vertical="center" wrapText="1"/>
      <protection locked="0"/>
    </xf>
    <xf numFmtId="0" fontId="2" fillId="0" borderId="0" xfId="1" applyFont="1" applyAlignment="1" applyProtection="1">
      <alignment horizontal="left" vertical="center" wrapText="1"/>
      <protection locked="0"/>
    </xf>
    <xf numFmtId="0" fontId="2" fillId="0" borderId="14" xfId="1" applyFont="1" applyBorder="1" applyAlignment="1" applyProtection="1">
      <alignment horizontal="left" vertical="center" wrapText="1"/>
      <protection locked="0"/>
    </xf>
    <xf numFmtId="0" fontId="2" fillId="0" borderId="10" xfId="1" applyFont="1" applyBorder="1" applyAlignment="1" applyProtection="1">
      <alignment vertical="center"/>
      <protection locked="0"/>
    </xf>
    <xf numFmtId="0" fontId="2" fillId="0" borderId="11" xfId="1" applyFont="1" applyBorder="1" applyAlignment="1" applyProtection="1">
      <alignment vertical="center"/>
      <protection locked="0"/>
    </xf>
    <xf numFmtId="0" fontId="33" fillId="0" borderId="11" xfId="1" applyFont="1" applyBorder="1" applyAlignment="1" applyProtection="1">
      <alignment vertical="center"/>
      <protection locked="0"/>
    </xf>
    <xf numFmtId="0" fontId="2" fillId="0" borderId="11" xfId="1" applyFont="1" applyBorder="1" applyProtection="1">
      <protection locked="0"/>
    </xf>
    <xf numFmtId="0" fontId="2" fillId="0" borderId="11" xfId="1" applyFont="1" applyBorder="1" applyAlignment="1" applyProtection="1">
      <alignment vertical="center" wrapText="1"/>
      <protection locked="0"/>
    </xf>
    <xf numFmtId="0" fontId="2" fillId="0" borderId="11" xfId="1" applyFont="1" applyBorder="1" applyAlignment="1" applyProtection="1">
      <alignment horizontal="left" vertical="center" wrapText="1"/>
      <protection locked="0"/>
    </xf>
    <xf numFmtId="0" fontId="2" fillId="0" borderId="12" xfId="1" applyFont="1" applyBorder="1" applyAlignment="1" applyProtection="1">
      <alignment horizontal="left" vertical="center" wrapText="1"/>
      <protection locked="0"/>
    </xf>
    <xf numFmtId="0" fontId="4" fillId="0" borderId="11" xfId="1" applyFont="1" applyBorder="1" applyAlignment="1">
      <alignment horizontal="left" vertical="center"/>
    </xf>
    <xf numFmtId="0" fontId="30" fillId="0" borderId="3" xfId="4" applyFont="1" applyBorder="1" applyAlignment="1">
      <alignment horizontal="center" vertical="center" shrinkToFi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30" fillId="0" borderId="10" xfId="4" applyFont="1" applyBorder="1" applyAlignment="1">
      <alignment horizontal="center" vertical="center" wrapText="1" shrinkToFit="1"/>
    </xf>
    <xf numFmtId="0" fontId="30" fillId="0" borderId="11" xfId="4" applyFont="1" applyBorder="1" applyAlignment="1">
      <alignment horizontal="center" vertical="center" wrapText="1" shrinkToFit="1"/>
    </xf>
    <xf numFmtId="0" fontId="30" fillId="0" borderId="12" xfId="4" applyFont="1" applyBorder="1" applyAlignment="1">
      <alignment horizontal="center" vertical="center" wrapText="1" shrinkToFit="1"/>
    </xf>
    <xf numFmtId="0" fontId="2" fillId="2" borderId="13" xfId="1" applyFont="1" applyFill="1" applyBorder="1" applyAlignment="1">
      <alignment horizontal="center" vertical="center" wrapText="1"/>
    </xf>
    <xf numFmtId="0" fontId="2" fillId="2" borderId="14" xfId="1" applyFont="1" applyFill="1" applyBorder="1" applyAlignment="1">
      <alignment horizontal="center" vertical="center"/>
    </xf>
    <xf numFmtId="0" fontId="2" fillId="2" borderId="15"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11" fillId="2" borderId="6" xfId="1" applyFont="1" applyFill="1" applyBorder="1" applyAlignment="1">
      <alignment horizontal="center" vertical="center" wrapText="1"/>
    </xf>
    <xf numFmtId="0" fontId="11" fillId="2" borderId="8" xfId="1" applyFont="1" applyFill="1" applyBorder="1" applyAlignment="1">
      <alignment horizontal="center" vertical="center" wrapText="1"/>
    </xf>
    <xf numFmtId="0" fontId="2" fillId="2" borderId="6" xfId="1" applyFont="1" applyFill="1" applyBorder="1" applyAlignment="1" applyProtection="1">
      <alignment horizontal="center" vertical="center"/>
      <protection locked="0"/>
    </xf>
    <xf numFmtId="0" fontId="2" fillId="2" borderId="7" xfId="1" applyFont="1" applyFill="1" applyBorder="1" applyAlignment="1" applyProtection="1">
      <alignment horizontal="center" vertical="center"/>
      <protection locked="0"/>
    </xf>
    <xf numFmtId="0" fontId="2" fillId="2" borderId="8" xfId="1" applyFont="1" applyFill="1" applyBorder="1" applyAlignment="1" applyProtection="1">
      <alignment horizontal="center" vertical="center"/>
      <protection locked="0"/>
    </xf>
    <xf numFmtId="0" fontId="2" fillId="2" borderId="7"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2" borderId="10" xfId="1" applyFont="1" applyFill="1" applyBorder="1" applyAlignment="1">
      <alignment horizontal="center" vertical="center" wrapText="1"/>
    </xf>
    <xf numFmtId="0" fontId="2" fillId="2" borderId="12" xfId="1" applyFont="1" applyFill="1" applyBorder="1" applyAlignment="1">
      <alignment horizontal="center" vertical="center" wrapText="1"/>
    </xf>
    <xf numFmtId="0" fontId="11" fillId="2" borderId="10" xfId="1" applyFont="1" applyFill="1" applyBorder="1" applyAlignment="1">
      <alignment horizontal="center" vertical="center" wrapText="1"/>
    </xf>
    <xf numFmtId="0" fontId="11" fillId="2" borderId="12" xfId="1" applyFont="1" applyFill="1" applyBorder="1" applyAlignment="1">
      <alignment horizontal="center" vertical="center" wrapText="1"/>
    </xf>
    <xf numFmtId="0" fontId="2" fillId="2" borderId="10" xfId="1" applyFont="1" applyFill="1" applyBorder="1" applyAlignment="1" applyProtection="1">
      <alignment horizontal="center" vertical="center"/>
      <protection locked="0"/>
    </xf>
    <xf numFmtId="0" fontId="2" fillId="2" borderId="11" xfId="1" applyFont="1" applyFill="1" applyBorder="1" applyAlignment="1" applyProtection="1">
      <alignment horizontal="center" vertical="center"/>
      <protection locked="0"/>
    </xf>
    <xf numFmtId="0" fontId="2" fillId="2" borderId="12" xfId="1" applyFont="1" applyFill="1" applyBorder="1" applyAlignment="1" applyProtection="1">
      <alignment horizontal="center" vertical="center"/>
      <protection locked="0"/>
    </xf>
    <xf numFmtId="0" fontId="2" fillId="2" borderId="11" xfId="1" applyFont="1" applyFill="1" applyBorder="1" applyAlignment="1">
      <alignment horizontal="center" vertical="center" wrapText="1"/>
    </xf>
    <xf numFmtId="0" fontId="30" fillId="0" borderId="4" xfId="4" applyFont="1" applyBorder="1" applyAlignment="1">
      <alignment horizontal="center" vertical="center"/>
    </xf>
    <xf numFmtId="0" fontId="26" fillId="2" borderId="4" xfId="1" applyFont="1" applyFill="1" applyBorder="1" applyAlignment="1">
      <alignment horizontal="center" vertical="center"/>
    </xf>
    <xf numFmtId="0" fontId="26" fillId="2" borderId="4" xfId="1" applyFont="1" applyFill="1" applyBorder="1" applyAlignment="1">
      <alignment horizontal="center" vertical="center" wrapText="1" shrinkToFit="1"/>
    </xf>
    <xf numFmtId="0" fontId="2" fillId="2" borderId="4" xfId="1" applyFont="1" applyFill="1" applyBorder="1" applyAlignment="1">
      <alignment horizontal="center" vertical="center" textRotation="255"/>
    </xf>
    <xf numFmtId="0" fontId="2" fillId="2" borderId="9" xfId="1" applyFont="1" applyFill="1" applyBorder="1" applyAlignment="1">
      <alignment horizontal="center" vertical="center"/>
    </xf>
    <xf numFmtId="0" fontId="30" fillId="0" borderId="4" xfId="4" applyFont="1" applyBorder="1" applyAlignment="1">
      <alignment horizontal="center" vertical="center" wrapText="1"/>
    </xf>
    <xf numFmtId="0" fontId="11" fillId="2" borderId="4" xfId="1" applyFont="1" applyFill="1" applyBorder="1" applyAlignment="1">
      <alignment horizontal="center" vertical="center" wrapText="1"/>
    </xf>
    <xf numFmtId="0" fontId="2" fillId="2" borderId="9" xfId="1" applyFont="1" applyFill="1" applyBorder="1" applyAlignment="1">
      <alignment horizontal="center" vertical="center" wrapText="1"/>
    </xf>
    <xf numFmtId="186" fontId="2" fillId="0" borderId="1" xfId="1" applyNumberFormat="1" applyFont="1" applyBorder="1" applyAlignment="1" applyProtection="1">
      <alignment horizontal="center" vertical="center"/>
      <protection locked="0"/>
    </xf>
    <xf numFmtId="186" fontId="2" fillId="0" borderId="3" xfId="1" applyNumberFormat="1" applyFont="1" applyBorder="1" applyAlignment="1" applyProtection="1">
      <alignment horizontal="center" vertical="center"/>
      <protection locked="0"/>
    </xf>
    <xf numFmtId="0" fontId="2" fillId="0" borderId="2" xfId="1" applyFont="1" applyBorder="1" applyAlignment="1" applyProtection="1">
      <alignment horizontal="center" vertical="center" shrinkToFit="1"/>
      <protection locked="0"/>
    </xf>
    <xf numFmtId="192" fontId="2" fillId="0" borderId="4" xfId="1" applyNumberFormat="1" applyFont="1" applyBorder="1" applyAlignment="1" applyProtection="1">
      <alignment horizontal="center" vertical="center" shrinkToFit="1"/>
      <protection locked="0"/>
    </xf>
    <xf numFmtId="0" fontId="2" fillId="4" borderId="0" xfId="1" applyFont="1" applyFill="1" applyAlignment="1">
      <alignment horizontal="center" vertical="center" textRotation="255"/>
    </xf>
    <xf numFmtId="0" fontId="2" fillId="0" borderId="0" xfId="1" applyFont="1" applyAlignment="1" applyProtection="1">
      <alignment vertical="center" shrinkToFit="1"/>
      <protection locked="0"/>
    </xf>
    <xf numFmtId="0" fontId="30" fillId="0" borderId="0" xfId="4" applyFont="1" applyAlignment="1">
      <alignment horizontal="center" vertical="center"/>
    </xf>
    <xf numFmtId="0" fontId="2" fillId="0" borderId="0" xfId="6" applyFont="1" applyAlignment="1">
      <alignment horizontal="left" vertical="center"/>
    </xf>
    <xf numFmtId="0" fontId="2" fillId="4" borderId="0" xfId="1" applyFont="1" applyFill="1" applyAlignment="1">
      <alignment vertical="center"/>
    </xf>
    <xf numFmtId="0" fontId="24" fillId="0" borderId="0" xfId="1" applyFont="1" applyAlignment="1">
      <alignment vertical="center"/>
    </xf>
    <xf numFmtId="0" fontId="24" fillId="0" borderId="0" xfId="1" applyFont="1" applyAlignment="1" applyProtection="1">
      <alignment vertical="center"/>
      <protection locked="0"/>
    </xf>
    <xf numFmtId="0" fontId="30" fillId="0" borderId="12" xfId="4" applyFont="1" applyBorder="1" applyAlignment="1">
      <alignment horizontal="center" vertical="center" shrinkToFit="1"/>
    </xf>
    <xf numFmtId="0" fontId="2" fillId="2" borderId="0" xfId="1" applyFont="1" applyFill="1" applyAlignment="1">
      <alignment horizontal="center" vertical="center" wrapText="1"/>
    </xf>
    <xf numFmtId="0" fontId="2" fillId="2" borderId="14" xfId="1" applyFont="1" applyFill="1" applyBorder="1" applyAlignment="1">
      <alignment horizontal="center" vertical="center" wrapText="1"/>
    </xf>
    <xf numFmtId="0" fontId="2" fillId="2" borderId="13" xfId="1" applyFont="1" applyFill="1" applyBorder="1" applyAlignment="1">
      <alignment horizontal="center" vertical="center"/>
    </xf>
    <xf numFmtId="0" fontId="2" fillId="2" borderId="15" xfId="1" applyFont="1" applyFill="1" applyBorder="1" applyAlignment="1">
      <alignment horizontal="center" vertical="center"/>
    </xf>
    <xf numFmtId="0" fontId="30" fillId="0" borderId="9" xfId="4" applyFont="1" applyBorder="1" applyAlignment="1">
      <alignment horizontal="center" vertical="center"/>
    </xf>
    <xf numFmtId="0" fontId="30" fillId="0" borderId="4" xfId="4" applyFont="1" applyBorder="1" applyAlignment="1">
      <alignment horizontal="center" vertical="center" textRotation="255"/>
    </xf>
    <xf numFmtId="0" fontId="2" fillId="2" borderId="13" xfId="1" applyFont="1" applyFill="1" applyBorder="1" applyAlignment="1">
      <alignment horizontal="center" vertical="center" wrapText="1"/>
    </xf>
    <xf numFmtId="0" fontId="2" fillId="2" borderId="0" xfId="1" applyFont="1" applyFill="1" applyAlignment="1">
      <alignment horizontal="center" vertical="center" wrapText="1"/>
    </xf>
    <xf numFmtId="0" fontId="2" fillId="2" borderId="14" xfId="1" applyFont="1" applyFill="1" applyBorder="1" applyAlignment="1">
      <alignment horizontal="center" vertical="center" wrapText="1"/>
    </xf>
    <xf numFmtId="0" fontId="2" fillId="2" borderId="5" xfId="1" applyFont="1" applyFill="1" applyBorder="1" applyAlignment="1">
      <alignment horizontal="center" vertical="center"/>
    </xf>
    <xf numFmtId="0" fontId="30" fillId="0" borderId="11" xfId="4" applyFont="1" applyBorder="1" applyAlignment="1">
      <alignment horizontal="center" vertical="center"/>
    </xf>
    <xf numFmtId="0" fontId="2" fillId="2" borderId="9" xfId="1" applyFont="1" applyFill="1" applyBorder="1" applyAlignment="1" applyProtection="1">
      <alignment horizontal="center" vertical="center" wrapText="1"/>
      <protection locked="0"/>
    </xf>
    <xf numFmtId="0" fontId="30" fillId="0" borderId="2" xfId="4" applyFont="1" applyBorder="1" applyAlignment="1">
      <alignment horizontal="center" vertical="center" wrapText="1"/>
    </xf>
    <xf numFmtId="0" fontId="30" fillId="0" borderId="3" xfId="4" applyFont="1" applyBorder="1" applyAlignment="1">
      <alignment horizontal="center" vertical="center" wrapText="1"/>
    </xf>
    <xf numFmtId="0" fontId="2" fillId="0" borderId="0" xfId="1" applyFont="1" applyAlignment="1">
      <alignment horizontal="center" vertical="center" wrapText="1"/>
    </xf>
    <xf numFmtId="0" fontId="2" fillId="2" borderId="4" xfId="1" applyFont="1" applyFill="1" applyBorder="1" applyAlignment="1" applyProtection="1">
      <alignment horizontal="center" vertical="center" wrapText="1"/>
      <protection locked="0"/>
    </xf>
    <xf numFmtId="0" fontId="2" fillId="2" borderId="1" xfId="1" applyFont="1" applyFill="1" applyBorder="1" applyAlignment="1">
      <alignment horizontal="center" vertical="center" wrapText="1"/>
    </xf>
    <xf numFmtId="0" fontId="30" fillId="0" borderId="2" xfId="4" applyFont="1" applyBorder="1" applyAlignment="1">
      <alignment horizontal="center" vertical="center"/>
    </xf>
    <xf numFmtId="0" fontId="30" fillId="0" borderId="3" xfId="4" applyFont="1" applyBorder="1" applyAlignment="1">
      <alignment horizontal="center" vertical="center"/>
    </xf>
    <xf numFmtId="0" fontId="35" fillId="2" borderId="4" xfId="1" applyFont="1" applyFill="1" applyBorder="1" applyAlignment="1">
      <alignment horizontal="center" vertical="center" wrapText="1"/>
    </xf>
    <xf numFmtId="0" fontId="35" fillId="2" borderId="4" xfId="1" applyFont="1" applyFill="1" applyBorder="1" applyAlignment="1">
      <alignment horizontal="center" vertical="center"/>
    </xf>
    <xf numFmtId="176" fontId="1" fillId="0" borderId="4" xfId="1" applyNumberFormat="1" applyBorder="1" applyAlignment="1">
      <alignment horizontal="center" vertical="center" shrinkToFit="1"/>
    </xf>
    <xf numFmtId="0" fontId="1" fillId="0" borderId="1" xfId="1" applyBorder="1" applyAlignment="1">
      <alignment vertical="center"/>
    </xf>
    <xf numFmtId="0" fontId="1" fillId="0" borderId="2" xfId="1" applyBorder="1" applyAlignment="1">
      <alignment vertical="center"/>
    </xf>
    <xf numFmtId="0" fontId="30" fillId="0" borderId="2" xfId="4" applyFont="1" applyBorder="1">
      <alignment vertical="center"/>
    </xf>
    <xf numFmtId="0" fontId="30" fillId="0" borderId="3" xfId="4" applyFont="1" applyBorder="1">
      <alignment vertical="center"/>
    </xf>
    <xf numFmtId="0" fontId="1" fillId="0" borderId="1" xfId="1" applyBorder="1" applyAlignment="1">
      <alignment vertical="center" wrapText="1"/>
    </xf>
    <xf numFmtId="0" fontId="1" fillId="0" borderId="4" xfId="1" applyBorder="1" applyAlignment="1">
      <alignment horizontal="center" vertical="center"/>
    </xf>
    <xf numFmtId="0" fontId="1" fillId="0" borderId="1" xfId="1" applyBorder="1" applyAlignment="1">
      <alignment horizontal="center" vertical="center"/>
    </xf>
    <xf numFmtId="0" fontId="1" fillId="0" borderId="3" xfId="1" applyBorder="1" applyAlignment="1">
      <alignment horizontal="center" vertical="center"/>
    </xf>
    <xf numFmtId="176" fontId="1" fillId="0" borderId="4" xfId="1" applyNumberFormat="1" applyBorder="1" applyAlignment="1">
      <alignment horizontal="center" vertical="center"/>
    </xf>
    <xf numFmtId="0" fontId="12" fillId="0" borderId="0" xfId="1" applyFont="1" applyProtection="1">
      <protection locked="0"/>
    </xf>
    <xf numFmtId="0" fontId="13" fillId="0" borderId="0" xfId="1" applyFont="1" applyAlignment="1">
      <alignment horizontal="left" vertical="center"/>
    </xf>
    <xf numFmtId="0" fontId="12" fillId="2" borderId="5" xfId="1" applyFont="1" applyFill="1" applyBorder="1" applyAlignment="1">
      <alignment horizontal="centerContinuous"/>
    </xf>
    <xf numFmtId="0" fontId="14" fillId="0" borderId="5" xfId="1" applyFont="1" applyBorder="1" applyAlignment="1">
      <alignment horizontal="left" vertical="center"/>
    </xf>
    <xf numFmtId="0" fontId="14" fillId="0" borderId="4" xfId="1" applyFont="1" applyBorder="1" applyAlignment="1">
      <alignment horizontal="left" vertical="center" shrinkToFit="1"/>
    </xf>
    <xf numFmtId="0" fontId="12" fillId="0" borderId="4" xfId="1" applyFont="1" applyBorder="1" applyAlignment="1">
      <alignment horizontal="center" vertical="center" wrapText="1" shrinkToFit="1"/>
    </xf>
    <xf numFmtId="176" fontId="14" fillId="0" borderId="6" xfId="1" applyNumberFormat="1" applyFont="1" applyBorder="1" applyAlignment="1">
      <alignment horizontal="center" vertical="center"/>
    </xf>
    <xf numFmtId="176" fontId="14" fillId="0" borderId="7" xfId="1" applyNumberFormat="1" applyFont="1" applyBorder="1" applyAlignment="1">
      <alignment horizontal="center" vertical="center"/>
    </xf>
    <xf numFmtId="176" fontId="14" fillId="0" borderId="8" xfId="1" applyNumberFormat="1" applyFont="1" applyBorder="1" applyAlignment="1">
      <alignment horizontal="center" vertical="center"/>
    </xf>
    <xf numFmtId="0" fontId="12" fillId="2" borderId="9" xfId="1" applyFont="1" applyFill="1" applyBorder="1" applyAlignment="1">
      <alignment horizontal="centerContinuous" vertical="center"/>
    </xf>
    <xf numFmtId="0" fontId="14" fillId="0" borderId="9" xfId="1" applyFont="1" applyBorder="1" applyAlignment="1">
      <alignment horizontal="left" vertical="center"/>
    </xf>
    <xf numFmtId="0" fontId="21" fillId="0" borderId="10" xfId="4" applyBorder="1" applyAlignment="1">
      <alignment horizontal="center" vertical="center"/>
    </xf>
    <xf numFmtId="0" fontId="21" fillId="0" borderId="11" xfId="4" applyBorder="1" applyAlignment="1">
      <alignment horizontal="center" vertical="center"/>
    </xf>
    <xf numFmtId="0" fontId="21" fillId="0" borderId="12" xfId="4" applyBorder="1" applyAlignment="1">
      <alignment horizontal="center" vertical="center"/>
    </xf>
    <xf numFmtId="0" fontId="12" fillId="2" borderId="13" xfId="1" applyFont="1" applyFill="1" applyBorder="1" applyAlignment="1">
      <alignment horizontal="center" vertical="center" wrapText="1" shrinkToFit="1"/>
    </xf>
    <xf numFmtId="0" fontId="12" fillId="2" borderId="15" xfId="1" applyFont="1" applyFill="1" applyBorder="1" applyAlignment="1">
      <alignment horizontal="center" vertical="center" wrapText="1" shrinkToFit="1"/>
    </xf>
    <xf numFmtId="0" fontId="12" fillId="0" borderId="13" xfId="1" applyFont="1" applyBorder="1" applyAlignment="1" applyProtection="1">
      <alignment horizontal="center" vertical="center" shrinkToFit="1"/>
      <protection locked="0"/>
    </xf>
    <xf numFmtId="0" fontId="12" fillId="0" borderId="14" xfId="1" applyFont="1" applyBorder="1" applyAlignment="1" applyProtection="1">
      <alignment horizontal="center" vertical="center" shrinkToFit="1"/>
      <protection locked="0"/>
    </xf>
    <xf numFmtId="0" fontId="12" fillId="0" borderId="13" xfId="1" applyFont="1" applyBorder="1" applyAlignment="1" applyProtection="1">
      <alignment horizontal="center" vertical="center"/>
      <protection locked="0"/>
    </xf>
    <xf numFmtId="0" fontId="12" fillId="0" borderId="0" xfId="1" applyFont="1" applyAlignment="1" applyProtection="1">
      <alignment horizontal="center" vertical="center"/>
      <protection locked="0"/>
    </xf>
    <xf numFmtId="0" fontId="12" fillId="2" borderId="6" xfId="1" applyFont="1" applyFill="1" applyBorder="1" applyAlignment="1">
      <alignment horizontal="center" vertical="center" wrapText="1" shrinkToFit="1"/>
    </xf>
    <xf numFmtId="0" fontId="12" fillId="2" borderId="5" xfId="1" applyFont="1" applyFill="1" applyBorder="1" applyAlignment="1">
      <alignment horizontal="center" vertical="center" wrapText="1" shrinkToFit="1"/>
    </xf>
    <xf numFmtId="0" fontId="12" fillId="0" borderId="6" xfId="1" applyFont="1" applyBorder="1" applyAlignment="1" applyProtection="1">
      <alignment horizontal="center" vertical="center" shrinkToFit="1"/>
      <protection locked="0"/>
    </xf>
    <xf numFmtId="0" fontId="12" fillId="0" borderId="8" xfId="1" applyFont="1" applyBorder="1" applyAlignment="1" applyProtection="1">
      <alignment horizontal="center" vertical="center" shrinkToFit="1"/>
      <protection locked="0"/>
    </xf>
    <xf numFmtId="0" fontId="12" fillId="0" borderId="6" xfId="1" applyFont="1" applyBorder="1" applyAlignment="1" applyProtection="1">
      <alignment horizontal="center" vertical="center"/>
      <protection locked="0"/>
    </xf>
    <xf numFmtId="0" fontId="12" fillId="0" borderId="7" xfId="1" applyFont="1" applyBorder="1" applyAlignment="1" applyProtection="1">
      <alignment horizontal="center" vertical="center"/>
      <protection locked="0"/>
    </xf>
    <xf numFmtId="0" fontId="12" fillId="0" borderId="8" xfId="1" applyFont="1" applyBorder="1" applyAlignment="1" applyProtection="1">
      <alignment horizontal="center" vertical="center"/>
      <protection locked="0"/>
    </xf>
    <xf numFmtId="0" fontId="12" fillId="2" borderId="9" xfId="1" applyFont="1" applyFill="1" applyBorder="1" applyAlignment="1">
      <alignment horizontal="center" vertical="center" shrinkToFit="1"/>
    </xf>
    <xf numFmtId="0" fontId="12" fillId="0" borderId="10" xfId="1" applyFont="1" applyBorder="1" applyAlignment="1" applyProtection="1">
      <alignment horizontal="center" vertical="center" shrinkToFit="1"/>
      <protection locked="0"/>
    </xf>
    <xf numFmtId="0" fontId="12" fillId="0" borderId="12" xfId="1" applyFont="1" applyBorder="1" applyAlignment="1" applyProtection="1">
      <alignment horizontal="center" vertical="center" shrinkToFit="1"/>
      <protection locked="0"/>
    </xf>
    <xf numFmtId="0" fontId="12" fillId="0" borderId="14" xfId="1" applyFont="1" applyBorder="1" applyAlignment="1" applyProtection="1">
      <alignment horizontal="center" vertical="center"/>
      <protection locked="0"/>
    </xf>
    <xf numFmtId="0" fontId="12" fillId="2" borderId="10" xfId="1" applyFont="1" applyFill="1" applyBorder="1" applyAlignment="1">
      <alignment horizontal="center" vertical="center" wrapText="1" shrinkToFit="1"/>
    </xf>
    <xf numFmtId="189" fontId="8" fillId="0" borderId="6" xfId="2" applyNumberFormat="1" applyBorder="1" applyAlignment="1" applyProtection="1">
      <alignment horizontal="center" vertical="center" shrinkToFit="1"/>
      <protection locked="0"/>
    </xf>
    <xf numFmtId="189" fontId="8" fillId="0" borderId="8" xfId="2" applyNumberFormat="1" applyBorder="1" applyAlignment="1" applyProtection="1">
      <alignment horizontal="center" vertical="center" shrinkToFit="1"/>
      <protection locked="0"/>
    </xf>
    <xf numFmtId="189" fontId="8" fillId="0" borderId="10" xfId="2" applyNumberFormat="1" applyBorder="1" applyAlignment="1" applyProtection="1">
      <alignment horizontal="center" vertical="center" shrinkToFit="1"/>
      <protection locked="0"/>
    </xf>
    <xf numFmtId="189" fontId="8" fillId="0" borderId="12" xfId="2" applyNumberFormat="1" applyBorder="1" applyAlignment="1" applyProtection="1">
      <alignment horizontal="center" vertical="center" shrinkToFit="1"/>
      <protection locked="0"/>
    </xf>
    <xf numFmtId="0" fontId="12" fillId="0" borderId="1" xfId="1" applyFont="1" applyBorder="1" applyAlignment="1" applyProtection="1">
      <alignment horizontal="center" vertical="center" shrinkToFit="1"/>
      <protection locked="0"/>
    </xf>
    <xf numFmtId="0" fontId="12" fillId="0" borderId="3" xfId="1" applyFont="1" applyBorder="1" applyAlignment="1" applyProtection="1">
      <alignment horizontal="center" vertical="center" shrinkToFit="1"/>
      <protection locked="0"/>
    </xf>
    <xf numFmtId="0" fontId="11" fillId="5" borderId="1" xfId="6" applyFont="1" applyFill="1" applyBorder="1" applyAlignment="1">
      <alignment horizontal="center" vertical="center"/>
    </xf>
    <xf numFmtId="0" fontId="11" fillId="5" borderId="3" xfId="6" applyFont="1" applyFill="1" applyBorder="1" applyAlignment="1">
      <alignment horizontal="center" vertical="center"/>
    </xf>
    <xf numFmtId="0" fontId="12" fillId="0" borderId="4" xfId="1" applyFont="1" applyBorder="1" applyAlignment="1" applyProtection="1">
      <alignment horizontal="center" vertical="center"/>
      <protection locked="0"/>
    </xf>
    <xf numFmtId="0" fontId="12" fillId="0" borderId="4" xfId="1" applyFont="1" applyBorder="1" applyAlignment="1" applyProtection="1">
      <alignment horizontal="center" vertical="center" shrinkToFit="1"/>
      <protection locked="0"/>
    </xf>
    <xf numFmtId="0" fontId="12" fillId="0" borderId="10" xfId="1" applyFont="1" applyBorder="1" applyAlignment="1" applyProtection="1">
      <alignment horizontal="center" vertical="center"/>
      <protection locked="0"/>
    </xf>
    <xf numFmtId="0" fontId="12" fillId="0" borderId="11" xfId="1" applyFont="1" applyBorder="1" applyAlignment="1" applyProtection="1">
      <alignment horizontal="center" vertical="center"/>
      <protection locked="0"/>
    </xf>
    <xf numFmtId="0" fontId="12" fillId="0" borderId="12" xfId="1" applyFont="1" applyBorder="1" applyAlignment="1" applyProtection="1">
      <alignment horizontal="center" vertical="center"/>
      <protection locked="0"/>
    </xf>
    <xf numFmtId="0" fontId="12" fillId="0" borderId="1" xfId="1" applyFont="1" applyBorder="1" applyAlignment="1" applyProtection="1">
      <alignment horizontal="left" vertical="center" shrinkToFit="1"/>
      <protection locked="0"/>
    </xf>
    <xf numFmtId="0" fontId="21" fillId="0" borderId="2" xfId="4" applyBorder="1" applyAlignment="1">
      <alignment horizontal="left" vertical="center"/>
    </xf>
    <xf numFmtId="0" fontId="21" fillId="0" borderId="3" xfId="4" applyBorder="1" applyAlignment="1">
      <alignment horizontal="left" vertical="center"/>
    </xf>
    <xf numFmtId="0" fontId="12" fillId="0" borderId="1" xfId="1" applyFont="1" applyBorder="1" applyAlignment="1" applyProtection="1">
      <alignment horizontal="left" vertical="center"/>
      <protection locked="0"/>
    </xf>
    <xf numFmtId="0" fontId="12" fillId="0" borderId="2" xfId="1" applyFont="1" applyBorder="1" applyAlignment="1" applyProtection="1">
      <alignment horizontal="left" vertical="center"/>
      <protection locked="0"/>
    </xf>
    <xf numFmtId="0" fontId="12" fillId="0" borderId="3" xfId="1" applyFont="1" applyBorder="1" applyAlignment="1" applyProtection="1">
      <alignment horizontal="left" vertical="center"/>
      <protection locked="0"/>
    </xf>
    <xf numFmtId="0" fontId="21" fillId="0" borderId="2" xfId="4" applyBorder="1">
      <alignment vertical="center"/>
    </xf>
    <xf numFmtId="0" fontId="21" fillId="0" borderId="3" xfId="4" applyBorder="1">
      <alignment vertical="center"/>
    </xf>
    <xf numFmtId="0" fontId="12" fillId="2" borderId="1" xfId="1" applyFont="1" applyFill="1" applyBorder="1" applyAlignment="1" applyProtection="1">
      <alignment horizontal="center" vertical="center" shrinkToFit="1"/>
      <protection locked="0"/>
    </xf>
    <xf numFmtId="0" fontId="12" fillId="2" borderId="3" xfId="1" applyFont="1" applyFill="1" applyBorder="1" applyAlignment="1" applyProtection="1">
      <alignment horizontal="center" vertical="center" shrinkToFit="1"/>
      <protection locked="0"/>
    </xf>
    <xf numFmtId="176" fontId="12" fillId="0" borderId="1" xfId="1" applyNumberFormat="1" applyFont="1" applyBorder="1" applyAlignment="1" applyProtection="1">
      <alignment horizontal="center" vertical="center"/>
      <protection locked="0"/>
    </xf>
    <xf numFmtId="176" fontId="12" fillId="0" borderId="2" xfId="1" applyNumberFormat="1" applyFont="1" applyBorder="1" applyAlignment="1" applyProtection="1">
      <alignment horizontal="center" vertical="center"/>
      <protection locked="0"/>
    </xf>
    <xf numFmtId="176" fontId="12" fillId="0" borderId="3" xfId="1" applyNumberFormat="1" applyFont="1" applyBorder="1" applyAlignment="1" applyProtection="1">
      <alignment horizontal="center" vertical="center"/>
      <protection locked="0"/>
    </xf>
    <xf numFmtId="0" fontId="12" fillId="0" borderId="1" xfId="1" applyFont="1" applyBorder="1" applyAlignment="1">
      <alignment horizontal="left" vertical="center" shrinkToFit="1"/>
    </xf>
    <xf numFmtId="0" fontId="12" fillId="0" borderId="2" xfId="1" applyFont="1" applyBorder="1" applyAlignment="1">
      <alignment horizontal="left" vertical="center" shrinkToFit="1"/>
    </xf>
    <xf numFmtId="0" fontId="12" fillId="6" borderId="1" xfId="1" applyFont="1" applyFill="1" applyBorder="1" applyAlignment="1">
      <alignment horizontal="center" vertical="center" shrinkToFit="1"/>
    </xf>
    <xf numFmtId="0" fontId="12" fillId="6" borderId="2" xfId="1" applyFont="1" applyFill="1" applyBorder="1" applyAlignment="1">
      <alignment horizontal="center" vertical="center" shrinkToFit="1"/>
    </xf>
    <xf numFmtId="0" fontId="12" fillId="0" borderId="3" xfId="1" applyFont="1" applyBorder="1" applyAlignment="1">
      <alignment horizontal="left" vertical="center" shrinkToFit="1"/>
    </xf>
    <xf numFmtId="186" fontId="36" fillId="0" borderId="13" xfId="6" applyNumberFormat="1" applyFont="1" applyBorder="1" applyAlignment="1">
      <alignment horizontal="center" vertical="center" shrinkToFit="1"/>
    </xf>
    <xf numFmtId="186" fontId="36" fillId="0" borderId="14" xfId="6" applyNumberFormat="1" applyFont="1" applyBorder="1" applyAlignment="1">
      <alignment horizontal="center" vertical="center" shrinkToFit="1"/>
    </xf>
    <xf numFmtId="186" fontId="36" fillId="0" borderId="10" xfId="6" applyNumberFormat="1" applyFont="1" applyBorder="1" applyAlignment="1">
      <alignment horizontal="center" vertical="center" shrinkToFit="1"/>
    </xf>
    <xf numFmtId="186" fontId="36" fillId="0" borderId="12" xfId="6" applyNumberFormat="1" applyFont="1" applyBorder="1" applyAlignment="1">
      <alignment horizontal="center" vertical="center" shrinkToFit="1"/>
    </xf>
    <xf numFmtId="0" fontId="36" fillId="0" borderId="13" xfId="6" applyFont="1" applyBorder="1" applyAlignment="1">
      <alignment horizontal="center" vertical="center" shrinkToFit="1"/>
    </xf>
    <xf numFmtId="0" fontId="36" fillId="0" borderId="14" xfId="6" applyFont="1" applyBorder="1" applyAlignment="1">
      <alignment horizontal="center" vertical="center" shrinkToFit="1"/>
    </xf>
    <xf numFmtId="0" fontId="36" fillId="0" borderId="10" xfId="6" applyFont="1" applyBorder="1" applyAlignment="1">
      <alignment horizontal="center" vertical="center" shrinkToFit="1"/>
    </xf>
    <xf numFmtId="0" fontId="36" fillId="0" borderId="12" xfId="6" applyFont="1" applyBorder="1" applyAlignment="1">
      <alignment horizontal="center" vertical="center" shrinkToFit="1"/>
    </xf>
    <xf numFmtId="186" fontId="36" fillId="0" borderId="6" xfId="6" applyNumberFormat="1" applyFont="1" applyBorder="1" applyAlignment="1">
      <alignment horizontal="center" vertical="center" shrinkToFit="1"/>
    </xf>
    <xf numFmtId="186" fontId="36" fillId="0" borderId="8" xfId="6" applyNumberFormat="1" applyFont="1" applyBorder="1" applyAlignment="1">
      <alignment horizontal="center" vertical="center" shrinkToFit="1"/>
    </xf>
    <xf numFmtId="0" fontId="36" fillId="0" borderId="1" xfId="6" applyFont="1" applyBorder="1" applyAlignment="1">
      <alignment horizontal="center" vertical="center" shrinkToFit="1"/>
    </xf>
    <xf numFmtId="0" fontId="36" fillId="0" borderId="3" xfId="6" applyFont="1" applyBorder="1" applyAlignment="1">
      <alignment horizontal="center" vertical="center" shrinkToFit="1"/>
    </xf>
    <xf numFmtId="0" fontId="30" fillId="0" borderId="4" xfId="4" applyFont="1" applyBorder="1" applyAlignment="1">
      <alignment horizontal="center" vertical="center" shrinkToFit="1"/>
    </xf>
    <xf numFmtId="0" fontId="12" fillId="0" borderId="10" xfId="1" applyFont="1" applyBorder="1" applyAlignment="1">
      <alignment horizontal="left" vertical="center" shrinkToFit="1"/>
    </xf>
    <xf numFmtId="0" fontId="12" fillId="0" borderId="11" xfId="1" applyFont="1" applyBorder="1" applyAlignment="1">
      <alignment horizontal="left" vertical="center" shrinkToFit="1"/>
    </xf>
    <xf numFmtId="0" fontId="12" fillId="0" borderId="12" xfId="1" applyFont="1" applyBorder="1" applyAlignment="1">
      <alignment horizontal="left" vertical="center" shrinkToFit="1"/>
    </xf>
    <xf numFmtId="0" fontId="12" fillId="0" borderId="0" xfId="1" applyFont="1" applyAlignment="1">
      <alignment vertical="center"/>
    </xf>
    <xf numFmtId="0" fontId="2" fillId="0" borderId="7" xfId="1" applyFont="1" applyBorder="1" applyAlignment="1" applyProtection="1">
      <alignment vertical="center" wrapText="1"/>
      <protection locked="0"/>
    </xf>
    <xf numFmtId="0" fontId="30" fillId="0" borderId="7" xfId="4" applyFont="1" applyBorder="1" applyAlignment="1">
      <alignment vertical="center" wrapText="1"/>
    </xf>
    <xf numFmtId="0" fontId="30" fillId="0" borderId="0" xfId="4" applyFont="1" applyAlignment="1">
      <alignment vertical="center" wrapText="1"/>
    </xf>
    <xf numFmtId="0" fontId="24" fillId="0" borderId="0" xfId="6" applyFont="1">
      <alignment vertical="center"/>
    </xf>
    <xf numFmtId="0" fontId="4" fillId="0" borderId="0" xfId="6" applyFont="1">
      <alignment vertical="center"/>
    </xf>
    <xf numFmtId="0" fontId="2" fillId="0" borderId="0" xfId="6" applyFont="1">
      <alignment vertical="center"/>
    </xf>
    <xf numFmtId="0" fontId="2" fillId="5" borderId="5" xfId="6" applyFont="1" applyFill="1" applyBorder="1" applyAlignment="1">
      <alignment horizontal="center"/>
    </xf>
    <xf numFmtId="0" fontId="2" fillId="0" borderId="5" xfId="6" applyFont="1" applyBorder="1" applyAlignment="1">
      <alignment vertical="center" shrinkToFit="1"/>
    </xf>
    <xf numFmtId="0" fontId="2" fillId="5" borderId="1" xfId="6" applyFont="1" applyFill="1" applyBorder="1" applyAlignment="1">
      <alignment horizontal="center" vertical="center"/>
    </xf>
    <xf numFmtId="0" fontId="2" fillId="5" borderId="2" xfId="6" applyFont="1" applyFill="1" applyBorder="1" applyAlignment="1">
      <alignment horizontal="center" vertical="center"/>
    </xf>
    <xf numFmtId="0" fontId="2" fillId="5" borderId="3" xfId="6" applyFont="1" applyFill="1" applyBorder="1" applyAlignment="1">
      <alignment horizontal="center" vertical="center"/>
    </xf>
    <xf numFmtId="0" fontId="2" fillId="0" borderId="1" xfId="6" applyFont="1" applyBorder="1" applyAlignment="1">
      <alignment vertical="center" shrinkToFit="1"/>
    </xf>
    <xf numFmtId="0" fontId="2" fillId="0" borderId="2" xfId="6" applyFont="1" applyBorder="1" applyAlignment="1">
      <alignment vertical="center" shrinkToFit="1"/>
    </xf>
    <xf numFmtId="0" fontId="2" fillId="0" borderId="3" xfId="6" applyFont="1" applyBorder="1" applyAlignment="1">
      <alignment vertical="center" shrinkToFit="1"/>
    </xf>
    <xf numFmtId="0" fontId="12" fillId="5" borderId="4" xfId="1" applyFont="1" applyFill="1" applyBorder="1" applyAlignment="1">
      <alignment horizontal="center" vertical="center" shrinkToFit="1"/>
    </xf>
    <xf numFmtId="0" fontId="2" fillId="0" borderId="1" xfId="6" applyFont="1" applyBorder="1" applyAlignment="1">
      <alignment horizontal="left" vertical="center" shrinkToFit="1"/>
    </xf>
    <xf numFmtId="0" fontId="2" fillId="0" borderId="2" xfId="6" applyFont="1" applyBorder="1" applyAlignment="1">
      <alignment horizontal="left" vertical="center" shrinkToFit="1"/>
    </xf>
    <xf numFmtId="0" fontId="2" fillId="0" borderId="3" xfId="6" applyFont="1" applyBorder="1" applyAlignment="1">
      <alignment horizontal="left" vertical="center" shrinkToFit="1"/>
    </xf>
    <xf numFmtId="0" fontId="2" fillId="5" borderId="6" xfId="6" applyFont="1" applyFill="1" applyBorder="1" applyAlignment="1">
      <alignment horizontal="center" vertical="center" shrinkToFit="1"/>
    </xf>
    <xf numFmtId="0" fontId="2" fillId="5" borderId="8" xfId="6" applyFont="1" applyFill="1" applyBorder="1" applyAlignment="1">
      <alignment horizontal="center" vertical="center" shrinkToFit="1"/>
    </xf>
    <xf numFmtId="176" fontId="2" fillId="0" borderId="6" xfId="6" applyNumberFormat="1" applyFont="1" applyBorder="1" applyAlignment="1">
      <alignment horizontal="center" vertical="center" shrinkToFit="1"/>
    </xf>
    <xf numFmtId="176" fontId="2" fillId="0" borderId="7" xfId="6" applyNumberFormat="1" applyFont="1" applyBorder="1" applyAlignment="1">
      <alignment horizontal="center" vertical="center" shrinkToFit="1"/>
    </xf>
    <xf numFmtId="176" fontId="2" fillId="0" borderId="8" xfId="6" applyNumberFormat="1" applyFont="1" applyBorder="1" applyAlignment="1">
      <alignment horizontal="center" vertical="center" shrinkToFit="1"/>
    </xf>
    <xf numFmtId="0" fontId="2" fillId="5" borderId="9" xfId="6" applyFont="1" applyFill="1" applyBorder="1" applyAlignment="1">
      <alignment horizontal="center" vertical="center"/>
    </xf>
    <xf numFmtId="0" fontId="2" fillId="0" borderId="9" xfId="6" applyFont="1" applyBorder="1" applyAlignment="1">
      <alignment vertical="center" shrinkToFit="1"/>
    </xf>
    <xf numFmtId="0" fontId="30" fillId="0" borderId="10" xfId="4" applyFont="1" applyBorder="1" applyAlignment="1">
      <alignment vertical="center" shrinkToFit="1"/>
    </xf>
    <xf numFmtId="0" fontId="30" fillId="0" borderId="11" xfId="4" applyFont="1" applyBorder="1" applyAlignment="1">
      <alignment vertical="center" shrinkToFit="1"/>
    </xf>
    <xf numFmtId="0" fontId="30" fillId="0" borderId="12" xfId="4" applyFont="1" applyBorder="1" applyAlignment="1">
      <alignment vertical="center" shrinkToFit="1"/>
    </xf>
    <xf numFmtId="0" fontId="2" fillId="0" borderId="4" xfId="6" applyFont="1" applyBorder="1" applyAlignment="1">
      <alignment vertical="center" shrinkToFit="1"/>
    </xf>
    <xf numFmtId="0" fontId="2" fillId="0" borderId="4" xfId="6" applyFont="1" applyBorder="1" applyAlignment="1">
      <alignment horizontal="center" vertical="center" shrinkToFit="1"/>
    </xf>
    <xf numFmtId="0" fontId="2" fillId="0" borderId="1" xfId="6" applyFont="1" applyBorder="1" applyAlignment="1">
      <alignment horizontal="center" vertical="center" shrinkToFit="1"/>
    </xf>
    <xf numFmtId="0" fontId="2" fillId="0" borderId="3" xfId="6" applyFont="1" applyBorder="1" applyAlignment="1">
      <alignment horizontal="center" vertical="center" shrinkToFit="1"/>
    </xf>
    <xf numFmtId="0" fontId="2" fillId="0" borderId="2" xfId="6" applyFont="1" applyBorder="1" applyAlignment="1">
      <alignment horizontal="center" vertical="center" shrinkToFit="1"/>
    </xf>
    <xf numFmtId="0" fontId="2" fillId="5" borderId="4" xfId="6" applyFont="1" applyFill="1" applyBorder="1" applyAlignment="1">
      <alignment horizontal="center" vertical="center"/>
    </xf>
    <xf numFmtId="0" fontId="38" fillId="0" borderId="4" xfId="6" applyFont="1" applyBorder="1" applyAlignment="1">
      <alignment horizontal="center" vertical="center" shrinkToFit="1"/>
    </xf>
    <xf numFmtId="0" fontId="2" fillId="5" borderId="4" xfId="6" applyFont="1" applyFill="1" applyBorder="1" applyAlignment="1">
      <alignment horizontal="center" vertical="center"/>
    </xf>
    <xf numFmtId="0" fontId="2" fillId="0" borderId="4" xfId="6" applyFont="1" applyBorder="1" applyAlignment="1">
      <alignment horizontal="center" vertical="center" shrinkToFit="1"/>
    </xf>
    <xf numFmtId="0" fontId="11" fillId="0" borderId="9" xfId="6" applyFont="1" applyBorder="1" applyAlignment="1">
      <alignment horizontal="center" vertical="center" wrapText="1"/>
    </xf>
    <xf numFmtId="0" fontId="11" fillId="0" borderId="4" xfId="6" applyFont="1" applyBorder="1" applyAlignment="1">
      <alignment horizontal="center" vertical="center"/>
    </xf>
    <xf numFmtId="186" fontId="11" fillId="0" borderId="0" xfId="6" applyNumberFormat="1" applyFont="1" applyAlignment="1">
      <alignment horizontal="center" vertical="center" shrinkToFit="1"/>
    </xf>
    <xf numFmtId="186" fontId="11" fillId="0" borderId="14" xfId="6" applyNumberFormat="1" applyFont="1" applyBorder="1" applyAlignment="1">
      <alignment horizontal="center" vertical="center" shrinkToFit="1"/>
    </xf>
    <xf numFmtId="0" fontId="36" fillId="0" borderId="0" xfId="6" applyFont="1">
      <alignment vertical="center"/>
    </xf>
    <xf numFmtId="0" fontId="11" fillId="0" borderId="4" xfId="6" applyFont="1" applyBorder="1" applyAlignment="1">
      <alignment horizontal="center" vertical="center" wrapText="1"/>
    </xf>
    <xf numFmtId="186" fontId="11" fillId="0" borderId="4" xfId="6" applyNumberFormat="1" applyFont="1" applyBorder="1" applyAlignment="1">
      <alignment horizontal="center" vertical="center" shrinkToFit="1"/>
    </xf>
    <xf numFmtId="0" fontId="11" fillId="0" borderId="0" xfId="6" applyFont="1" applyAlignment="1">
      <alignment horizontal="center" vertical="center" wrapText="1"/>
    </xf>
    <xf numFmtId="0" fontId="11" fillId="0" borderId="0" xfId="1" applyFont="1" applyAlignment="1" applyProtection="1">
      <alignment vertical="center"/>
      <protection locked="0"/>
    </xf>
    <xf numFmtId="0" fontId="11" fillId="0" borderId="0" xfId="6" applyFont="1" applyAlignment="1">
      <alignment horizontal="center" vertical="center"/>
    </xf>
    <xf numFmtId="186" fontId="11" fillId="0" borderId="0" xfId="6" applyNumberFormat="1" applyFont="1" applyAlignment="1">
      <alignment horizontal="center" vertical="center" shrinkToFit="1"/>
    </xf>
    <xf numFmtId="0" fontId="11" fillId="0" borderId="0" xfId="6" applyFont="1" applyAlignment="1">
      <alignment horizontal="left" vertical="center"/>
    </xf>
    <xf numFmtId="0" fontId="11" fillId="0" borderId="0" xfId="6" applyFont="1">
      <alignment vertical="center"/>
    </xf>
    <xf numFmtId="0" fontId="36" fillId="0" borderId="0" xfId="6" applyFont="1" applyAlignment="1">
      <alignment horizontal="left" vertical="center"/>
    </xf>
    <xf numFmtId="0" fontId="36" fillId="0" borderId="0" xfId="6" applyFont="1" applyAlignment="1">
      <alignment horizontal="center" vertical="center"/>
    </xf>
    <xf numFmtId="0" fontId="24" fillId="0" borderId="0" xfId="6" applyFont="1" applyAlignment="1">
      <alignment horizontal="left" vertical="center"/>
    </xf>
    <xf numFmtId="0" fontId="12" fillId="2" borderId="6" xfId="1" applyFont="1" applyFill="1" applyBorder="1" applyAlignment="1">
      <alignment horizontal="center" vertical="center"/>
    </xf>
    <xf numFmtId="0" fontId="14" fillId="0" borderId="6" xfId="1" applyFont="1" applyBorder="1" applyAlignment="1">
      <alignment horizontal="left" vertical="center" shrinkToFit="1"/>
    </xf>
    <xf numFmtId="0" fontId="14" fillId="0" borderId="7" xfId="1" applyFont="1" applyBorder="1" applyAlignment="1">
      <alignment horizontal="left" vertical="center" shrinkToFit="1"/>
    </xf>
    <xf numFmtId="0" fontId="14" fillId="0" borderId="8" xfId="1" applyFont="1" applyBorder="1" applyAlignment="1">
      <alignment horizontal="left" vertical="center" shrinkToFit="1"/>
    </xf>
    <xf numFmtId="0" fontId="13" fillId="0" borderId="4" xfId="1" applyFont="1" applyBorder="1" applyAlignment="1">
      <alignment horizontal="left" vertical="center" shrinkToFit="1"/>
    </xf>
    <xf numFmtId="0" fontId="14" fillId="0" borderId="4" xfId="1" applyFont="1" applyBorder="1" applyAlignment="1">
      <alignment horizontal="center" vertical="center" shrinkToFit="1"/>
    </xf>
    <xf numFmtId="184" fontId="12" fillId="0" borderId="6" xfId="1" applyNumberFormat="1" applyFont="1" applyBorder="1" applyAlignment="1">
      <alignment horizontal="center" vertical="center" shrinkToFit="1"/>
    </xf>
    <xf numFmtId="184" fontId="12" fillId="0" borderId="7" xfId="1" applyNumberFormat="1" applyFont="1" applyBorder="1" applyAlignment="1">
      <alignment horizontal="center" vertical="center" shrinkToFit="1"/>
    </xf>
    <xf numFmtId="184" fontId="12" fillId="0" borderId="8" xfId="1" applyNumberFormat="1" applyFont="1" applyBorder="1" applyAlignment="1">
      <alignment horizontal="center" vertical="center" shrinkToFit="1"/>
    </xf>
    <xf numFmtId="0" fontId="12" fillId="2" borderId="10" xfId="1" applyFont="1" applyFill="1" applyBorder="1" applyAlignment="1">
      <alignment horizontal="center" vertical="center"/>
    </xf>
    <xf numFmtId="0" fontId="14" fillId="0" borderId="10" xfId="1" applyFont="1" applyBorder="1" applyAlignment="1">
      <alignment horizontal="left" vertical="center" shrinkToFit="1"/>
    </xf>
    <xf numFmtId="0" fontId="14" fillId="0" borderId="11" xfId="1" applyFont="1" applyBorder="1" applyAlignment="1">
      <alignment horizontal="left" vertical="center" shrinkToFit="1"/>
    </xf>
    <xf numFmtId="0" fontId="14" fillId="0" borderId="12" xfId="1" applyFont="1" applyBorder="1" applyAlignment="1">
      <alignment horizontal="left" vertical="center" shrinkToFit="1"/>
    </xf>
    <xf numFmtId="0" fontId="30" fillId="0" borderId="11" xfId="4" applyFont="1" applyBorder="1" applyAlignment="1">
      <alignment horizontal="center" vertical="center" shrinkToFit="1"/>
    </xf>
    <xf numFmtId="0" fontId="21" fillId="0" borderId="10" xfId="4" applyBorder="1" applyAlignment="1">
      <alignment horizontal="center" vertical="center" shrinkToFit="1"/>
    </xf>
    <xf numFmtId="0" fontId="21" fillId="0" borderId="11" xfId="4" applyBorder="1" applyAlignment="1">
      <alignment horizontal="center" vertical="center" shrinkToFit="1"/>
    </xf>
    <xf numFmtId="0" fontId="21" fillId="0" borderId="12" xfId="4" applyBorder="1" applyAlignment="1">
      <alignment horizontal="center" vertical="center" shrinkToFit="1"/>
    </xf>
    <xf numFmtId="0" fontId="12" fillId="2" borderId="15" xfId="1" applyFont="1" applyFill="1" applyBorder="1" applyAlignment="1">
      <alignment vertical="center" textRotation="255"/>
    </xf>
    <xf numFmtId="0" fontId="39" fillId="0" borderId="13" xfId="1" applyFont="1" applyBorder="1" applyAlignment="1" applyProtection="1">
      <alignment horizontal="center"/>
      <protection locked="0"/>
    </xf>
    <xf numFmtId="0" fontId="39" fillId="0" borderId="0" xfId="1" applyFont="1" applyAlignment="1" applyProtection="1">
      <alignment horizontal="center"/>
      <protection locked="0"/>
    </xf>
    <xf numFmtId="0" fontId="39" fillId="0" borderId="14" xfId="1" applyFont="1" applyBorder="1" applyAlignment="1" applyProtection="1">
      <alignment horizontal="center"/>
      <protection locked="0"/>
    </xf>
    <xf numFmtId="0" fontId="12" fillId="2" borderId="9" xfId="1" applyFont="1" applyFill="1" applyBorder="1" applyAlignment="1">
      <alignment vertical="center" textRotation="255"/>
    </xf>
    <xf numFmtId="0" fontId="12" fillId="0" borderId="10" xfId="1" applyFont="1" applyBorder="1" applyAlignment="1" applyProtection="1">
      <alignment vertical="center"/>
      <protection locked="0"/>
    </xf>
    <xf numFmtId="0" fontId="12" fillId="0" borderId="11" xfId="1" applyFont="1" applyBorder="1" applyAlignment="1" applyProtection="1">
      <alignment vertical="center"/>
      <protection locked="0"/>
    </xf>
    <xf numFmtId="0" fontId="13" fillId="0" borderId="11" xfId="1" applyFont="1" applyBorder="1" applyAlignment="1" applyProtection="1">
      <alignment vertical="center"/>
      <protection locked="0"/>
    </xf>
    <xf numFmtId="0" fontId="12" fillId="0" borderId="11" xfId="1" applyFont="1" applyBorder="1" applyProtection="1">
      <protection locked="0"/>
    </xf>
    <xf numFmtId="0" fontId="19" fillId="0" borderId="11" xfId="1" applyFont="1" applyBorder="1" applyAlignment="1" applyProtection="1">
      <alignment horizontal="left" vertical="center" wrapText="1"/>
      <protection locked="0"/>
    </xf>
    <xf numFmtId="0" fontId="19" fillId="0" borderId="12" xfId="1" applyFont="1" applyBorder="1" applyAlignment="1" applyProtection="1">
      <alignment horizontal="left" vertical="center" wrapText="1"/>
      <protection locked="0"/>
    </xf>
    <xf numFmtId="0" fontId="12" fillId="2" borderId="5" xfId="1" applyFont="1" applyFill="1" applyBorder="1" applyAlignment="1">
      <alignment horizontal="center" vertical="center" shrinkToFit="1"/>
    </xf>
    <xf numFmtId="0" fontId="12" fillId="2" borderId="3" xfId="1" applyFont="1" applyFill="1" applyBorder="1" applyAlignment="1">
      <alignment horizontal="center" vertical="center"/>
    </xf>
    <xf numFmtId="0" fontId="12" fillId="2" borderId="3" xfId="1" applyFont="1" applyFill="1" applyBorder="1" applyAlignment="1">
      <alignment horizontal="center" vertical="center" wrapText="1"/>
    </xf>
    <xf numFmtId="0" fontId="2" fillId="0" borderId="0" xfId="1" applyFont="1" applyAlignment="1" applyProtection="1">
      <alignment horizontal="center"/>
      <protection locked="0"/>
    </xf>
    <xf numFmtId="0" fontId="1" fillId="0" borderId="0" xfId="1" applyAlignment="1">
      <alignment vertical="center"/>
    </xf>
    <xf numFmtId="0" fontId="40" fillId="0" borderId="0" xfId="1" applyFont="1" applyAlignment="1">
      <alignment vertical="center" wrapText="1"/>
    </xf>
    <xf numFmtId="0" fontId="2" fillId="2" borderId="27" xfId="1" applyFont="1" applyFill="1" applyBorder="1" applyAlignment="1">
      <alignment horizontal="center" vertical="center" wrapText="1"/>
    </xf>
    <xf numFmtId="0" fontId="2" fillId="2" borderId="28" xfId="1" applyFont="1" applyFill="1" applyBorder="1" applyAlignment="1">
      <alignment horizontal="center" vertical="center" wrapText="1"/>
    </xf>
    <xf numFmtId="0" fontId="2" fillId="2" borderId="27" xfId="1" applyFont="1" applyFill="1" applyBorder="1" applyAlignment="1">
      <alignment horizontal="center" vertical="center"/>
    </xf>
    <xf numFmtId="0" fontId="2" fillId="2" borderId="29" xfId="1" applyFont="1" applyFill="1" applyBorder="1" applyAlignment="1">
      <alignment vertical="center"/>
    </xf>
    <xf numFmtId="0" fontId="2" fillId="2" borderId="28" xfId="1" applyFont="1" applyFill="1" applyBorder="1" applyAlignment="1">
      <alignment vertical="center"/>
    </xf>
    <xf numFmtId="0" fontId="1" fillId="0" borderId="4" xfId="1" applyBorder="1" applyAlignment="1">
      <alignment horizontal="center" vertical="center" wrapText="1"/>
    </xf>
    <xf numFmtId="0" fontId="2" fillId="2" borderId="27" xfId="1" applyFont="1" applyFill="1" applyBorder="1" applyAlignment="1">
      <alignment horizontal="center" vertical="center" shrinkToFit="1"/>
    </xf>
    <xf numFmtId="0" fontId="2" fillId="2" borderId="29" xfId="1" applyFont="1" applyFill="1" applyBorder="1" applyAlignment="1">
      <alignment horizontal="center" vertical="center" shrinkToFit="1"/>
    </xf>
    <xf numFmtId="0" fontId="2" fillId="2" borderId="28" xfId="1" applyFont="1" applyFill="1" applyBorder="1" applyAlignment="1">
      <alignment horizontal="center" vertical="center" shrinkToFit="1"/>
    </xf>
    <xf numFmtId="0" fontId="2" fillId="2" borderId="30" xfId="1" applyFont="1" applyFill="1" applyBorder="1" applyAlignment="1">
      <alignment vertical="center" wrapText="1"/>
    </xf>
    <xf numFmtId="0" fontId="2" fillId="2" borderId="31" xfId="1" applyFont="1" applyFill="1" applyBorder="1" applyAlignment="1">
      <alignment vertical="center" wrapText="1"/>
    </xf>
    <xf numFmtId="0" fontId="2" fillId="2" borderId="30" xfId="1" applyFont="1" applyFill="1" applyBorder="1" applyAlignment="1">
      <alignment horizontal="center" vertical="center" shrinkToFit="1"/>
    </xf>
    <xf numFmtId="0" fontId="2" fillId="2" borderId="31" xfId="1" applyFont="1" applyFill="1" applyBorder="1" applyAlignment="1">
      <alignment horizontal="center" vertical="center" shrinkToFit="1"/>
    </xf>
    <xf numFmtId="0" fontId="2" fillId="2" borderId="30" xfId="1" applyFont="1" applyFill="1" applyBorder="1" applyAlignment="1">
      <alignment horizontal="center" vertical="center"/>
    </xf>
    <xf numFmtId="0" fontId="21" fillId="0" borderId="11" xfId="4" applyBorder="1" applyAlignment="1">
      <alignment horizontal="left" vertical="center"/>
    </xf>
    <xf numFmtId="0" fontId="21" fillId="0" borderId="0" xfId="4" applyAlignment="1">
      <alignment horizontal="left" vertical="center"/>
    </xf>
    <xf numFmtId="0" fontId="2" fillId="2" borderId="31" xfId="1" applyFont="1" applyFill="1" applyBorder="1" applyAlignment="1">
      <alignment horizontal="center" vertical="center"/>
    </xf>
    <xf numFmtId="0" fontId="23" fillId="0" borderId="6" xfId="1" applyFont="1" applyBorder="1" applyAlignment="1">
      <alignment horizontal="left" vertical="center" shrinkToFit="1"/>
    </xf>
    <xf numFmtId="0" fontId="23" fillId="0" borderId="7" xfId="1" applyFont="1" applyBorder="1" applyAlignment="1">
      <alignment horizontal="left" vertical="center" shrinkToFit="1"/>
    </xf>
    <xf numFmtId="0" fontId="23" fillId="0" borderId="8" xfId="1" applyFont="1" applyBorder="1" applyAlignment="1">
      <alignment horizontal="left" vertical="center" shrinkToFit="1"/>
    </xf>
    <xf numFmtId="0" fontId="23" fillId="0" borderId="4" xfId="1" applyFont="1" applyBorder="1" applyAlignment="1">
      <alignment horizontal="left" vertical="center" shrinkToFit="1"/>
    </xf>
    <xf numFmtId="184" fontId="12" fillId="0" borderId="6" xfId="1" applyNumberFormat="1" applyFont="1" applyBorder="1" applyAlignment="1">
      <alignment horizontal="right" vertical="center" wrapText="1" shrinkToFit="1"/>
    </xf>
    <xf numFmtId="0" fontId="30" fillId="0" borderId="7" xfId="4" applyFont="1" applyBorder="1" applyAlignment="1">
      <alignment vertical="center" wrapText="1" shrinkToFit="1"/>
    </xf>
    <xf numFmtId="0" fontId="30" fillId="0" borderId="8" xfId="4" applyFont="1" applyBorder="1" applyAlignment="1">
      <alignment vertical="center" wrapText="1" shrinkToFit="1"/>
    </xf>
    <xf numFmtId="0" fontId="2" fillId="2" borderId="32" xfId="1" applyFont="1" applyFill="1" applyBorder="1" applyAlignment="1">
      <alignment horizontal="center" vertical="center"/>
    </xf>
    <xf numFmtId="0" fontId="2" fillId="2" borderId="33" xfId="1" applyFont="1" applyFill="1" applyBorder="1" applyAlignment="1">
      <alignment horizontal="center" vertical="center"/>
    </xf>
    <xf numFmtId="0" fontId="2" fillId="2" borderId="34" xfId="1" applyFont="1" applyFill="1" applyBorder="1" applyAlignment="1">
      <alignment horizontal="center" vertical="center"/>
    </xf>
    <xf numFmtId="0" fontId="2" fillId="2" borderId="35" xfId="1" applyFont="1" applyFill="1" applyBorder="1" applyAlignment="1">
      <alignment horizontal="center" vertical="center"/>
    </xf>
    <xf numFmtId="0" fontId="2" fillId="2" borderId="36" xfId="1" applyFont="1" applyFill="1" applyBorder="1" applyAlignment="1">
      <alignment horizontal="center" vertical="center"/>
    </xf>
    <xf numFmtId="0" fontId="23" fillId="0" borderId="10" xfId="1" applyFont="1" applyBorder="1" applyAlignment="1">
      <alignment horizontal="left" vertical="center" shrinkToFit="1"/>
    </xf>
    <xf numFmtId="0" fontId="23" fillId="0" borderId="11" xfId="1" applyFont="1" applyBorder="1" applyAlignment="1">
      <alignment horizontal="left" vertical="center" shrinkToFit="1"/>
    </xf>
    <xf numFmtId="0" fontId="23" fillId="0" borderId="12" xfId="1" applyFont="1" applyBorder="1" applyAlignment="1">
      <alignment horizontal="left" vertical="center" shrinkToFit="1"/>
    </xf>
    <xf numFmtId="0" fontId="30" fillId="0" borderId="10" xfId="4" applyFont="1" applyBorder="1" applyAlignment="1">
      <alignment vertical="center" wrapText="1" shrinkToFit="1"/>
    </xf>
    <xf numFmtId="0" fontId="30" fillId="0" borderId="11" xfId="4" applyFont="1" applyBorder="1" applyAlignment="1">
      <alignment vertical="center" wrapText="1" shrinkToFit="1"/>
    </xf>
    <xf numFmtId="0" fontId="30" fillId="0" borderId="12" xfId="4" applyFont="1" applyBorder="1" applyAlignment="1">
      <alignment vertical="center" wrapText="1" shrinkToFit="1"/>
    </xf>
    <xf numFmtId="193" fontId="1" fillId="0" borderId="4" xfId="1" applyNumberFormat="1" applyBorder="1" applyAlignment="1">
      <alignment vertical="center"/>
    </xf>
    <xf numFmtId="194" fontId="1" fillId="0" borderId="4" xfId="1" applyNumberFormat="1" applyBorder="1" applyAlignment="1">
      <alignment vertical="center"/>
    </xf>
    <xf numFmtId="195" fontId="1" fillId="0" borderId="4" xfId="1" applyNumberFormat="1" applyBorder="1" applyAlignment="1">
      <alignment vertical="center"/>
    </xf>
    <xf numFmtId="0" fontId="1" fillId="0" borderId="4" xfId="1" applyBorder="1" applyAlignment="1">
      <alignment horizontal="center" vertical="center"/>
    </xf>
    <xf numFmtId="185" fontId="1" fillId="0" borderId="4" xfId="1" applyNumberFormat="1" applyBorder="1" applyAlignment="1">
      <alignment horizontal="center" vertical="center" shrinkToFit="1"/>
    </xf>
    <xf numFmtId="185" fontId="1" fillId="0" borderId="4" xfId="1" applyNumberFormat="1" applyBorder="1" applyAlignment="1">
      <alignment vertical="center" shrinkToFit="1"/>
    </xf>
    <xf numFmtId="196" fontId="1" fillId="0" borderId="4" xfId="1" applyNumberFormat="1" applyBorder="1" applyAlignment="1">
      <alignment vertical="center" shrinkToFit="1"/>
    </xf>
    <xf numFmtId="0" fontId="2" fillId="2" borderId="5" xfId="1" applyFont="1" applyFill="1" applyBorder="1" applyAlignment="1">
      <alignment vertical="center" textRotation="255"/>
    </xf>
    <xf numFmtId="0" fontId="41" fillId="0" borderId="6" xfId="1" applyFont="1" applyBorder="1" applyAlignment="1" applyProtection="1">
      <alignment horizontal="center"/>
      <protection locked="0"/>
    </xf>
    <xf numFmtId="0" fontId="41" fillId="0" borderId="7" xfId="1" applyFont="1" applyBorder="1" applyAlignment="1" applyProtection="1">
      <alignment horizontal="center"/>
      <protection locked="0"/>
    </xf>
    <xf numFmtId="0" fontId="41" fillId="0" borderId="0" xfId="1" applyFont="1" applyAlignment="1" applyProtection="1">
      <alignment horizontal="center"/>
      <protection locked="0"/>
    </xf>
    <xf numFmtId="0" fontId="41" fillId="0" borderId="14" xfId="1" applyFont="1" applyBorder="1" applyAlignment="1" applyProtection="1">
      <alignment horizontal="center"/>
      <protection locked="0"/>
    </xf>
    <xf numFmtId="0" fontId="11" fillId="2" borderId="1" xfId="1" applyFont="1" applyFill="1" applyBorder="1" applyAlignment="1" applyProtection="1">
      <alignment horizontal="center" vertical="center"/>
      <protection locked="0"/>
    </xf>
    <xf numFmtId="0" fontId="21" fillId="2" borderId="2" xfId="4" applyFill="1" applyBorder="1" applyAlignment="1">
      <alignment horizontal="center" vertical="center"/>
    </xf>
    <xf numFmtId="0" fontId="21" fillId="2" borderId="3" xfId="4" applyFill="1" applyBorder="1" applyAlignment="1">
      <alignment horizontal="center" vertical="center"/>
    </xf>
    <xf numFmtId="0" fontId="41" fillId="0" borderId="13" xfId="1" applyFont="1" applyBorder="1" applyAlignment="1" applyProtection="1">
      <alignment horizontal="center"/>
      <protection locked="0"/>
    </xf>
    <xf numFmtId="0" fontId="11" fillId="2" borderId="1" xfId="1" applyFont="1" applyFill="1" applyBorder="1" applyAlignment="1" applyProtection="1">
      <alignment horizontal="center" vertical="center" wrapText="1"/>
      <protection locked="0"/>
    </xf>
    <xf numFmtId="0" fontId="11" fillId="2" borderId="2" xfId="1" applyFont="1" applyFill="1" applyBorder="1" applyAlignment="1" applyProtection="1">
      <alignment horizontal="center" vertical="center" wrapText="1"/>
      <protection locked="0"/>
    </xf>
    <xf numFmtId="0" fontId="11" fillId="2" borderId="3" xfId="1" applyFont="1" applyFill="1" applyBorder="1" applyAlignment="1" applyProtection="1">
      <alignment horizontal="center" vertical="center" wrapText="1"/>
      <protection locked="0"/>
    </xf>
    <xf numFmtId="0" fontId="11" fillId="0" borderId="1" xfId="1" applyFont="1" applyBorder="1" applyAlignment="1" applyProtection="1">
      <alignment horizontal="center" vertical="center" wrapText="1"/>
      <protection locked="0"/>
    </xf>
    <xf numFmtId="0" fontId="11" fillId="0" borderId="2" xfId="1" applyFont="1" applyBorder="1" applyAlignment="1" applyProtection="1">
      <alignment horizontal="center" vertical="center" wrapText="1"/>
      <protection locked="0"/>
    </xf>
    <xf numFmtId="194" fontId="11" fillId="0" borderId="1" xfId="1" applyNumberFormat="1" applyFont="1" applyBorder="1" applyAlignment="1" applyProtection="1">
      <alignment horizontal="center" vertical="center" wrapText="1"/>
      <protection locked="0"/>
    </xf>
    <xf numFmtId="194" fontId="11" fillId="0" borderId="2" xfId="1" applyNumberFormat="1" applyFont="1" applyBorder="1" applyAlignment="1" applyProtection="1">
      <alignment horizontal="center" vertical="center" wrapText="1"/>
      <protection locked="0"/>
    </xf>
    <xf numFmtId="194" fontId="11" fillId="0" borderId="3" xfId="1" applyNumberFormat="1" applyFont="1" applyBorder="1" applyAlignment="1" applyProtection="1">
      <alignment horizontal="center" vertical="center" wrapText="1"/>
      <protection locked="0"/>
    </xf>
    <xf numFmtId="0" fontId="11" fillId="2" borderId="6" xfId="1" applyFont="1" applyFill="1" applyBorder="1" applyAlignment="1" applyProtection="1">
      <alignment horizontal="center" vertical="center" wrapText="1"/>
      <protection locked="0"/>
    </xf>
    <xf numFmtId="0" fontId="11" fillId="2" borderId="8" xfId="1" applyFont="1" applyFill="1" applyBorder="1" applyAlignment="1" applyProtection="1">
      <alignment horizontal="center" vertical="center" wrapText="1"/>
      <protection locked="0"/>
    </xf>
    <xf numFmtId="0" fontId="11" fillId="2" borderId="4" xfId="1" applyFont="1" applyFill="1" applyBorder="1" applyAlignment="1" applyProtection="1">
      <alignment horizontal="center" vertical="center" wrapText="1"/>
      <protection locked="0"/>
    </xf>
    <xf numFmtId="0" fontId="11" fillId="2" borderId="7" xfId="1" applyFont="1" applyFill="1" applyBorder="1" applyAlignment="1" applyProtection="1">
      <alignment horizontal="center" vertical="center" wrapText="1"/>
      <protection locked="0"/>
    </xf>
    <xf numFmtId="0" fontId="30" fillId="0" borderId="7" xfId="4" applyFont="1" applyBorder="1" applyAlignment="1">
      <alignment horizontal="center" vertical="center" wrapText="1"/>
    </xf>
    <xf numFmtId="0" fontId="30" fillId="0" borderId="8" xfId="4" applyFont="1" applyBorder="1" applyAlignment="1">
      <alignment horizontal="center" vertical="center" wrapText="1"/>
    </xf>
    <xf numFmtId="0" fontId="1" fillId="0" borderId="0" xfId="1" applyAlignment="1">
      <alignment horizontal="center" vertical="center"/>
    </xf>
    <xf numFmtId="0" fontId="11" fillId="2" borderId="13" xfId="1" applyFont="1" applyFill="1" applyBorder="1" applyAlignment="1" applyProtection="1">
      <alignment horizontal="center" vertical="center" wrapText="1"/>
      <protection locked="0"/>
    </xf>
    <xf numFmtId="0" fontId="11" fillId="2" borderId="14" xfId="1" applyFont="1" applyFill="1" applyBorder="1" applyAlignment="1" applyProtection="1">
      <alignment horizontal="center" vertical="center" wrapText="1"/>
      <protection locked="0"/>
    </xf>
    <xf numFmtId="0" fontId="11" fillId="2" borderId="10" xfId="1" applyFont="1" applyFill="1" applyBorder="1" applyAlignment="1" applyProtection="1">
      <alignment horizontal="center" vertical="center" wrapText="1"/>
      <protection locked="0"/>
    </xf>
    <xf numFmtId="0" fontId="11" fillId="2" borderId="11" xfId="1" applyFont="1" applyFill="1" applyBorder="1" applyAlignment="1" applyProtection="1">
      <alignment horizontal="center" vertical="center" wrapText="1"/>
      <protection locked="0"/>
    </xf>
    <xf numFmtId="0" fontId="11" fillId="2" borderId="12" xfId="1" applyFont="1" applyFill="1" applyBorder="1" applyAlignment="1" applyProtection="1">
      <alignment horizontal="center" vertical="center" wrapText="1"/>
      <protection locked="0"/>
    </xf>
    <xf numFmtId="0" fontId="11" fillId="2" borderId="0" xfId="1" applyFont="1" applyFill="1" applyAlignment="1" applyProtection="1">
      <alignment horizontal="center" vertical="center" wrapText="1"/>
      <protection locked="0"/>
    </xf>
    <xf numFmtId="0" fontId="30" fillId="0" borderId="0" xfId="4" applyFont="1" applyAlignment="1">
      <alignment horizontal="center" vertical="center" wrapText="1"/>
    </xf>
    <xf numFmtId="0" fontId="30" fillId="0" borderId="14" xfId="4" applyFont="1" applyBorder="1" applyAlignment="1">
      <alignment horizontal="center" vertical="center" wrapText="1"/>
    </xf>
    <xf numFmtId="0" fontId="26" fillId="2" borderId="3" xfId="1" applyFont="1" applyFill="1" applyBorder="1" applyAlignment="1">
      <alignment horizontal="center" vertical="center" wrapText="1"/>
    </xf>
    <xf numFmtId="0" fontId="26" fillId="2" borderId="4" xfId="1" applyFont="1" applyFill="1" applyBorder="1" applyAlignment="1">
      <alignment horizontal="center" vertical="center" wrapText="1"/>
    </xf>
    <xf numFmtId="0" fontId="30" fillId="0" borderId="11" xfId="4" applyFont="1" applyBorder="1" applyAlignment="1">
      <alignment horizontal="center" vertical="center" wrapText="1"/>
    </xf>
    <xf numFmtId="0" fontId="30" fillId="0" borderId="12" xfId="4" applyFont="1" applyBorder="1" applyAlignment="1">
      <alignment horizontal="center" vertical="center" wrapText="1"/>
    </xf>
    <xf numFmtId="0" fontId="11" fillId="0" borderId="4" xfId="1" applyFont="1" applyBorder="1" applyAlignment="1" applyProtection="1">
      <alignment vertical="center" shrinkToFit="1"/>
      <protection locked="0"/>
    </xf>
    <xf numFmtId="0" fontId="11" fillId="0" borderId="1" xfId="1" applyFont="1" applyBorder="1" applyAlignment="1" applyProtection="1">
      <alignment horizontal="center" vertical="center" shrinkToFit="1"/>
      <protection locked="0"/>
    </xf>
    <xf numFmtId="0" fontId="11" fillId="0" borderId="3" xfId="1" applyFont="1" applyBorder="1" applyAlignment="1" applyProtection="1">
      <alignment horizontal="center" vertical="center" shrinkToFit="1"/>
      <protection locked="0"/>
    </xf>
    <xf numFmtId="0" fontId="11" fillId="0" borderId="2" xfId="1" applyFont="1" applyBorder="1" applyAlignment="1" applyProtection="1">
      <alignment horizontal="center" vertical="center" shrinkToFit="1"/>
      <protection locked="0"/>
    </xf>
    <xf numFmtId="0" fontId="11" fillId="0" borderId="4" xfId="1" applyFont="1" applyBorder="1" applyAlignment="1" applyProtection="1">
      <alignment horizontal="center" vertical="center" shrinkToFit="1"/>
      <protection locked="0"/>
    </xf>
    <xf numFmtId="197" fontId="43" fillId="0" borderId="4" xfId="1" applyNumberFormat="1" applyFont="1" applyBorder="1" applyAlignment="1" applyProtection="1">
      <alignment horizontal="center" vertical="center" shrinkToFit="1"/>
      <protection locked="0"/>
    </xf>
    <xf numFmtId="0" fontId="11" fillId="0" borderId="1" xfId="1" applyFont="1" applyBorder="1" applyAlignment="1" applyProtection="1">
      <alignment horizontal="left" vertical="center" shrinkToFit="1"/>
      <protection locked="0"/>
    </xf>
    <xf numFmtId="0" fontId="11" fillId="0" borderId="2" xfId="1" applyFont="1" applyBorder="1" applyAlignment="1" applyProtection="1">
      <alignment horizontal="left" vertical="center" shrinkToFit="1"/>
      <protection locked="0"/>
    </xf>
    <xf numFmtId="0" fontId="30" fillId="0" borderId="2" xfId="4" applyFont="1" applyBorder="1" applyAlignment="1">
      <alignment horizontal="left" vertical="center" shrinkToFit="1"/>
    </xf>
    <xf numFmtId="0" fontId="30" fillId="0" borderId="3" xfId="4" applyFont="1" applyBorder="1" applyAlignment="1">
      <alignment horizontal="left" vertical="center" shrinkToFit="1"/>
    </xf>
    <xf numFmtId="0" fontId="1" fillId="0" borderId="4" xfId="1" applyBorder="1" applyAlignment="1">
      <alignment vertical="center"/>
    </xf>
    <xf numFmtId="0" fontId="30" fillId="0" borderId="2" xfId="4" applyFont="1" applyBorder="1" applyAlignment="1">
      <alignment vertical="center" shrinkToFit="1"/>
    </xf>
    <xf numFmtId="0" fontId="30" fillId="0" borderId="3" xfId="4" applyFont="1" applyBorder="1" applyAlignment="1">
      <alignment vertical="center" shrinkToFit="1"/>
    </xf>
    <xf numFmtId="0" fontId="30" fillId="0" borderId="2" xfId="4" applyFont="1" applyBorder="1" applyAlignment="1">
      <alignment horizontal="center" vertical="center" shrinkToFit="1"/>
    </xf>
    <xf numFmtId="196" fontId="43" fillId="0" borderId="4" xfId="1" applyNumberFormat="1" applyFont="1" applyBorder="1" applyAlignment="1" applyProtection="1">
      <alignment horizontal="right" vertical="center" shrinkToFit="1"/>
      <protection locked="0"/>
    </xf>
    <xf numFmtId="0" fontId="11" fillId="2" borderId="37" xfId="1" applyFont="1" applyFill="1" applyBorder="1" applyAlignment="1" applyProtection="1">
      <alignment horizontal="center" vertical="center" wrapText="1"/>
      <protection locked="0"/>
    </xf>
    <xf numFmtId="0" fontId="11" fillId="2" borderId="38" xfId="1" applyFont="1" applyFill="1" applyBorder="1" applyAlignment="1" applyProtection="1">
      <alignment horizontal="center" vertical="center" wrapText="1"/>
      <protection locked="0"/>
    </xf>
    <xf numFmtId="0" fontId="11" fillId="2" borderId="39" xfId="1" applyFont="1" applyFill="1" applyBorder="1" applyAlignment="1" applyProtection="1">
      <alignment horizontal="center" vertical="center" wrapText="1"/>
      <protection locked="0"/>
    </xf>
    <xf numFmtId="0" fontId="11" fillId="0" borderId="3" xfId="1" applyFont="1" applyBorder="1" applyAlignment="1" applyProtection="1">
      <alignment horizontal="center" vertical="center" wrapText="1"/>
      <protection locked="0"/>
    </xf>
    <xf numFmtId="0" fontId="11" fillId="2" borderId="40" xfId="1" applyFont="1" applyFill="1" applyBorder="1" applyAlignment="1" applyProtection="1">
      <alignment horizontal="center" vertical="center" wrapText="1"/>
      <protection locked="0"/>
    </xf>
    <xf numFmtId="0" fontId="11" fillId="2" borderId="41" xfId="1" applyFont="1" applyFill="1" applyBorder="1" applyAlignment="1" applyProtection="1">
      <alignment horizontal="center" vertical="center" wrapText="1"/>
      <protection locked="0"/>
    </xf>
    <xf numFmtId="0" fontId="11" fillId="2" borderId="42" xfId="1" applyFont="1" applyFill="1" applyBorder="1" applyAlignment="1" applyProtection="1">
      <alignment horizontal="center" vertical="center" wrapText="1"/>
      <protection locked="0"/>
    </xf>
    <xf numFmtId="0" fontId="11" fillId="2" borderId="4" xfId="1" applyFont="1" applyFill="1" applyBorder="1" applyAlignment="1">
      <alignment horizontal="center" vertical="center" wrapText="1"/>
    </xf>
    <xf numFmtId="195" fontId="1" fillId="0" borderId="1" xfId="1" applyNumberFormat="1" applyBorder="1" applyAlignment="1">
      <alignment vertical="center" shrinkToFit="1"/>
    </xf>
    <xf numFmtId="0" fontId="1" fillId="0" borderId="3" xfId="1" applyBorder="1" applyAlignment="1">
      <alignment vertical="center" shrinkToFit="1"/>
    </xf>
    <xf numFmtId="0" fontId="11" fillId="0" borderId="1" xfId="1" applyFont="1" applyBorder="1" applyAlignment="1">
      <alignment horizontal="center" vertical="center" shrinkToFit="1"/>
    </xf>
    <xf numFmtId="0" fontId="11" fillId="0" borderId="3" xfId="1" applyFont="1" applyBorder="1" applyAlignment="1">
      <alignment horizontal="center" vertical="center" shrinkToFit="1"/>
    </xf>
    <xf numFmtId="195" fontId="1" fillId="0" borderId="1" xfId="1" applyNumberFormat="1" applyBorder="1" applyAlignment="1">
      <alignment horizontal="center" vertical="center"/>
    </xf>
    <xf numFmtId="195" fontId="1" fillId="0" borderId="3" xfId="1" applyNumberFormat="1" applyBorder="1" applyAlignment="1">
      <alignment horizontal="center" vertical="center"/>
    </xf>
    <xf numFmtId="0" fontId="1" fillId="0" borderId="4" xfId="1" applyBorder="1" applyAlignment="1">
      <alignment horizontal="center" vertical="center" shrinkToFit="1"/>
    </xf>
    <xf numFmtId="0" fontId="11" fillId="2" borderId="43" xfId="1" applyFont="1" applyFill="1" applyBorder="1" applyAlignment="1" applyProtection="1">
      <alignment horizontal="center" vertical="center" wrapText="1"/>
      <protection locked="0"/>
    </xf>
    <xf numFmtId="0" fontId="11" fillId="2" borderId="44" xfId="1" applyFont="1" applyFill="1" applyBorder="1" applyAlignment="1" applyProtection="1">
      <alignment horizontal="center" vertical="center" wrapText="1"/>
      <protection locked="0"/>
    </xf>
    <xf numFmtId="0" fontId="11" fillId="2" borderId="45" xfId="1" applyFont="1" applyFill="1" applyBorder="1" applyAlignment="1" applyProtection="1">
      <alignment horizontal="center" vertical="center" wrapText="1"/>
      <protection locked="0"/>
    </xf>
    <xf numFmtId="0" fontId="11" fillId="0" borderId="4" xfId="1" applyFont="1" applyBorder="1" applyAlignment="1" applyProtection="1">
      <alignment horizontal="center" vertical="center" wrapText="1"/>
      <protection locked="0"/>
    </xf>
    <xf numFmtId="0" fontId="11" fillId="0" borderId="5" xfId="1" applyFont="1" applyBorder="1" applyAlignment="1" applyProtection="1">
      <alignment horizontal="left" vertical="center" shrinkToFit="1"/>
      <protection locked="0"/>
    </xf>
    <xf numFmtId="0" fontId="11" fillId="0" borderId="15" xfId="1" applyFont="1" applyBorder="1" applyAlignment="1" applyProtection="1">
      <alignment horizontal="left" vertical="center" shrinkToFit="1"/>
      <protection locked="0"/>
    </xf>
    <xf numFmtId="0" fontId="11" fillId="0" borderId="13" xfId="1" applyFont="1" applyBorder="1" applyAlignment="1" applyProtection="1">
      <alignment horizontal="left" vertical="center"/>
      <protection locked="0"/>
    </xf>
    <xf numFmtId="0" fontId="11" fillId="0" borderId="0" xfId="1" applyFont="1" applyAlignment="1" applyProtection="1">
      <alignment horizontal="left" vertical="center"/>
      <protection locked="0"/>
    </xf>
    <xf numFmtId="0" fontId="11" fillId="0" borderId="14" xfId="1" applyFont="1" applyBorder="1" applyAlignment="1" applyProtection="1">
      <alignment horizontal="left" vertical="center"/>
      <protection locked="0"/>
    </xf>
    <xf numFmtId="0" fontId="11" fillId="0" borderId="10" xfId="1" applyFont="1" applyBorder="1" applyAlignment="1" applyProtection="1">
      <alignment horizontal="left" vertical="center"/>
      <protection locked="0"/>
    </xf>
    <xf numFmtId="0" fontId="11" fillId="0" borderId="11" xfId="1" applyFont="1" applyBorder="1" applyAlignment="1" applyProtection="1">
      <alignment horizontal="left" vertical="center"/>
      <protection locked="0"/>
    </xf>
    <xf numFmtId="0" fontId="11" fillId="0" borderId="12" xfId="1" applyFont="1" applyBorder="1" applyAlignment="1" applyProtection="1">
      <alignment horizontal="left" vertical="center"/>
      <protection locked="0"/>
    </xf>
    <xf numFmtId="0" fontId="41" fillId="0" borderId="10" xfId="1" applyFont="1" applyBorder="1" applyAlignment="1" applyProtection="1">
      <alignment horizontal="center"/>
      <protection locked="0"/>
    </xf>
    <xf numFmtId="0" fontId="41" fillId="0" borderId="11" xfId="1" applyFont="1" applyBorder="1" applyAlignment="1" applyProtection="1">
      <alignment horizontal="center"/>
      <protection locked="0"/>
    </xf>
    <xf numFmtId="0" fontId="41" fillId="0" borderId="12" xfId="1" applyFont="1" applyBorder="1" applyAlignment="1" applyProtection="1">
      <alignment horizontal="center"/>
      <protection locked="0"/>
    </xf>
    <xf numFmtId="0" fontId="11" fillId="0" borderId="10" xfId="1" applyFont="1" applyBorder="1" applyAlignment="1" applyProtection="1">
      <alignment horizontal="left" vertical="center" shrinkToFit="1"/>
      <protection locked="0"/>
    </xf>
    <xf numFmtId="0" fontId="11" fillId="0" borderId="11" xfId="1" applyFont="1" applyBorder="1" applyAlignment="1" applyProtection="1">
      <alignment horizontal="left" vertical="center" shrinkToFit="1"/>
      <protection locked="0"/>
    </xf>
    <xf numFmtId="0" fontId="11" fillId="0" borderId="12" xfId="1" applyFont="1" applyBorder="1" applyAlignment="1" applyProtection="1">
      <alignment horizontal="left" vertical="center" shrinkToFit="1"/>
      <protection locked="0"/>
    </xf>
    <xf numFmtId="0" fontId="44" fillId="0" borderId="0" xfId="4" applyFont="1">
      <alignment vertical="center"/>
    </xf>
    <xf numFmtId="0" fontId="36" fillId="0" borderId="0" xfId="4" applyFont="1">
      <alignment vertical="center"/>
    </xf>
    <xf numFmtId="0" fontId="24" fillId="2" borderId="6" xfId="4" applyFont="1" applyFill="1" applyBorder="1" applyAlignment="1">
      <alignment horizontal="center" vertical="center" shrinkToFit="1"/>
    </xf>
    <xf numFmtId="0" fontId="24" fillId="2" borderId="7" xfId="4" applyFont="1" applyFill="1" applyBorder="1" applyAlignment="1">
      <alignment horizontal="center" vertical="center" shrinkToFit="1"/>
    </xf>
    <xf numFmtId="0" fontId="24" fillId="2" borderId="8" xfId="4" applyFont="1" applyFill="1" applyBorder="1" applyAlignment="1">
      <alignment horizontal="center" vertical="center" shrinkToFit="1"/>
    </xf>
    <xf numFmtId="0" fontId="24" fillId="0" borderId="6" xfId="4" applyFont="1" applyBorder="1" applyAlignment="1">
      <alignment horizontal="left" shrinkToFit="1"/>
    </xf>
    <xf numFmtId="0" fontId="24" fillId="0" borderId="7" xfId="4" applyFont="1" applyBorder="1" applyAlignment="1">
      <alignment horizontal="left" shrinkToFit="1"/>
    </xf>
    <xf numFmtId="0" fontId="24" fillId="0" borderId="8" xfId="4" applyFont="1" applyBorder="1" applyAlignment="1">
      <alignment horizontal="left" shrinkToFit="1"/>
    </xf>
    <xf numFmtId="0" fontId="24" fillId="2" borderId="1" xfId="4" applyFont="1" applyFill="1" applyBorder="1" applyAlignment="1">
      <alignment horizontal="center" vertical="center"/>
    </xf>
    <xf numFmtId="0" fontId="24" fillId="2" borderId="2" xfId="4" applyFont="1" applyFill="1" applyBorder="1" applyAlignment="1">
      <alignment horizontal="center" vertical="center"/>
    </xf>
    <xf numFmtId="0" fontId="24" fillId="0" borderId="6" xfId="4" applyFont="1" applyBorder="1" applyAlignment="1">
      <alignment horizontal="left" vertical="center" shrinkToFit="1"/>
    </xf>
    <xf numFmtId="0" fontId="24" fillId="0" borderId="7" xfId="4" applyFont="1" applyBorder="1" applyAlignment="1">
      <alignment horizontal="left" vertical="center" shrinkToFit="1"/>
    </xf>
    <xf numFmtId="0" fontId="24" fillId="0" borderId="8" xfId="4" applyFont="1" applyBorder="1" applyAlignment="1">
      <alignment horizontal="left" vertical="center" shrinkToFit="1"/>
    </xf>
    <xf numFmtId="0" fontId="24" fillId="0" borderId="1" xfId="4" applyFont="1" applyBorder="1" applyAlignment="1">
      <alignment horizontal="center" vertical="center" shrinkToFit="1"/>
    </xf>
    <xf numFmtId="0" fontId="21" fillId="0" borderId="2" xfId="4" applyBorder="1" applyAlignment="1">
      <alignment horizontal="center" vertical="center" shrinkToFit="1"/>
    </xf>
    <xf numFmtId="0" fontId="21" fillId="0" borderId="3" xfId="4" applyBorder="1" applyAlignment="1">
      <alignment horizontal="center" vertical="center" shrinkToFit="1"/>
    </xf>
    <xf numFmtId="0" fontId="24" fillId="2" borderId="6" xfId="4" applyFont="1" applyFill="1" applyBorder="1" applyAlignment="1">
      <alignment horizontal="center" vertical="center"/>
    </xf>
    <xf numFmtId="0" fontId="24" fillId="2" borderId="7" xfId="4" applyFont="1" applyFill="1" applyBorder="1" applyAlignment="1">
      <alignment horizontal="center" vertical="center"/>
    </xf>
    <xf numFmtId="0" fontId="24" fillId="2" borderId="8" xfId="4" applyFont="1" applyFill="1" applyBorder="1" applyAlignment="1">
      <alignment horizontal="center" vertical="center"/>
    </xf>
    <xf numFmtId="184" fontId="24" fillId="0" borderId="6" xfId="4" applyNumberFormat="1" applyFont="1" applyBorder="1" applyAlignment="1">
      <alignment horizontal="center" vertical="center"/>
    </xf>
    <xf numFmtId="184" fontId="24" fillId="0" borderId="7" xfId="4" applyNumberFormat="1" applyFont="1" applyBorder="1" applyAlignment="1">
      <alignment horizontal="center" vertical="center"/>
    </xf>
    <xf numFmtId="184" fontId="24" fillId="0" borderId="8" xfId="4" applyNumberFormat="1" applyFont="1" applyBorder="1" applyAlignment="1">
      <alignment horizontal="center" vertical="center"/>
    </xf>
    <xf numFmtId="0" fontId="45" fillId="0" borderId="0" xfId="4" applyFont="1">
      <alignment vertical="center"/>
    </xf>
    <xf numFmtId="0" fontId="24" fillId="2" borderId="10" xfId="4" applyFont="1" applyFill="1" applyBorder="1" applyAlignment="1">
      <alignment horizontal="center" vertical="center" shrinkToFit="1"/>
    </xf>
    <xf numFmtId="0" fontId="24" fillId="2" borderId="11" xfId="4" applyFont="1" applyFill="1" applyBorder="1" applyAlignment="1">
      <alignment horizontal="center" vertical="center" shrinkToFit="1"/>
    </xf>
    <xf numFmtId="0" fontId="24" fillId="2" borderId="12" xfId="4" applyFont="1" applyFill="1" applyBorder="1" applyAlignment="1">
      <alignment horizontal="center" vertical="center" shrinkToFit="1"/>
    </xf>
    <xf numFmtId="0" fontId="24" fillId="0" borderId="13" xfId="4" applyFont="1" applyBorder="1" applyAlignment="1">
      <alignment horizontal="left" shrinkToFit="1"/>
    </xf>
    <xf numFmtId="0" fontId="24" fillId="0" borderId="0" xfId="4" applyFont="1" applyAlignment="1">
      <alignment horizontal="left" shrinkToFit="1"/>
    </xf>
    <xf numFmtId="0" fontId="24" fillId="0" borderId="14" xfId="4" applyFont="1" applyBorder="1" applyAlignment="1">
      <alignment horizontal="left" shrinkToFit="1"/>
    </xf>
    <xf numFmtId="0" fontId="24" fillId="0" borderId="10" xfId="4" applyFont="1" applyBorder="1" applyAlignment="1">
      <alignment horizontal="left" vertical="center" shrinkToFit="1"/>
    </xf>
    <xf numFmtId="0" fontId="24" fillId="0" borderId="11" xfId="4" applyFont="1" applyBorder="1" applyAlignment="1">
      <alignment horizontal="left" vertical="center" shrinkToFit="1"/>
    </xf>
    <xf numFmtId="0" fontId="24" fillId="0" borderId="12" xfId="4" applyFont="1" applyBorder="1" applyAlignment="1">
      <alignment horizontal="left" vertical="center" shrinkToFit="1"/>
    </xf>
    <xf numFmtId="198" fontId="24" fillId="0" borderId="1" xfId="4" applyNumberFormat="1" applyFont="1" applyBorder="1" applyAlignment="1">
      <alignment horizontal="center" vertical="center" shrinkToFit="1"/>
    </xf>
    <xf numFmtId="0" fontId="21" fillId="0" borderId="2" xfId="4" applyBorder="1" applyAlignment="1">
      <alignment vertical="center" shrinkToFit="1"/>
    </xf>
    <xf numFmtId="0" fontId="21" fillId="0" borderId="3" xfId="4" applyBorder="1" applyAlignment="1">
      <alignment vertical="center" shrinkToFit="1"/>
    </xf>
    <xf numFmtId="0" fontId="24" fillId="2" borderId="10" xfId="4" applyFont="1" applyFill="1" applyBorder="1" applyAlignment="1">
      <alignment horizontal="center" vertical="center"/>
    </xf>
    <xf numFmtId="0" fontId="24" fillId="2" borderId="11" xfId="4" applyFont="1" applyFill="1" applyBorder="1" applyAlignment="1">
      <alignment horizontal="center" vertical="center"/>
    </xf>
    <xf numFmtId="0" fontId="24" fillId="2" borderId="12" xfId="4" applyFont="1" applyFill="1" applyBorder="1" applyAlignment="1">
      <alignment horizontal="center" vertical="center"/>
    </xf>
    <xf numFmtId="184" fontId="24" fillId="0" borderId="10" xfId="4" applyNumberFormat="1" applyFont="1" applyBorder="1" applyAlignment="1">
      <alignment horizontal="center" vertical="center"/>
    </xf>
    <xf numFmtId="184" fontId="24" fillId="0" borderId="11" xfId="4" applyNumberFormat="1" applyFont="1" applyBorder="1" applyAlignment="1">
      <alignment horizontal="center" vertical="center"/>
    </xf>
    <xf numFmtId="184" fontId="24" fillId="0" borderId="12" xfId="4" applyNumberFormat="1" applyFont="1" applyBorder="1" applyAlignment="1">
      <alignment horizontal="center" vertical="center"/>
    </xf>
    <xf numFmtId="0" fontId="24" fillId="2" borderId="1" xfId="4" applyFont="1" applyFill="1" applyBorder="1" applyAlignment="1">
      <alignment vertical="center" wrapText="1"/>
    </xf>
    <xf numFmtId="0" fontId="24" fillId="2" borderId="2" xfId="4" applyFont="1" applyFill="1" applyBorder="1">
      <alignment vertical="center"/>
    </xf>
    <xf numFmtId="0" fontId="24" fillId="2" borderId="3" xfId="4" applyFont="1" applyFill="1" applyBorder="1">
      <alignment vertical="center"/>
    </xf>
    <xf numFmtId="0" fontId="24" fillId="2" borderId="1" xfId="4" applyFont="1" applyFill="1" applyBorder="1">
      <alignment vertical="center"/>
    </xf>
    <xf numFmtId="0" fontId="24" fillId="2" borderId="3" xfId="4" applyFont="1" applyFill="1" applyBorder="1" applyAlignment="1">
      <alignment horizontal="center" vertical="center"/>
    </xf>
    <xf numFmtId="0" fontId="46" fillId="0" borderId="0" xfId="4" applyFont="1">
      <alignment vertical="center"/>
    </xf>
    <xf numFmtId="0" fontId="24" fillId="0" borderId="1" xfId="4" applyFont="1" applyBorder="1">
      <alignment vertical="center"/>
    </xf>
    <xf numFmtId="0" fontId="24" fillId="0" borderId="2" xfId="4" applyFont="1" applyBorder="1">
      <alignment vertical="center"/>
    </xf>
    <xf numFmtId="0" fontId="24" fillId="0" borderId="3" xfId="4" applyFont="1" applyBorder="1">
      <alignment vertical="center"/>
    </xf>
    <xf numFmtId="0" fontId="24" fillId="0" borderId="4" xfId="4" applyFont="1" applyBorder="1">
      <alignment vertical="center"/>
    </xf>
    <xf numFmtId="0" fontId="24" fillId="0" borderId="1" xfId="4" applyFont="1" applyBorder="1" applyAlignment="1">
      <alignment horizontal="left" vertical="center"/>
    </xf>
    <xf numFmtId="0" fontId="24" fillId="0" borderId="2" xfId="4" applyFont="1" applyBorder="1" applyAlignment="1">
      <alignment horizontal="left" vertical="center"/>
    </xf>
    <xf numFmtId="0" fontId="24" fillId="0" borderId="1" xfId="4" applyFont="1" applyBorder="1" applyAlignment="1">
      <alignment horizontal="left" vertical="center" wrapText="1"/>
    </xf>
    <xf numFmtId="0" fontId="24" fillId="0" borderId="2" xfId="4" applyFont="1" applyBorder="1" applyAlignment="1">
      <alignment horizontal="left" vertical="center" wrapText="1"/>
    </xf>
    <xf numFmtId="0" fontId="24" fillId="0" borderId="3" xfId="4" applyFont="1" applyBorder="1" applyAlignment="1">
      <alignment horizontal="left" vertical="center" wrapText="1"/>
    </xf>
    <xf numFmtId="0" fontId="25" fillId="0" borderId="1" xfId="4" applyFont="1" applyBorder="1">
      <alignment vertical="center"/>
    </xf>
    <xf numFmtId="0" fontId="25" fillId="0" borderId="2" xfId="4" applyFont="1" applyBorder="1">
      <alignment vertical="center"/>
    </xf>
    <xf numFmtId="0" fontId="25" fillId="0" borderId="3" xfId="4" applyFont="1" applyBorder="1">
      <alignment vertical="center"/>
    </xf>
    <xf numFmtId="0" fontId="25" fillId="0" borderId="1" xfId="4" applyFont="1" applyBorder="1" applyAlignment="1">
      <alignment horizontal="center" vertical="center"/>
    </xf>
    <xf numFmtId="0" fontId="25" fillId="0" borderId="2" xfId="4" applyFont="1" applyBorder="1" applyAlignment="1">
      <alignment horizontal="center" vertical="center"/>
    </xf>
    <xf numFmtId="0" fontId="25" fillId="0" borderId="3" xfId="4" applyFont="1" applyBorder="1" applyAlignment="1">
      <alignment horizontal="center" vertical="center"/>
    </xf>
    <xf numFmtId="0" fontId="47" fillId="0" borderId="0" xfId="4" applyFont="1">
      <alignment vertical="center"/>
    </xf>
    <xf numFmtId="0" fontId="2" fillId="0" borderId="0" xfId="4" applyFont="1">
      <alignment vertical="center"/>
    </xf>
    <xf numFmtId="0" fontId="48" fillId="0" borderId="0" xfId="7" applyFont="1">
      <alignment vertical="center"/>
    </xf>
    <xf numFmtId="0" fontId="4" fillId="0" borderId="0" xfId="7" applyFont="1" applyAlignment="1">
      <alignment horizontal="left" vertical="center"/>
    </xf>
    <xf numFmtId="0" fontId="2" fillId="0" borderId="0" xfId="7" applyFont="1" applyAlignment="1">
      <alignment horizontal="center" vertical="center"/>
    </xf>
    <xf numFmtId="0" fontId="2" fillId="0" borderId="0" xfId="7" applyFont="1">
      <alignment vertical="center"/>
    </xf>
    <xf numFmtId="0" fontId="2" fillId="2" borderId="5" xfId="7" applyFont="1" applyFill="1" applyBorder="1" applyAlignment="1">
      <alignment horizontal="center" vertical="center"/>
    </xf>
    <xf numFmtId="0" fontId="2" fillId="0" borderId="5" xfId="7" applyFont="1" applyBorder="1" applyAlignment="1">
      <alignment horizontal="left" vertical="center"/>
    </xf>
    <xf numFmtId="0" fontId="2" fillId="2" borderId="5" xfId="7" applyFont="1" applyFill="1" applyBorder="1" applyAlignment="1">
      <alignment horizontal="center" vertical="center" shrinkToFit="1"/>
    </xf>
    <xf numFmtId="0" fontId="2" fillId="2" borderId="4" xfId="7" applyFont="1" applyFill="1" applyBorder="1" applyAlignment="1">
      <alignment horizontal="center" vertical="center" shrinkToFit="1"/>
    </xf>
    <xf numFmtId="184" fontId="2" fillId="0" borderId="4" xfId="7" applyNumberFormat="1" applyFont="1" applyBorder="1" applyAlignment="1">
      <alignment horizontal="right" vertical="center"/>
    </xf>
    <xf numFmtId="0" fontId="2" fillId="2" borderId="9" xfId="7" applyFont="1" applyFill="1" applyBorder="1" applyAlignment="1">
      <alignment horizontal="center" vertical="center"/>
    </xf>
    <xf numFmtId="0" fontId="2" fillId="0" borderId="9" xfId="7" applyFont="1" applyBorder="1" applyAlignment="1">
      <alignment horizontal="left" vertical="center"/>
    </xf>
    <xf numFmtId="0" fontId="2" fillId="2" borderId="9" xfId="7" applyFont="1" applyFill="1" applyBorder="1" applyAlignment="1">
      <alignment horizontal="center" vertical="center" shrinkToFit="1"/>
    </xf>
    <xf numFmtId="0" fontId="23" fillId="0" borderId="4" xfId="4" applyFont="1" applyBorder="1" applyAlignment="1">
      <alignment horizontal="center" vertical="center"/>
    </xf>
    <xf numFmtId="0" fontId="23" fillId="0" borderId="4" xfId="4" applyFont="1" applyBorder="1" applyAlignment="1">
      <alignment horizontal="right" vertical="center"/>
    </xf>
    <xf numFmtId="0" fontId="2" fillId="0" borderId="46" xfId="7" applyFont="1" applyBorder="1" applyAlignment="1">
      <alignment horizontal="center" vertical="center"/>
    </xf>
    <xf numFmtId="0" fontId="2" fillId="0" borderId="15" xfId="7" applyFont="1" applyBorder="1" applyAlignment="1">
      <alignment horizontal="center" vertical="center"/>
    </xf>
    <xf numFmtId="0" fontId="2" fillId="2" borderId="13" xfId="7" applyFont="1" applyFill="1" applyBorder="1" applyAlignment="1">
      <alignment horizontal="center" vertical="center" wrapText="1"/>
    </xf>
    <xf numFmtId="0" fontId="2" fillId="2" borderId="0" xfId="7" applyFont="1" applyFill="1" applyAlignment="1">
      <alignment horizontal="center" vertical="center"/>
    </xf>
    <xf numFmtId="0" fontId="2" fillId="2" borderId="14" xfId="7" applyFont="1" applyFill="1" applyBorder="1" applyAlignment="1">
      <alignment horizontal="center" vertical="center"/>
    </xf>
    <xf numFmtId="184" fontId="41" fillId="0" borderId="13" xfId="1" applyNumberFormat="1" applyFont="1" applyBorder="1" applyAlignment="1">
      <alignment horizontal="center" vertical="center" shrinkToFit="1"/>
    </xf>
    <xf numFmtId="0" fontId="41" fillId="0" borderId="0" xfId="1" applyFont="1" applyAlignment="1">
      <alignment horizontal="center" vertical="center" shrinkToFit="1"/>
    </xf>
    <xf numFmtId="0" fontId="41" fillId="0" borderId="47" xfId="1" applyFont="1" applyBorder="1" applyAlignment="1">
      <alignment horizontal="center" vertical="center" shrinkToFit="1"/>
    </xf>
    <xf numFmtId="0" fontId="2" fillId="0" borderId="48" xfId="7" applyFont="1" applyBorder="1" applyAlignment="1">
      <alignment horizontal="center" vertical="center"/>
    </xf>
    <xf numFmtId="0" fontId="2" fillId="0" borderId="49" xfId="7" applyFont="1" applyBorder="1" applyAlignment="1">
      <alignment horizontal="center" vertical="center"/>
    </xf>
    <xf numFmtId="0" fontId="2" fillId="2" borderId="50" xfId="7" applyFont="1" applyFill="1" applyBorder="1" applyAlignment="1">
      <alignment horizontal="center" vertical="center"/>
    </xf>
    <xf numFmtId="0" fontId="2" fillId="2" borderId="51" xfId="7" applyFont="1" applyFill="1" applyBorder="1" applyAlignment="1">
      <alignment horizontal="center" vertical="center"/>
    </xf>
    <xf numFmtId="0" fontId="2" fillId="2" borderId="52" xfId="7" applyFont="1" applyFill="1" applyBorder="1" applyAlignment="1">
      <alignment horizontal="center" vertical="center"/>
    </xf>
    <xf numFmtId="0" fontId="41" fillId="0" borderId="50" xfId="1" applyFont="1" applyBorder="1" applyAlignment="1">
      <alignment horizontal="center" vertical="center" shrinkToFit="1"/>
    </xf>
    <xf numFmtId="0" fontId="41" fillId="0" borderId="51" xfId="1" applyFont="1" applyBorder="1" applyAlignment="1">
      <alignment horizontal="center" vertical="center" shrinkToFit="1"/>
    </xf>
    <xf numFmtId="0" fontId="41" fillId="0" borderId="53" xfId="1" applyFont="1" applyBorder="1" applyAlignment="1">
      <alignment horizontal="center" vertical="center" shrinkToFit="1"/>
    </xf>
    <xf numFmtId="0" fontId="11" fillId="2" borderId="54" xfId="7" applyFont="1" applyFill="1" applyBorder="1" applyAlignment="1">
      <alignment horizontal="center" vertical="center" wrapText="1"/>
    </xf>
    <xf numFmtId="0" fontId="49" fillId="2" borderId="55" xfId="7" applyFont="1" applyFill="1" applyBorder="1" applyAlignment="1">
      <alignment horizontal="center" vertical="center" wrapText="1"/>
    </xf>
    <xf numFmtId="0" fontId="11" fillId="2" borderId="56" xfId="7" applyFont="1" applyFill="1" applyBorder="1" applyAlignment="1">
      <alignment horizontal="center" vertical="center"/>
    </xf>
    <xf numFmtId="0" fontId="11" fillId="2" borderId="57" xfId="7" applyFont="1" applyFill="1" applyBorder="1" applyAlignment="1">
      <alignment horizontal="center" vertical="center"/>
    </xf>
    <xf numFmtId="0" fontId="11" fillId="2" borderId="58" xfId="7" applyFont="1" applyFill="1" applyBorder="1" applyAlignment="1">
      <alignment horizontal="center" vertical="center"/>
    </xf>
    <xf numFmtId="0" fontId="11" fillId="2" borderId="0" xfId="7" applyFont="1" applyFill="1" applyAlignment="1">
      <alignment horizontal="center" vertical="center" wrapText="1"/>
    </xf>
    <xf numFmtId="0" fontId="11" fillId="2" borderId="27" xfId="7" applyFont="1" applyFill="1" applyBorder="1" applyAlignment="1">
      <alignment horizontal="center" vertical="center"/>
    </xf>
    <xf numFmtId="0" fontId="11" fillId="2" borderId="29" xfId="7" applyFont="1" applyFill="1" applyBorder="1" applyAlignment="1">
      <alignment horizontal="center" vertical="center"/>
    </xf>
    <xf numFmtId="0" fontId="11" fillId="2" borderId="28" xfId="7" applyFont="1" applyFill="1" applyBorder="1" applyAlignment="1">
      <alignment horizontal="center" vertical="center"/>
    </xf>
    <xf numFmtId="0" fontId="2" fillId="2" borderId="5" xfId="1" applyFont="1" applyFill="1" applyBorder="1" applyAlignment="1">
      <alignment vertical="center" wrapText="1"/>
    </xf>
    <xf numFmtId="0" fontId="11" fillId="2" borderId="46" xfId="7" applyFont="1" applyFill="1" applyBorder="1" applyAlignment="1">
      <alignment horizontal="center" vertical="center" wrapText="1"/>
    </xf>
    <xf numFmtId="0" fontId="49" fillId="2" borderId="59" xfId="7" applyFont="1" applyFill="1" applyBorder="1" applyAlignment="1">
      <alignment horizontal="center" vertical="center" wrapText="1"/>
    </xf>
    <xf numFmtId="0" fontId="11" fillId="2" borderId="60" xfId="7" applyFont="1" applyFill="1" applyBorder="1" applyAlignment="1">
      <alignment horizontal="center" vertical="center"/>
    </xf>
    <xf numFmtId="0" fontId="11" fillId="2" borderId="2" xfId="7" applyFont="1" applyFill="1" applyBorder="1" applyAlignment="1">
      <alignment horizontal="center" vertical="center"/>
    </xf>
    <xf numFmtId="0" fontId="11" fillId="2" borderId="3" xfId="7" applyFont="1" applyFill="1" applyBorder="1" applyAlignment="1">
      <alignment horizontal="center" vertical="center"/>
    </xf>
    <xf numFmtId="0" fontId="11" fillId="2" borderId="61" xfId="7" applyFont="1" applyFill="1" applyBorder="1" applyAlignment="1">
      <alignment horizontal="center" vertical="center"/>
    </xf>
    <xf numFmtId="0" fontId="11" fillId="2" borderId="11" xfId="7" applyFont="1" applyFill="1" applyBorder="1" applyAlignment="1">
      <alignment horizontal="center" vertical="center" wrapText="1"/>
    </xf>
    <xf numFmtId="0" fontId="11" fillId="2" borderId="30" xfId="7" applyFont="1" applyFill="1" applyBorder="1" applyAlignment="1">
      <alignment horizontal="center" vertical="center"/>
    </xf>
    <xf numFmtId="0" fontId="11" fillId="2" borderId="4" xfId="7" applyFont="1" applyFill="1" applyBorder="1" applyAlignment="1">
      <alignment horizontal="center" vertical="center"/>
    </xf>
    <xf numFmtId="0" fontId="11" fillId="2" borderId="31" xfId="7" applyFont="1" applyFill="1" applyBorder="1" applyAlignment="1">
      <alignment horizontal="center" vertical="center"/>
    </xf>
    <xf numFmtId="0" fontId="1" fillId="2" borderId="15" xfId="1" applyFill="1" applyBorder="1" applyAlignment="1">
      <alignment vertical="center" wrapText="1"/>
    </xf>
    <xf numFmtId="0" fontId="11" fillId="2" borderId="7" xfId="7" applyFont="1" applyFill="1" applyBorder="1" applyAlignment="1">
      <alignment horizontal="center" vertical="center" shrinkToFit="1"/>
    </xf>
    <xf numFmtId="0" fontId="11" fillId="2" borderId="5" xfId="7" applyFont="1" applyFill="1" applyBorder="1" applyAlignment="1">
      <alignment horizontal="center" vertical="center" shrinkToFit="1"/>
    </xf>
    <xf numFmtId="0" fontId="48" fillId="0" borderId="0" xfId="7" applyFont="1" applyAlignment="1">
      <alignment horizontal="center" vertical="center"/>
    </xf>
    <xf numFmtId="0" fontId="11" fillId="2" borderId="62" xfId="7" applyFont="1" applyFill="1" applyBorder="1" applyAlignment="1">
      <alignment horizontal="center" vertical="center" wrapText="1"/>
    </xf>
    <xf numFmtId="0" fontId="49" fillId="2" borderId="63" xfId="7" applyFont="1" applyFill="1" applyBorder="1" applyAlignment="1">
      <alignment horizontal="center" vertical="center" wrapText="1"/>
    </xf>
    <xf numFmtId="0" fontId="11" fillId="2" borderId="60" xfId="7" applyFont="1" applyFill="1" applyBorder="1" applyAlignment="1">
      <alignment horizontal="center" vertical="center"/>
    </xf>
    <xf numFmtId="0" fontId="11" fillId="2" borderId="4" xfId="7" applyFont="1" applyFill="1" applyBorder="1" applyAlignment="1">
      <alignment horizontal="center" vertical="center"/>
    </xf>
    <xf numFmtId="0" fontId="11" fillId="2" borderId="3" xfId="7" applyFont="1" applyFill="1" applyBorder="1" applyAlignment="1">
      <alignment horizontal="center" vertical="center"/>
    </xf>
    <xf numFmtId="0" fontId="11" fillId="2" borderId="2" xfId="7" applyFont="1" applyFill="1" applyBorder="1" applyAlignment="1">
      <alignment horizontal="center" vertical="center"/>
    </xf>
    <xf numFmtId="0" fontId="11" fillId="2" borderId="61" xfId="7" applyFont="1" applyFill="1" applyBorder="1" applyAlignment="1">
      <alignment horizontal="center" vertical="center"/>
    </xf>
    <xf numFmtId="0" fontId="11" fillId="2" borderId="11" xfId="7" applyFont="1" applyFill="1" applyBorder="1" applyAlignment="1">
      <alignment horizontal="center" vertical="center" shrinkToFit="1"/>
    </xf>
    <xf numFmtId="0" fontId="11" fillId="2" borderId="9" xfId="7" applyFont="1" applyFill="1" applyBorder="1" applyAlignment="1">
      <alignment horizontal="center" vertical="center" shrinkToFit="1"/>
    </xf>
    <xf numFmtId="0" fontId="11" fillId="2" borderId="1" xfId="7" applyFont="1" applyFill="1" applyBorder="1" applyAlignment="1">
      <alignment horizontal="center" vertical="center"/>
    </xf>
    <xf numFmtId="0" fontId="1" fillId="2" borderId="9" xfId="1" applyFill="1" applyBorder="1" applyAlignment="1">
      <alignment vertical="center" wrapText="1"/>
    </xf>
    <xf numFmtId="186" fontId="11" fillId="0" borderId="30" xfId="7" applyNumberFormat="1" applyFont="1" applyBorder="1" applyAlignment="1">
      <alignment horizontal="center" vertical="center" shrinkToFit="1"/>
    </xf>
    <xf numFmtId="185" fontId="11" fillId="0" borderId="61" xfId="7" applyNumberFormat="1" applyFont="1" applyBorder="1" applyAlignment="1">
      <alignment horizontal="center" vertical="center" shrinkToFit="1"/>
    </xf>
    <xf numFmtId="199" fontId="11" fillId="0" borderId="60" xfId="7" applyNumberFormat="1" applyFont="1" applyBorder="1" applyAlignment="1">
      <alignment vertical="center" shrinkToFit="1"/>
    </xf>
    <xf numFmtId="199" fontId="11" fillId="0" borderId="4" xfId="7" applyNumberFormat="1" applyFont="1" applyBorder="1" applyAlignment="1">
      <alignment vertical="center" shrinkToFit="1"/>
    </xf>
    <xf numFmtId="199" fontId="11" fillId="0" borderId="61" xfId="7" applyNumberFormat="1" applyFont="1" applyBorder="1" applyAlignment="1">
      <alignment vertical="center" shrinkToFit="1"/>
    </xf>
    <xf numFmtId="0" fontId="11" fillId="0" borderId="2" xfId="7" applyFont="1" applyBorder="1" applyAlignment="1">
      <alignment horizontal="center" vertical="center" shrinkToFit="1"/>
    </xf>
    <xf numFmtId="0" fontId="11" fillId="0" borderId="4" xfId="7" applyFont="1" applyBorder="1" applyAlignment="1">
      <alignment horizontal="center" vertical="center" shrinkToFit="1"/>
    </xf>
    <xf numFmtId="185" fontId="11" fillId="0" borderId="60" xfId="7" applyNumberFormat="1" applyFont="1" applyBorder="1" applyAlignment="1">
      <alignment vertical="center" shrinkToFit="1"/>
    </xf>
    <xf numFmtId="185" fontId="11" fillId="0" borderId="4" xfId="7" applyNumberFormat="1" applyFont="1" applyBorder="1" applyAlignment="1">
      <alignment vertical="center" shrinkToFit="1"/>
    </xf>
    <xf numFmtId="185" fontId="11" fillId="0" borderId="3" xfId="7" applyNumberFormat="1" applyFont="1" applyBorder="1" applyAlignment="1">
      <alignment vertical="center" shrinkToFit="1"/>
    </xf>
    <xf numFmtId="200" fontId="11" fillId="0" borderId="4" xfId="7" applyNumberFormat="1" applyFont="1" applyBorder="1" applyAlignment="1">
      <alignment vertical="center" shrinkToFit="1"/>
    </xf>
    <xf numFmtId="200" fontId="11" fillId="0" borderId="61" xfId="7" applyNumberFormat="1" applyFont="1" applyBorder="1" applyAlignment="1">
      <alignment vertical="center" shrinkToFit="1"/>
    </xf>
    <xf numFmtId="0" fontId="2" fillId="0" borderId="4" xfId="1" applyFont="1" applyBorder="1" applyAlignment="1">
      <alignment vertical="center"/>
    </xf>
    <xf numFmtId="0" fontId="2" fillId="2" borderId="4" xfId="1" applyFont="1" applyFill="1" applyBorder="1" applyAlignment="1">
      <alignment vertical="center"/>
    </xf>
    <xf numFmtId="0" fontId="2" fillId="0" borderId="64" xfId="7" applyFont="1" applyBorder="1" applyAlignment="1">
      <alignment horizontal="center" vertical="center" shrinkToFit="1"/>
    </xf>
    <xf numFmtId="0" fontId="2" fillId="0" borderId="65" xfId="7" applyFont="1" applyBorder="1" applyAlignment="1">
      <alignment horizontal="center" vertical="center" shrinkToFit="1"/>
    </xf>
    <xf numFmtId="0" fontId="2" fillId="0" borderId="64" xfId="7" applyFont="1" applyBorder="1" applyAlignment="1">
      <alignment vertical="center" shrinkToFit="1"/>
    </xf>
    <xf numFmtId="0" fontId="2" fillId="0" borderId="66" xfId="7" applyFont="1" applyBorder="1" applyAlignment="1">
      <alignment vertical="center" shrinkToFit="1"/>
    </xf>
    <xf numFmtId="0" fontId="2" fillId="0" borderId="67" xfId="7" applyFont="1" applyBorder="1" applyAlignment="1">
      <alignment vertical="center" shrinkToFit="1"/>
    </xf>
    <xf numFmtId="0" fontId="2" fillId="0" borderId="68" xfId="7" applyFont="1" applyBorder="1" applyAlignment="1">
      <alignment vertical="center" shrinkToFit="1"/>
    </xf>
    <xf numFmtId="0" fontId="2" fillId="0" borderId="65" xfId="7" applyFont="1" applyBorder="1" applyAlignment="1">
      <alignment vertical="center" shrinkToFit="1"/>
    </xf>
    <xf numFmtId="0" fontId="2" fillId="2" borderId="51" xfId="7" applyFont="1" applyFill="1" applyBorder="1" applyAlignment="1">
      <alignment horizontal="center" vertical="center" shrinkToFit="1"/>
    </xf>
    <xf numFmtId="0" fontId="2" fillId="2" borderId="49" xfId="7" applyFont="1" applyFill="1" applyBorder="1" applyAlignment="1">
      <alignment horizontal="center" vertical="center" shrinkToFit="1"/>
    </xf>
    <xf numFmtId="188" fontId="2" fillId="0" borderId="64" xfId="7" applyNumberFormat="1" applyFont="1" applyBorder="1" applyAlignment="1">
      <alignment vertical="center" shrinkToFit="1"/>
    </xf>
    <xf numFmtId="188" fontId="2" fillId="0" borderId="66" xfId="7" applyNumberFormat="1" applyFont="1" applyBorder="1" applyAlignment="1">
      <alignment vertical="center" shrinkToFit="1"/>
    </xf>
    <xf numFmtId="188" fontId="2" fillId="0" borderId="67" xfId="7" applyNumberFormat="1" applyFont="1" applyBorder="1" applyAlignment="1">
      <alignment vertical="center" shrinkToFit="1"/>
    </xf>
    <xf numFmtId="2" fontId="2" fillId="0" borderId="69" xfId="7" applyNumberFormat="1" applyFont="1" applyBorder="1" applyAlignment="1">
      <alignment vertical="center" shrinkToFit="1"/>
    </xf>
    <xf numFmtId="2" fontId="2" fillId="0" borderId="66" xfId="7" applyNumberFormat="1" applyFont="1" applyBorder="1" applyAlignment="1">
      <alignment vertical="center" shrinkToFit="1"/>
    </xf>
    <xf numFmtId="2" fontId="2" fillId="0" borderId="65" xfId="7" applyNumberFormat="1" applyFont="1" applyBorder="1" applyAlignment="1">
      <alignment vertical="center" shrinkToFit="1"/>
    </xf>
    <xf numFmtId="0" fontId="2" fillId="0" borderId="70" xfId="1" applyFont="1" applyBorder="1" applyAlignment="1">
      <alignment vertical="center"/>
    </xf>
  </cellXfs>
  <cellStyles count="8">
    <cellStyle name="桁区切り 2" xfId="5" xr:uid="{FB2A5146-B88C-4990-A27E-89F93D084AAE}"/>
    <cellStyle name="標準" xfId="0" builtinId="0"/>
    <cellStyle name="標準 2" xfId="2" xr:uid="{B18F3E9A-5FDF-4D2E-B5FB-9C3A82D2EF10}"/>
    <cellStyle name="標準 3" xfId="1" xr:uid="{A7D3691D-8769-404C-A2C5-9CF11497B0AC}"/>
    <cellStyle name="標準 3 2" xfId="6" xr:uid="{3254DA6C-788F-466C-A051-D5767628B8BF}"/>
    <cellStyle name="標準 4" xfId="4" xr:uid="{66AB64A7-99BB-4A7C-A7C0-23EFB45F2FA5}"/>
    <cellStyle name="標準 4 4" xfId="7" xr:uid="{B9880D98-32E5-4899-9307-F9CBD4FBCFAC}"/>
    <cellStyle name="標準_021220点検表修正案" xfId="3" xr:uid="{6BEF5C34-75F0-4A10-BA30-58565F998C97}"/>
  </cellStyles>
  <dxfs count="184">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游ゴシック"/>
        <scheme val="minor"/>
      </font>
      <alignment horizontal="center" vertical="center" textRotation="0" wrapText="0" indent="0" justifyLastLine="0" shrinkToFit="0" readingOrder="0"/>
    </dxf>
    <dxf>
      <font>
        <strike val="0"/>
        <outline val="0"/>
        <shadow val="0"/>
        <u val="none"/>
        <vertAlign val="baseline"/>
        <sz val="9"/>
        <color theme="1"/>
        <name val="游ゴシック"/>
        <scheme val="minor"/>
      </font>
      <alignment horizontal="center" vertical="center" textRotation="0" wrapText="0" indent="0" justifyLastLine="0" shrinkToFit="0" readingOrder="0"/>
    </dxf>
    <dxf>
      <font>
        <strike val="0"/>
        <outline val="0"/>
        <shadow val="0"/>
        <u val="none"/>
        <vertAlign val="baseline"/>
        <sz val="9"/>
        <color theme="1"/>
        <name val="游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游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游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游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externalLink" Target="externalLinks/externalLink4.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2.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5.xml"/><Relationship Id="rId95" Type="http://schemas.openxmlformats.org/officeDocument/2006/relationships/externalLink" Target="externalLinks/externalLink1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externalLink" Target="externalLinks/externalLink8.xml"/><Relationship Id="rId98"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externalLink" Target="externalLinks/externalLink3.xml"/><Relationship Id="rId91" Type="http://schemas.openxmlformats.org/officeDocument/2006/relationships/externalLink" Target="externalLinks/externalLink6.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1.xml"/><Relationship Id="rId94" Type="http://schemas.openxmlformats.org/officeDocument/2006/relationships/externalLink" Target="externalLinks/externalLink9.xml"/><Relationship Id="rId9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file:///C:\Users\hino\Desktop\&#23500;&#28023;\B\1.jpg" TargetMode="External"/><Relationship Id="rId2" Type="http://schemas.openxmlformats.org/officeDocument/2006/relationships/image" Target="../media/image7.jpeg"/><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3" Type="http://schemas.openxmlformats.org/officeDocument/2006/relationships/image" Target="file:///C:\Users\hino\Desktop\&#23500;&#28023;\B\2.jpg" TargetMode="External"/><Relationship Id="rId2" Type="http://schemas.openxmlformats.org/officeDocument/2006/relationships/image" Target="../media/image8.jpe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8" Type="http://schemas.openxmlformats.org/officeDocument/2006/relationships/image" Target="../media/image12.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02-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03-1.jpg" TargetMode="External"/><Relationship Id="rId2" Type="http://schemas.openxmlformats.org/officeDocument/2006/relationships/image" Target="../media/image9.jpeg"/><Relationship Id="rId1" Type="http://schemas.openxmlformats.org/officeDocument/2006/relationships/image" Target="../media/image6.png"/><Relationship Id="rId6" Type="http://schemas.openxmlformats.org/officeDocument/2006/relationships/image" Target="../media/image11.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02-2.jpg" TargetMode="External"/><Relationship Id="rId4" Type="http://schemas.openxmlformats.org/officeDocument/2006/relationships/image" Target="../media/image10.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03-2.jpg" TargetMode="External"/></Relationships>
</file>

<file path=xl/drawings/_rels/drawing5.xml.rels><?xml version="1.0" encoding="UTF-8" standalone="yes"?>
<Relationships xmlns="http://schemas.openxmlformats.org/package/2006/relationships"><Relationship Id="rId8" Type="http://schemas.openxmlformats.org/officeDocument/2006/relationships/image" Target="../media/image16.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04-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04-3.jpg" TargetMode="External"/><Relationship Id="rId2" Type="http://schemas.openxmlformats.org/officeDocument/2006/relationships/image" Target="../media/image13.jpeg"/><Relationship Id="rId1" Type="http://schemas.openxmlformats.org/officeDocument/2006/relationships/image" Target="../media/image6.png"/><Relationship Id="rId6" Type="http://schemas.openxmlformats.org/officeDocument/2006/relationships/image" Target="../media/image15.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04-2.jpg" TargetMode="External"/><Relationship Id="rId4" Type="http://schemas.openxmlformats.org/officeDocument/2006/relationships/image" Target="../media/image14.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06-1.jpg" TargetMode="External"/></Relationships>
</file>

<file path=xl/drawings/_rels/drawing6.xml.rels><?xml version="1.0" encoding="UTF-8" standalone="yes"?>
<Relationships xmlns="http://schemas.openxmlformats.org/package/2006/relationships"><Relationship Id="rId8" Type="http://schemas.openxmlformats.org/officeDocument/2006/relationships/image" Target="../media/image20.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07-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08-1.jpg" TargetMode="External"/><Relationship Id="rId2" Type="http://schemas.openxmlformats.org/officeDocument/2006/relationships/image" Target="../media/image17.jpeg"/><Relationship Id="rId1" Type="http://schemas.openxmlformats.org/officeDocument/2006/relationships/image" Target="../media/image6.png"/><Relationship Id="rId6" Type="http://schemas.openxmlformats.org/officeDocument/2006/relationships/image" Target="../media/image19.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07-2.jpg" TargetMode="External"/><Relationship Id="rId4" Type="http://schemas.openxmlformats.org/officeDocument/2006/relationships/image" Target="../media/image18.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08-2.jpg" TargetMode="External"/></Relationships>
</file>

<file path=xl/drawings/_rels/drawing7.xml.rels><?xml version="1.0" encoding="UTF-8" standalone="yes"?>
<Relationships xmlns="http://schemas.openxmlformats.org/package/2006/relationships"><Relationship Id="rId8" Type="http://schemas.openxmlformats.org/officeDocument/2006/relationships/image" Target="../media/image24.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09-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0-2.jpg" TargetMode="External"/><Relationship Id="rId2" Type="http://schemas.openxmlformats.org/officeDocument/2006/relationships/image" Target="../media/image21.jpeg"/><Relationship Id="rId1" Type="http://schemas.openxmlformats.org/officeDocument/2006/relationships/image" Target="../media/image6.png"/><Relationship Id="rId6" Type="http://schemas.openxmlformats.org/officeDocument/2006/relationships/image" Target="../media/image23.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0-1.jpg" TargetMode="External"/><Relationship Id="rId4" Type="http://schemas.openxmlformats.org/officeDocument/2006/relationships/image" Target="../media/image22.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0-3.jpg" TargetMode="External"/></Relationships>
</file>

<file path=xl/drawings/_rels/drawing8.xml.rels><?xml version="1.0" encoding="UTF-8" standalone="yes"?>
<Relationships xmlns="http://schemas.openxmlformats.org/package/2006/relationships"><Relationship Id="rId8" Type="http://schemas.openxmlformats.org/officeDocument/2006/relationships/image" Target="../media/image28.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1-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1-3.jpg" TargetMode="External"/><Relationship Id="rId2" Type="http://schemas.openxmlformats.org/officeDocument/2006/relationships/image" Target="../media/image25.jpeg"/><Relationship Id="rId1" Type="http://schemas.openxmlformats.org/officeDocument/2006/relationships/image" Target="../media/image6.png"/><Relationship Id="rId6" Type="http://schemas.openxmlformats.org/officeDocument/2006/relationships/image" Target="../media/image27.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1-2.jpg" TargetMode="External"/><Relationship Id="rId4" Type="http://schemas.openxmlformats.org/officeDocument/2006/relationships/image" Target="../media/image26.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2-1.jpg" TargetMode="External"/></Relationships>
</file>

<file path=xl/drawings/_rels/drawing9.xml.rels><?xml version="1.0" encoding="UTF-8" standalone="yes"?>
<Relationships xmlns="http://schemas.openxmlformats.org/package/2006/relationships"><Relationship Id="rId8" Type="http://schemas.openxmlformats.org/officeDocument/2006/relationships/image" Target="../media/image32.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2-2.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3-1.jpg" TargetMode="External"/><Relationship Id="rId2" Type="http://schemas.openxmlformats.org/officeDocument/2006/relationships/image" Target="../media/image29.jpeg"/><Relationship Id="rId1" Type="http://schemas.openxmlformats.org/officeDocument/2006/relationships/image" Target="../media/image6.png"/><Relationship Id="rId6" Type="http://schemas.openxmlformats.org/officeDocument/2006/relationships/image" Target="../media/image31.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2-3.jpg" TargetMode="External"/><Relationship Id="rId4" Type="http://schemas.openxmlformats.org/officeDocument/2006/relationships/image" Target="../media/image30.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3-2.jpg" TargetMode="External"/></Relationships>
</file>

<file path=xl/drawings/_rels/drawing10.xml.rels><?xml version="1.0" encoding="UTF-8" standalone="yes"?>
<Relationships xmlns="http://schemas.openxmlformats.org/package/2006/relationships"><Relationship Id="rId8" Type="http://schemas.openxmlformats.org/officeDocument/2006/relationships/image" Target="../media/image36.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3-3.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4-2.jpg" TargetMode="External"/><Relationship Id="rId2" Type="http://schemas.openxmlformats.org/officeDocument/2006/relationships/image" Target="../media/image33.jpeg"/><Relationship Id="rId1" Type="http://schemas.openxmlformats.org/officeDocument/2006/relationships/image" Target="../media/image6.png"/><Relationship Id="rId6" Type="http://schemas.openxmlformats.org/officeDocument/2006/relationships/image" Target="../media/image35.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4-1.jpg" TargetMode="External"/><Relationship Id="rId4" Type="http://schemas.openxmlformats.org/officeDocument/2006/relationships/image" Target="../media/image34.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5-1.jpg" TargetMode="External"/></Relationships>
</file>

<file path=xl/drawings/_rels/drawing11.xml.rels><?xml version="1.0" encoding="UTF-8" standalone="yes"?>
<Relationships xmlns="http://schemas.openxmlformats.org/package/2006/relationships"><Relationship Id="rId8" Type="http://schemas.openxmlformats.org/officeDocument/2006/relationships/image" Target="../media/image40.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5-2.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6-1.jpg" TargetMode="External"/><Relationship Id="rId2" Type="http://schemas.openxmlformats.org/officeDocument/2006/relationships/image" Target="../media/image37.jpeg"/><Relationship Id="rId1" Type="http://schemas.openxmlformats.org/officeDocument/2006/relationships/image" Target="../media/image6.png"/><Relationship Id="rId6" Type="http://schemas.openxmlformats.org/officeDocument/2006/relationships/image" Target="../media/image39.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5-3.jpg" TargetMode="External"/><Relationship Id="rId4" Type="http://schemas.openxmlformats.org/officeDocument/2006/relationships/image" Target="../media/image38.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6-2.jpg" TargetMode="External"/></Relationships>
</file>

<file path=xl/drawings/_rels/drawing12.xml.rels><?xml version="1.0" encoding="UTF-8" standalone="yes"?>
<Relationships xmlns="http://schemas.openxmlformats.org/package/2006/relationships"><Relationship Id="rId8" Type="http://schemas.openxmlformats.org/officeDocument/2006/relationships/image" Target="../media/image44.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6-3.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6-5.jpg" TargetMode="External"/><Relationship Id="rId2" Type="http://schemas.openxmlformats.org/officeDocument/2006/relationships/image" Target="../media/image41.jpeg"/><Relationship Id="rId1" Type="http://schemas.openxmlformats.org/officeDocument/2006/relationships/image" Target="../media/image6.png"/><Relationship Id="rId6" Type="http://schemas.openxmlformats.org/officeDocument/2006/relationships/image" Target="../media/image43.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6-4.jpg" TargetMode="External"/><Relationship Id="rId4" Type="http://schemas.openxmlformats.org/officeDocument/2006/relationships/image" Target="../media/image42.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7-1.jpg" TargetMode="External"/></Relationships>
</file>

<file path=xl/drawings/_rels/drawing13.xml.rels><?xml version="1.0" encoding="UTF-8" standalone="yes"?>
<Relationships xmlns="http://schemas.openxmlformats.org/package/2006/relationships"><Relationship Id="rId8" Type="http://schemas.openxmlformats.org/officeDocument/2006/relationships/image" Target="../media/image48.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8-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9-1.jpg" TargetMode="External"/><Relationship Id="rId2" Type="http://schemas.openxmlformats.org/officeDocument/2006/relationships/image" Target="../media/image45.jpeg"/><Relationship Id="rId1" Type="http://schemas.openxmlformats.org/officeDocument/2006/relationships/image" Target="../media/image6.png"/><Relationship Id="rId6" Type="http://schemas.openxmlformats.org/officeDocument/2006/relationships/image" Target="../media/image47.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8-2.jpg" TargetMode="External"/><Relationship Id="rId4" Type="http://schemas.openxmlformats.org/officeDocument/2006/relationships/image" Target="../media/image46.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19-2.jpg" TargetMode="External"/></Relationships>
</file>

<file path=xl/drawings/_rels/drawing14.xml.rels><?xml version="1.0" encoding="UTF-8" standalone="yes"?>
<Relationships xmlns="http://schemas.openxmlformats.org/package/2006/relationships"><Relationship Id="rId8" Type="http://schemas.openxmlformats.org/officeDocument/2006/relationships/image" Target="../media/image52.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20-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22-1.jpg" TargetMode="External"/><Relationship Id="rId2" Type="http://schemas.openxmlformats.org/officeDocument/2006/relationships/image" Target="../media/image49.jpeg"/><Relationship Id="rId1" Type="http://schemas.openxmlformats.org/officeDocument/2006/relationships/image" Target="../media/image6.png"/><Relationship Id="rId6" Type="http://schemas.openxmlformats.org/officeDocument/2006/relationships/image" Target="../media/image51.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21-1.jpg" TargetMode="External"/><Relationship Id="rId4" Type="http://schemas.openxmlformats.org/officeDocument/2006/relationships/image" Target="../media/image50.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22-2.jpg" TargetMode="External"/></Relationships>
</file>

<file path=xl/drawings/_rels/drawing15.xml.rels><?xml version="1.0" encoding="UTF-8" standalone="yes"?>
<Relationships xmlns="http://schemas.openxmlformats.org/package/2006/relationships"><Relationship Id="rId8" Type="http://schemas.openxmlformats.org/officeDocument/2006/relationships/image" Target="../media/image56.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22-3.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24-1.jpg" TargetMode="External"/><Relationship Id="rId2" Type="http://schemas.openxmlformats.org/officeDocument/2006/relationships/image" Target="../media/image53.jpeg"/><Relationship Id="rId1" Type="http://schemas.openxmlformats.org/officeDocument/2006/relationships/image" Target="../media/image6.png"/><Relationship Id="rId6" Type="http://schemas.openxmlformats.org/officeDocument/2006/relationships/image" Target="../media/image55.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22-4.jpg" TargetMode="External"/><Relationship Id="rId4" Type="http://schemas.openxmlformats.org/officeDocument/2006/relationships/image" Target="../media/image54.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24-2.jpg" TargetMode="External"/></Relationships>
</file>

<file path=xl/drawings/_rels/drawing16.xml.rels><?xml version="1.0" encoding="UTF-8" standalone="yes"?>
<Relationships xmlns="http://schemas.openxmlformats.org/package/2006/relationships"><Relationship Id="rId8" Type="http://schemas.openxmlformats.org/officeDocument/2006/relationships/image" Target="../media/image60.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24-3.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24-5.jpg" TargetMode="External"/><Relationship Id="rId2" Type="http://schemas.openxmlformats.org/officeDocument/2006/relationships/image" Target="../media/image57.jpeg"/><Relationship Id="rId1" Type="http://schemas.openxmlformats.org/officeDocument/2006/relationships/image" Target="../media/image6.png"/><Relationship Id="rId6" Type="http://schemas.openxmlformats.org/officeDocument/2006/relationships/image" Target="../media/image59.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24-4.jpg" TargetMode="External"/><Relationship Id="rId4" Type="http://schemas.openxmlformats.org/officeDocument/2006/relationships/image" Target="../media/image58.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25-1.jpg" TargetMode="External"/></Relationships>
</file>

<file path=xl/drawings/_rels/drawing17.xml.rels><?xml version="1.0" encoding="UTF-8" standalone="yes"?>
<Relationships xmlns="http://schemas.openxmlformats.org/package/2006/relationships"><Relationship Id="rId8" Type="http://schemas.openxmlformats.org/officeDocument/2006/relationships/image" Target="../media/image64.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25-2.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25-4.jpg" TargetMode="External"/><Relationship Id="rId2" Type="http://schemas.openxmlformats.org/officeDocument/2006/relationships/image" Target="../media/image61.jpeg"/><Relationship Id="rId1" Type="http://schemas.openxmlformats.org/officeDocument/2006/relationships/image" Target="../media/image6.png"/><Relationship Id="rId6" Type="http://schemas.openxmlformats.org/officeDocument/2006/relationships/image" Target="../media/image63.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25-3.jpg" TargetMode="External"/><Relationship Id="rId4" Type="http://schemas.openxmlformats.org/officeDocument/2006/relationships/image" Target="../media/image62.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25-5.jpg" TargetMode="External"/></Relationships>
</file>

<file path=xl/drawings/_rels/drawing18.xml.rels><?xml version="1.0" encoding="UTF-8" standalone="yes"?>
<Relationships xmlns="http://schemas.openxmlformats.org/package/2006/relationships"><Relationship Id="rId8" Type="http://schemas.openxmlformats.org/officeDocument/2006/relationships/image" Target="../media/image68.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26-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28-1.jpg" TargetMode="External"/><Relationship Id="rId2" Type="http://schemas.openxmlformats.org/officeDocument/2006/relationships/image" Target="../media/image65.jpeg"/><Relationship Id="rId1" Type="http://schemas.openxmlformats.org/officeDocument/2006/relationships/image" Target="../media/image6.png"/><Relationship Id="rId6" Type="http://schemas.openxmlformats.org/officeDocument/2006/relationships/image" Target="../media/image67.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26-2.jpg" TargetMode="External"/><Relationship Id="rId4" Type="http://schemas.openxmlformats.org/officeDocument/2006/relationships/image" Target="../media/image66.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28-2.jpg" TargetMode="External"/></Relationships>
</file>

<file path=xl/drawings/_rels/drawing19.xml.rels><?xml version="1.0" encoding="UTF-8" standalone="yes"?>
<Relationships xmlns="http://schemas.openxmlformats.org/package/2006/relationships"><Relationship Id="rId8" Type="http://schemas.openxmlformats.org/officeDocument/2006/relationships/image" Target="../media/image72.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29-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1-1.jpg" TargetMode="External"/><Relationship Id="rId2" Type="http://schemas.openxmlformats.org/officeDocument/2006/relationships/image" Target="../media/image69.jpeg"/><Relationship Id="rId1" Type="http://schemas.openxmlformats.org/officeDocument/2006/relationships/image" Target="../media/image6.png"/><Relationship Id="rId6" Type="http://schemas.openxmlformats.org/officeDocument/2006/relationships/image" Target="../media/image71.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0-1.jpg" TargetMode="External"/><Relationship Id="rId4" Type="http://schemas.openxmlformats.org/officeDocument/2006/relationships/image" Target="../media/image70.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2-1.jpg" TargetMode="External"/></Relationships>
</file>

<file path=xl/drawings/_rels/drawing20.xml.rels><?xml version="1.0" encoding="UTF-8" standalone="yes"?>
<Relationships xmlns="http://schemas.openxmlformats.org/package/2006/relationships"><Relationship Id="rId8" Type="http://schemas.openxmlformats.org/officeDocument/2006/relationships/image" Target="../media/image76.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3-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3-3.jpg" TargetMode="External"/><Relationship Id="rId2" Type="http://schemas.openxmlformats.org/officeDocument/2006/relationships/image" Target="../media/image73.jpeg"/><Relationship Id="rId1" Type="http://schemas.openxmlformats.org/officeDocument/2006/relationships/image" Target="../media/image6.png"/><Relationship Id="rId6" Type="http://schemas.openxmlformats.org/officeDocument/2006/relationships/image" Target="../media/image75.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3-2.jpg" TargetMode="External"/><Relationship Id="rId4" Type="http://schemas.openxmlformats.org/officeDocument/2006/relationships/image" Target="../media/image74.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3-4.jpg" TargetMode="External"/></Relationships>
</file>

<file path=xl/drawings/_rels/drawing21.xml.rels><?xml version="1.0" encoding="UTF-8" standalone="yes"?>
<Relationships xmlns="http://schemas.openxmlformats.org/package/2006/relationships"><Relationship Id="rId8" Type="http://schemas.openxmlformats.org/officeDocument/2006/relationships/image" Target="../media/image80.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4-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4-3.jpg" TargetMode="External"/><Relationship Id="rId2" Type="http://schemas.openxmlformats.org/officeDocument/2006/relationships/image" Target="../media/image77.jpeg"/><Relationship Id="rId1" Type="http://schemas.openxmlformats.org/officeDocument/2006/relationships/image" Target="../media/image6.png"/><Relationship Id="rId6" Type="http://schemas.openxmlformats.org/officeDocument/2006/relationships/image" Target="../media/image79.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4-2.jpg" TargetMode="External"/><Relationship Id="rId4" Type="http://schemas.openxmlformats.org/officeDocument/2006/relationships/image" Target="../media/image78.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4-4.jpg" TargetMode="External"/></Relationships>
</file>

<file path=xl/drawings/_rels/drawing22.xml.rels><?xml version="1.0" encoding="UTF-8" standalone="yes"?>
<Relationships xmlns="http://schemas.openxmlformats.org/package/2006/relationships"><Relationship Id="rId8" Type="http://schemas.openxmlformats.org/officeDocument/2006/relationships/image" Target="../media/image84.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5-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5-3.jpg" TargetMode="External"/><Relationship Id="rId2" Type="http://schemas.openxmlformats.org/officeDocument/2006/relationships/image" Target="../media/image81.jpeg"/><Relationship Id="rId1" Type="http://schemas.openxmlformats.org/officeDocument/2006/relationships/image" Target="../media/image6.png"/><Relationship Id="rId6" Type="http://schemas.openxmlformats.org/officeDocument/2006/relationships/image" Target="../media/image83.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5-2.jpg" TargetMode="External"/><Relationship Id="rId4" Type="http://schemas.openxmlformats.org/officeDocument/2006/relationships/image" Target="../media/image82.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5-4.jpg" TargetMode="External"/></Relationships>
</file>

<file path=xl/drawings/_rels/drawing23.xml.rels><?xml version="1.0" encoding="UTF-8" standalone="yes"?>
<Relationships xmlns="http://schemas.openxmlformats.org/package/2006/relationships"><Relationship Id="rId8" Type="http://schemas.openxmlformats.org/officeDocument/2006/relationships/image" Target="../media/image88.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6-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6-3.jpg" TargetMode="External"/><Relationship Id="rId2" Type="http://schemas.openxmlformats.org/officeDocument/2006/relationships/image" Target="../media/image85.jpeg"/><Relationship Id="rId1" Type="http://schemas.openxmlformats.org/officeDocument/2006/relationships/image" Target="../media/image6.png"/><Relationship Id="rId6" Type="http://schemas.openxmlformats.org/officeDocument/2006/relationships/image" Target="../media/image87.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6-2.jpg" TargetMode="External"/><Relationship Id="rId4" Type="http://schemas.openxmlformats.org/officeDocument/2006/relationships/image" Target="../media/image86.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7-1.jpg" TargetMode="External"/></Relationships>
</file>

<file path=xl/drawings/_rels/drawing24.xml.rels><?xml version="1.0" encoding="UTF-8" standalone="yes"?>
<Relationships xmlns="http://schemas.openxmlformats.org/package/2006/relationships"><Relationship Id="rId8" Type="http://schemas.openxmlformats.org/officeDocument/2006/relationships/image" Target="../media/image92.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7-2.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8-1.jpg" TargetMode="External"/><Relationship Id="rId2" Type="http://schemas.openxmlformats.org/officeDocument/2006/relationships/image" Target="../media/image89.jpeg"/><Relationship Id="rId1" Type="http://schemas.openxmlformats.org/officeDocument/2006/relationships/image" Target="../media/image6.png"/><Relationship Id="rId6" Type="http://schemas.openxmlformats.org/officeDocument/2006/relationships/image" Target="../media/image91.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7-3.jpg" TargetMode="External"/><Relationship Id="rId4" Type="http://schemas.openxmlformats.org/officeDocument/2006/relationships/image" Target="../media/image90.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8-2.jpg" TargetMode="External"/></Relationships>
</file>

<file path=xl/drawings/_rels/drawing25.xml.rels><?xml version="1.0" encoding="UTF-8" standalone="yes"?>
<Relationships xmlns="http://schemas.openxmlformats.org/package/2006/relationships"><Relationship Id="rId8" Type="http://schemas.openxmlformats.org/officeDocument/2006/relationships/image" Target="../media/image96.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8-3.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9-2.jpg" TargetMode="External"/><Relationship Id="rId2" Type="http://schemas.openxmlformats.org/officeDocument/2006/relationships/image" Target="../media/image93.jpeg"/><Relationship Id="rId1" Type="http://schemas.openxmlformats.org/officeDocument/2006/relationships/image" Target="../media/image6.png"/><Relationship Id="rId6" Type="http://schemas.openxmlformats.org/officeDocument/2006/relationships/image" Target="../media/image95.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9-1.jpg" TargetMode="External"/><Relationship Id="rId4" Type="http://schemas.openxmlformats.org/officeDocument/2006/relationships/image" Target="../media/image94.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39-3.jpg" TargetMode="External"/></Relationships>
</file>

<file path=xl/drawings/_rels/drawing26.xml.rels><?xml version="1.0" encoding="UTF-8" standalone="yes"?>
<Relationships xmlns="http://schemas.openxmlformats.org/package/2006/relationships"><Relationship Id="rId8" Type="http://schemas.openxmlformats.org/officeDocument/2006/relationships/image" Target="../media/image100.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40-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41-1.jpg" TargetMode="External"/><Relationship Id="rId2" Type="http://schemas.openxmlformats.org/officeDocument/2006/relationships/image" Target="../media/image97.jpeg"/><Relationship Id="rId1" Type="http://schemas.openxmlformats.org/officeDocument/2006/relationships/image" Target="../media/image6.png"/><Relationship Id="rId6" Type="http://schemas.openxmlformats.org/officeDocument/2006/relationships/image" Target="../media/image99.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40-2.jpg" TargetMode="External"/><Relationship Id="rId4" Type="http://schemas.openxmlformats.org/officeDocument/2006/relationships/image" Target="../media/image98.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41-2.jpg" TargetMode="External"/></Relationships>
</file>

<file path=xl/drawings/_rels/drawing27.xml.rels><?xml version="1.0" encoding="UTF-8" standalone="yes"?>
<Relationships xmlns="http://schemas.openxmlformats.org/package/2006/relationships"><Relationship Id="rId8" Type="http://schemas.openxmlformats.org/officeDocument/2006/relationships/image" Target="../media/image104.jpeg"/><Relationship Id="rId3"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42-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43-1.jpg" TargetMode="External"/><Relationship Id="rId2" Type="http://schemas.openxmlformats.org/officeDocument/2006/relationships/image" Target="../media/image101.jpeg"/><Relationship Id="rId1" Type="http://schemas.openxmlformats.org/officeDocument/2006/relationships/image" Target="../media/image6.png"/><Relationship Id="rId6" Type="http://schemas.openxmlformats.org/officeDocument/2006/relationships/image" Target="../media/image103.jpeg"/><Relationship Id="rId5"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42-2.jpg" TargetMode="External"/><Relationship Id="rId4" Type="http://schemas.openxmlformats.org/officeDocument/2006/relationships/image" Target="../media/image102.jpeg"/><Relationship Id="rId9"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044-1.jpg" TargetMode="External"/></Relationships>
</file>

<file path=xl/drawings/_rels/drawing28.xml.rels><?xml version="1.0" encoding="UTF-8" standalone="yes"?>
<Relationships xmlns="http://schemas.openxmlformats.org/package/2006/relationships"><Relationship Id="rId8"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38468;&#23646;&#29289;\&#38468;013-1.jpg" TargetMode="External"/><Relationship Id="rId13" Type="http://schemas.openxmlformats.org/officeDocument/2006/relationships/image" Target="../media/image111.jpeg"/><Relationship Id="rId18"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38468;&#23646;&#29289;\&#38468;031-1.jpg" TargetMode="External"/><Relationship Id="rId3" Type="http://schemas.openxmlformats.org/officeDocument/2006/relationships/image" Target="../media/image106.jpeg"/><Relationship Id="rId7" Type="http://schemas.openxmlformats.org/officeDocument/2006/relationships/image" Target="../media/image108.jpeg"/><Relationship Id="rId12"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38468;&#23646;&#29289;\&#38468;013-3.jpg" TargetMode="External"/><Relationship Id="rId17" Type="http://schemas.openxmlformats.org/officeDocument/2006/relationships/image" Target="../media/image113.jpeg"/><Relationship Id="rId2"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38468;&#23646;&#29289;\&#38468;0PS-1.jpg" TargetMode="External"/><Relationship Id="rId16"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38468;&#23646;&#29289;\&#38468;023-2.jpg" TargetMode="External"/><Relationship Id="rId1" Type="http://schemas.openxmlformats.org/officeDocument/2006/relationships/image" Target="../media/image105.jpeg"/><Relationship Id="rId6"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38468;&#23646;&#29289;\&#38468;012-1.jpg" TargetMode="External"/><Relationship Id="rId11" Type="http://schemas.openxmlformats.org/officeDocument/2006/relationships/image" Target="../media/image110.jpeg"/><Relationship Id="rId5" Type="http://schemas.openxmlformats.org/officeDocument/2006/relationships/image" Target="../media/image107.jpeg"/><Relationship Id="rId15" Type="http://schemas.openxmlformats.org/officeDocument/2006/relationships/image" Target="../media/image112.jpeg"/><Relationship Id="rId10"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38468;&#23646;&#29289;\&#38468;013-2.jpg" TargetMode="External"/><Relationship Id="rId4"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38468;&#23646;&#29289;\&#38468;011-1.jpg" TargetMode="External"/><Relationship Id="rId9" Type="http://schemas.openxmlformats.org/officeDocument/2006/relationships/image" Target="../media/image109.jpeg"/><Relationship Id="rId14"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38468;&#23646;&#29289;\&#38468;023-1.jpg" TargetMode="External"/></Relationships>
</file>

<file path=xl/drawings/_rels/drawing29.xml.rels><?xml version="1.0" encoding="UTF-8" standalone="yes"?>
<Relationships xmlns="http://schemas.openxmlformats.org/package/2006/relationships"><Relationship Id="rId3" Type="http://schemas.openxmlformats.org/officeDocument/2006/relationships/image" Target="../media/image115.jpeg"/><Relationship Id="rId2"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38468;&#23646;&#29289;\&#38468;032-1.jpg" TargetMode="External"/><Relationship Id="rId1" Type="http://schemas.openxmlformats.org/officeDocument/2006/relationships/image" Target="../media/image114.jpeg"/><Relationship Id="rId4" Type="http://schemas.openxmlformats.org/officeDocument/2006/relationships/image" Target="file:///\\workdata\disk1\42567%20&#38450;&#24220;&#22303;&#26408;&#12488;&#12531;&#12493;&#12523;&#28857;&#26908;(&#12475;&#12531;&#12488;&#12521;&#12523;&#12467;&#12531;&#12469;&#12523;&#12479;&#12531;&#12488;&#26666;)\&#9675;&#28857;&#26908;&#35519;&#26360;\02_&#23500;&#28023;&#12488;&#12531;&#12493;&#12523;\20210611%20&#23500;&#28023;&#12488;&#12531;&#12493;&#12523;&#12500;&#12483;&#12463;&#12450;&#12483;&#12503;&#12487;&#12540;&#12479;\&#23500;&#28023;&#12488;&#12531;&#12493;&#12523;&#12500;&#12483;&#12463;&#12450;&#12483;&#12503;&#20889;&#30495;\&#38468;&#23646;&#29289;\&#38468;040-1.jpg" TargetMode="External"/></Relationships>
</file>

<file path=xl/drawings/_rels/drawing30.xml.rels><?xml version="1.0" encoding="UTF-8" standalone="yes"?>
<Relationships xmlns="http://schemas.openxmlformats.org/package/2006/relationships"><Relationship Id="rId3" Type="http://schemas.openxmlformats.org/officeDocument/2006/relationships/image" Target="../media/image117.jpeg"/><Relationship Id="rId2" Type="http://schemas.openxmlformats.org/officeDocument/2006/relationships/image" Target="file:///C:\Users\hino\Desktop\&#23500;&#28023;\D21\1.jpg" TargetMode="External"/><Relationship Id="rId1" Type="http://schemas.openxmlformats.org/officeDocument/2006/relationships/image" Target="../media/image116.jpeg"/><Relationship Id="rId6" Type="http://schemas.openxmlformats.org/officeDocument/2006/relationships/image" Target="file:///C:\Users\hino\Desktop\&#23500;&#28023;\D21\3.jpg" TargetMode="External"/><Relationship Id="rId5" Type="http://schemas.openxmlformats.org/officeDocument/2006/relationships/image" Target="../media/image118.jpeg"/><Relationship Id="rId4" Type="http://schemas.openxmlformats.org/officeDocument/2006/relationships/image" Target="file:///C:\Users\hino\Desktop\&#23500;&#28023;\D21\2.jpg" TargetMode="External"/></Relationships>
</file>

<file path=xl/drawings/_rels/drawing31.xml.rels><?xml version="1.0" encoding="UTF-8" standalone="yes"?>
<Relationships xmlns="http://schemas.openxmlformats.org/package/2006/relationships"><Relationship Id="rId3" Type="http://schemas.openxmlformats.org/officeDocument/2006/relationships/image" Target="../media/image120.jpeg"/><Relationship Id="rId2" Type="http://schemas.openxmlformats.org/officeDocument/2006/relationships/image" Target="file:///C:\Users\hino\Desktop\&#23500;&#28023;\D21&#8217;\1.jpg" TargetMode="External"/><Relationship Id="rId1" Type="http://schemas.openxmlformats.org/officeDocument/2006/relationships/image" Target="../media/image119.jpeg"/><Relationship Id="rId6" Type="http://schemas.openxmlformats.org/officeDocument/2006/relationships/image" Target="file:///C:\Users\hino\Desktop\&#23500;&#28023;\D21&#8217;\3.jpg" TargetMode="External"/><Relationship Id="rId5" Type="http://schemas.openxmlformats.org/officeDocument/2006/relationships/image" Target="../media/image121.jpeg"/><Relationship Id="rId4" Type="http://schemas.openxmlformats.org/officeDocument/2006/relationships/image" Target="file:///C:\Users\hino\Desktop\&#23500;&#28023;\D21&#8217;\2.jpg" TargetMode="External"/></Relationships>
</file>

<file path=xl/drawings/_rels/drawing32.xml.rels><?xml version="1.0" encoding="UTF-8" standalone="yes"?>
<Relationships xmlns="http://schemas.openxmlformats.org/package/2006/relationships"><Relationship Id="rId2" Type="http://schemas.openxmlformats.org/officeDocument/2006/relationships/image" Target="file:///C:\Users\hino\Desktop\&#23500;&#28023;\D3\1.jpg" TargetMode="External"/><Relationship Id="rId1" Type="http://schemas.openxmlformats.org/officeDocument/2006/relationships/image" Target="../media/image122.jpeg"/></Relationships>
</file>

<file path=xl/drawings/_rels/drawing33.xml.rels><?xml version="1.0" encoding="UTF-8" standalone="yes"?>
<Relationships xmlns="http://schemas.openxmlformats.org/package/2006/relationships"><Relationship Id="rId2" Type="http://schemas.openxmlformats.org/officeDocument/2006/relationships/image" Target="file:///C:\Users\hino\Desktop\&#23500;&#28023;\D3\2.jpg" TargetMode="External"/><Relationship Id="rId1" Type="http://schemas.openxmlformats.org/officeDocument/2006/relationships/image" Target="../media/image123.jpeg"/></Relationships>
</file>

<file path=xl/drawings/_rels/drawing34.xml.rels><?xml version="1.0" encoding="UTF-8" standalone="yes"?>
<Relationships xmlns="http://schemas.openxmlformats.org/package/2006/relationships"><Relationship Id="rId2" Type="http://schemas.openxmlformats.org/officeDocument/2006/relationships/image" Target="file:///C:\Users\hino\Desktop\&#23500;&#28023;\D3\3.jpg" TargetMode="External"/><Relationship Id="rId1" Type="http://schemas.openxmlformats.org/officeDocument/2006/relationships/image" Target="../media/image124.jpeg"/></Relationships>
</file>

<file path=xl/drawings/_rels/drawing35.xml.rels><?xml version="1.0" encoding="UTF-8" standalone="yes"?>
<Relationships xmlns="http://schemas.openxmlformats.org/package/2006/relationships"><Relationship Id="rId2" Type="http://schemas.openxmlformats.org/officeDocument/2006/relationships/image" Target="file:///C:\Users\hino\Desktop\&#23500;&#28023;\D3\4.jpg" TargetMode="External"/><Relationship Id="rId1" Type="http://schemas.openxmlformats.org/officeDocument/2006/relationships/image" Target="../media/image125.jpeg"/></Relationships>
</file>

<file path=xl/drawings/_rels/drawing36.xml.rels><?xml version="1.0" encoding="UTF-8" standalone="yes"?>
<Relationships xmlns="http://schemas.openxmlformats.org/package/2006/relationships"><Relationship Id="rId2" Type="http://schemas.openxmlformats.org/officeDocument/2006/relationships/image" Target="file:///C:\Users\hino\Desktop\&#23500;&#28023;\D3\5.jpg" TargetMode="External"/><Relationship Id="rId1" Type="http://schemas.openxmlformats.org/officeDocument/2006/relationships/image" Target="../media/image126.jpeg"/></Relationships>
</file>

<file path=xl/drawings/_rels/drawing37.xml.rels><?xml version="1.0" encoding="UTF-8" standalone="yes"?>
<Relationships xmlns="http://schemas.openxmlformats.org/package/2006/relationships"><Relationship Id="rId2" Type="http://schemas.openxmlformats.org/officeDocument/2006/relationships/image" Target="file:///C:\Users\hino\Desktop\&#23500;&#28023;\D3\6.jpg" TargetMode="External"/><Relationship Id="rId1" Type="http://schemas.openxmlformats.org/officeDocument/2006/relationships/image" Target="../media/image127.jpeg"/></Relationships>
</file>

<file path=xl/drawings/_rels/drawing38.xml.rels><?xml version="1.0" encoding="UTF-8" standalone="yes"?>
<Relationships xmlns="http://schemas.openxmlformats.org/package/2006/relationships"><Relationship Id="rId2" Type="http://schemas.openxmlformats.org/officeDocument/2006/relationships/image" Target="file:///C:\Users\hino\Desktop\&#23500;&#28023;\D3\7.jpg" TargetMode="External"/><Relationship Id="rId1" Type="http://schemas.openxmlformats.org/officeDocument/2006/relationships/image" Target="../media/image128.jpeg"/></Relationships>
</file>

<file path=xl/drawings/_rels/drawing39.xml.rels><?xml version="1.0" encoding="UTF-8" standalone="yes"?>
<Relationships xmlns="http://schemas.openxmlformats.org/package/2006/relationships"><Relationship Id="rId2" Type="http://schemas.openxmlformats.org/officeDocument/2006/relationships/image" Target="file:///C:\Users\hino\Desktop\&#23500;&#28023;\D3\8.jpg" TargetMode="External"/><Relationship Id="rId1" Type="http://schemas.openxmlformats.org/officeDocument/2006/relationships/image" Target="../media/image129.jpeg"/></Relationships>
</file>

<file path=xl/drawings/_rels/drawing40.xml.rels><?xml version="1.0" encoding="UTF-8" standalone="yes"?>
<Relationships xmlns="http://schemas.openxmlformats.org/package/2006/relationships"><Relationship Id="rId2" Type="http://schemas.openxmlformats.org/officeDocument/2006/relationships/image" Target="file:///C:\Users\hino\Desktop\&#23500;&#28023;\D3\9.jpg" TargetMode="External"/><Relationship Id="rId1" Type="http://schemas.openxmlformats.org/officeDocument/2006/relationships/image" Target="../media/image130.jpeg"/></Relationships>
</file>

<file path=xl/drawings/_rels/drawing41.xml.rels><?xml version="1.0" encoding="UTF-8" standalone="yes"?>
<Relationships xmlns="http://schemas.openxmlformats.org/package/2006/relationships"><Relationship Id="rId2" Type="http://schemas.openxmlformats.org/officeDocument/2006/relationships/image" Target="file:///C:\Users\hino\Desktop\&#23500;&#28023;\D3\10.jpg" TargetMode="External"/><Relationship Id="rId1" Type="http://schemas.openxmlformats.org/officeDocument/2006/relationships/image" Target="../media/image131.jpeg"/></Relationships>
</file>

<file path=xl/drawings/_rels/drawing42.xml.rels><?xml version="1.0" encoding="UTF-8" standalone="yes"?>
<Relationships xmlns="http://schemas.openxmlformats.org/package/2006/relationships"><Relationship Id="rId2" Type="http://schemas.openxmlformats.org/officeDocument/2006/relationships/image" Target="file:///C:\Users\hino\Desktop\&#23500;&#28023;\D3\11.jpg" TargetMode="External"/><Relationship Id="rId1" Type="http://schemas.openxmlformats.org/officeDocument/2006/relationships/image" Target="../media/image132.jpeg"/></Relationships>
</file>

<file path=xl/drawings/_rels/drawing43.xml.rels><?xml version="1.0" encoding="UTF-8" standalone="yes"?>
<Relationships xmlns="http://schemas.openxmlformats.org/package/2006/relationships"><Relationship Id="rId2" Type="http://schemas.openxmlformats.org/officeDocument/2006/relationships/image" Target="file:///C:\Users\hino\Desktop\&#23500;&#28023;\D3\12.jpg" TargetMode="External"/><Relationship Id="rId1" Type="http://schemas.openxmlformats.org/officeDocument/2006/relationships/image" Target="../media/image133.jpeg"/></Relationships>
</file>

<file path=xl/drawings/_rels/drawing44.xml.rels><?xml version="1.0" encoding="UTF-8" standalone="yes"?>
<Relationships xmlns="http://schemas.openxmlformats.org/package/2006/relationships"><Relationship Id="rId2" Type="http://schemas.openxmlformats.org/officeDocument/2006/relationships/image" Target="file:///C:\Users\hino\Desktop\&#23500;&#28023;\D3\13.jpg" TargetMode="External"/><Relationship Id="rId1" Type="http://schemas.openxmlformats.org/officeDocument/2006/relationships/image" Target="../media/image134.jpeg"/></Relationships>
</file>

<file path=xl/drawings/_rels/drawing45.xml.rels><?xml version="1.0" encoding="UTF-8" standalone="yes"?>
<Relationships xmlns="http://schemas.openxmlformats.org/package/2006/relationships"><Relationship Id="rId2" Type="http://schemas.openxmlformats.org/officeDocument/2006/relationships/image" Target="file:///C:\Users\hino\Desktop\&#23500;&#28023;\D3\14.jpg" TargetMode="External"/><Relationship Id="rId1" Type="http://schemas.openxmlformats.org/officeDocument/2006/relationships/image" Target="../media/image135.jpeg"/></Relationships>
</file>

<file path=xl/drawings/_rels/drawing46.xml.rels><?xml version="1.0" encoding="UTF-8" standalone="yes"?>
<Relationships xmlns="http://schemas.openxmlformats.org/package/2006/relationships"><Relationship Id="rId2" Type="http://schemas.openxmlformats.org/officeDocument/2006/relationships/image" Target="file:///C:\Users\hino\Desktop\&#23500;&#28023;\D3\15.jpg" TargetMode="External"/><Relationship Id="rId1" Type="http://schemas.openxmlformats.org/officeDocument/2006/relationships/image" Target="../media/image136.jpeg"/></Relationships>
</file>

<file path=xl/drawings/_rels/drawing47.xml.rels><?xml version="1.0" encoding="UTF-8" standalone="yes"?>
<Relationships xmlns="http://schemas.openxmlformats.org/package/2006/relationships"><Relationship Id="rId2" Type="http://schemas.openxmlformats.org/officeDocument/2006/relationships/image" Target="file:///C:\Users\hino\Desktop\&#23500;&#28023;\D3\16.jpg" TargetMode="External"/><Relationship Id="rId1" Type="http://schemas.openxmlformats.org/officeDocument/2006/relationships/image" Target="../media/image137.jpeg"/></Relationships>
</file>

<file path=xl/drawings/_rels/drawing48.xml.rels><?xml version="1.0" encoding="UTF-8" standalone="yes"?>
<Relationships xmlns="http://schemas.openxmlformats.org/package/2006/relationships"><Relationship Id="rId2" Type="http://schemas.openxmlformats.org/officeDocument/2006/relationships/image" Target="file:///C:\Users\hino\Desktop\&#23500;&#28023;\D3\17.jpg" TargetMode="External"/><Relationship Id="rId1" Type="http://schemas.openxmlformats.org/officeDocument/2006/relationships/image" Target="../media/image138.jpeg"/></Relationships>
</file>

<file path=xl/drawings/_rels/drawing49.xml.rels><?xml version="1.0" encoding="UTF-8" standalone="yes"?>
<Relationships xmlns="http://schemas.openxmlformats.org/package/2006/relationships"><Relationship Id="rId2" Type="http://schemas.openxmlformats.org/officeDocument/2006/relationships/image" Target="file:///C:\Users\hino\Desktop\&#23500;&#28023;\D3\18.jpg" TargetMode="External"/><Relationship Id="rId1" Type="http://schemas.openxmlformats.org/officeDocument/2006/relationships/image" Target="../media/image139.jpeg"/></Relationships>
</file>

<file path=xl/drawings/_rels/drawing50.xml.rels><?xml version="1.0" encoding="UTF-8" standalone="yes"?>
<Relationships xmlns="http://schemas.openxmlformats.org/package/2006/relationships"><Relationship Id="rId2" Type="http://schemas.openxmlformats.org/officeDocument/2006/relationships/image" Target="file:///C:\Users\hino\Desktop\&#23500;&#28023;\D3\19.jpg" TargetMode="External"/><Relationship Id="rId1" Type="http://schemas.openxmlformats.org/officeDocument/2006/relationships/image" Target="../media/image140.jpeg"/></Relationships>
</file>

<file path=xl/drawings/_rels/drawing51.xml.rels><?xml version="1.0" encoding="UTF-8" standalone="yes"?>
<Relationships xmlns="http://schemas.openxmlformats.org/package/2006/relationships"><Relationship Id="rId2" Type="http://schemas.openxmlformats.org/officeDocument/2006/relationships/image" Target="file:///C:\Users\hino\Desktop\&#23500;&#28023;\D3\20.jpg" TargetMode="External"/><Relationship Id="rId1" Type="http://schemas.openxmlformats.org/officeDocument/2006/relationships/image" Target="../media/image141.jpeg"/></Relationships>
</file>

<file path=xl/drawings/_rels/drawing52.xml.rels><?xml version="1.0" encoding="UTF-8" standalone="yes"?>
<Relationships xmlns="http://schemas.openxmlformats.org/package/2006/relationships"><Relationship Id="rId2" Type="http://schemas.openxmlformats.org/officeDocument/2006/relationships/image" Target="file:///C:\Users\hino\Desktop\&#23500;&#28023;\D3\21.jpg" TargetMode="External"/><Relationship Id="rId1" Type="http://schemas.openxmlformats.org/officeDocument/2006/relationships/image" Target="../media/image142.jpeg"/></Relationships>
</file>

<file path=xl/drawings/_rels/drawing53.xml.rels><?xml version="1.0" encoding="UTF-8" standalone="yes"?>
<Relationships xmlns="http://schemas.openxmlformats.org/package/2006/relationships"><Relationship Id="rId2" Type="http://schemas.openxmlformats.org/officeDocument/2006/relationships/image" Target="file:///C:\Users\hino\Desktop\&#23500;&#28023;\D3\22.jpg" TargetMode="External"/><Relationship Id="rId1" Type="http://schemas.openxmlformats.org/officeDocument/2006/relationships/image" Target="../media/image143.jpeg"/></Relationships>
</file>

<file path=xl/drawings/_rels/drawing54.xml.rels><?xml version="1.0" encoding="UTF-8" standalone="yes"?>
<Relationships xmlns="http://schemas.openxmlformats.org/package/2006/relationships"><Relationship Id="rId2" Type="http://schemas.openxmlformats.org/officeDocument/2006/relationships/image" Target="file:///C:\Users\hino\Desktop\&#23500;&#28023;\D3\23.jpg" TargetMode="External"/><Relationship Id="rId1" Type="http://schemas.openxmlformats.org/officeDocument/2006/relationships/image" Target="../media/image144.jpeg"/></Relationships>
</file>

<file path=xl/drawings/_rels/drawing55.xml.rels><?xml version="1.0" encoding="UTF-8" standalone="yes"?>
<Relationships xmlns="http://schemas.openxmlformats.org/package/2006/relationships"><Relationship Id="rId2" Type="http://schemas.openxmlformats.org/officeDocument/2006/relationships/image" Target="file:///C:\Users\hino\Desktop\&#23500;&#28023;\D3\24.jpg" TargetMode="External"/><Relationship Id="rId1" Type="http://schemas.openxmlformats.org/officeDocument/2006/relationships/image" Target="../media/image145.jpeg"/></Relationships>
</file>

<file path=xl/drawings/_rels/drawing56.xml.rels><?xml version="1.0" encoding="UTF-8" standalone="yes"?>
<Relationships xmlns="http://schemas.openxmlformats.org/package/2006/relationships"><Relationship Id="rId2" Type="http://schemas.openxmlformats.org/officeDocument/2006/relationships/image" Target="file:///C:\Users\hino\Desktop\&#23500;&#28023;\D3\25.jpg" TargetMode="External"/><Relationship Id="rId1" Type="http://schemas.openxmlformats.org/officeDocument/2006/relationships/image" Target="../media/image146.jpeg"/></Relationships>
</file>

<file path=xl/drawings/_rels/drawing57.xml.rels><?xml version="1.0" encoding="UTF-8" standalone="yes"?>
<Relationships xmlns="http://schemas.openxmlformats.org/package/2006/relationships"><Relationship Id="rId2" Type="http://schemas.openxmlformats.org/officeDocument/2006/relationships/image" Target="file:///C:\Users\hino\Desktop\&#23500;&#28023;\D3\26.jpg" TargetMode="External"/><Relationship Id="rId1" Type="http://schemas.openxmlformats.org/officeDocument/2006/relationships/image" Target="../media/image147.jpeg"/></Relationships>
</file>

<file path=xl/drawings/_rels/drawing58.xml.rels><?xml version="1.0" encoding="UTF-8" standalone="yes"?>
<Relationships xmlns="http://schemas.openxmlformats.org/package/2006/relationships"><Relationship Id="rId2" Type="http://schemas.openxmlformats.org/officeDocument/2006/relationships/image" Target="file:///C:\Users\hino\Desktop\&#23500;&#28023;\D3\27.jpg" TargetMode="External"/><Relationship Id="rId1" Type="http://schemas.openxmlformats.org/officeDocument/2006/relationships/image" Target="../media/image148.jpeg"/></Relationships>
</file>

<file path=xl/drawings/_rels/drawing59.xml.rels><?xml version="1.0" encoding="UTF-8" standalone="yes"?>
<Relationships xmlns="http://schemas.openxmlformats.org/package/2006/relationships"><Relationship Id="rId2" Type="http://schemas.openxmlformats.org/officeDocument/2006/relationships/image" Target="file:///C:\Users\hino\Desktop\&#23500;&#28023;\D3\28.jpg" TargetMode="External"/><Relationship Id="rId1" Type="http://schemas.openxmlformats.org/officeDocument/2006/relationships/image" Target="../media/image149.jpeg"/></Relationships>
</file>

<file path=xl/drawings/_rels/drawing60.xml.rels><?xml version="1.0" encoding="UTF-8" standalone="yes"?>
<Relationships xmlns="http://schemas.openxmlformats.org/package/2006/relationships"><Relationship Id="rId2" Type="http://schemas.openxmlformats.org/officeDocument/2006/relationships/image" Target="file:///C:\Users\hino\Desktop\&#23500;&#28023;\D3\29.jpg" TargetMode="External"/><Relationship Id="rId1" Type="http://schemas.openxmlformats.org/officeDocument/2006/relationships/image" Target="../media/image150.jpeg"/></Relationships>
</file>

<file path=xl/drawings/_rels/drawing61.xml.rels><?xml version="1.0" encoding="UTF-8" standalone="yes"?>
<Relationships xmlns="http://schemas.openxmlformats.org/package/2006/relationships"><Relationship Id="rId2" Type="http://schemas.openxmlformats.org/officeDocument/2006/relationships/image" Target="file:///C:\Users\hino\Desktop\&#23500;&#28023;\D3\30.jpg" TargetMode="External"/><Relationship Id="rId1" Type="http://schemas.openxmlformats.org/officeDocument/2006/relationships/image" Target="../media/image151.jpeg"/></Relationships>
</file>

<file path=xl/drawings/_rels/drawing62.xml.rels><?xml version="1.0" encoding="UTF-8" standalone="yes"?>
<Relationships xmlns="http://schemas.openxmlformats.org/package/2006/relationships"><Relationship Id="rId2" Type="http://schemas.openxmlformats.org/officeDocument/2006/relationships/image" Target="file:///C:\Users\hino\Desktop\&#23500;&#28023;\D3\31.jpg" TargetMode="External"/><Relationship Id="rId1" Type="http://schemas.openxmlformats.org/officeDocument/2006/relationships/image" Target="../media/image152.jpeg"/></Relationships>
</file>

<file path=xl/drawings/_rels/drawing63.xml.rels><?xml version="1.0" encoding="UTF-8" standalone="yes"?>
<Relationships xmlns="http://schemas.openxmlformats.org/package/2006/relationships"><Relationship Id="rId2" Type="http://schemas.openxmlformats.org/officeDocument/2006/relationships/image" Target="file:///C:\Users\hino\Desktop\&#23500;&#28023;\D3\32.jpg" TargetMode="External"/><Relationship Id="rId1" Type="http://schemas.openxmlformats.org/officeDocument/2006/relationships/image" Target="../media/image153.jpeg"/></Relationships>
</file>

<file path=xl/drawings/_rels/drawing64.xml.rels><?xml version="1.0" encoding="UTF-8" standalone="yes"?>
<Relationships xmlns="http://schemas.openxmlformats.org/package/2006/relationships"><Relationship Id="rId2" Type="http://schemas.openxmlformats.org/officeDocument/2006/relationships/image" Target="file:///C:\Users\hino\Desktop\&#23500;&#28023;\D3\33.jpg" TargetMode="External"/><Relationship Id="rId1" Type="http://schemas.openxmlformats.org/officeDocument/2006/relationships/image" Target="../media/image154.jpeg"/></Relationships>
</file>

<file path=xl/drawings/_rels/drawing65.xml.rels><?xml version="1.0" encoding="UTF-8" standalone="yes"?>
<Relationships xmlns="http://schemas.openxmlformats.org/package/2006/relationships"><Relationship Id="rId2" Type="http://schemas.openxmlformats.org/officeDocument/2006/relationships/image" Target="file:///C:\Users\hino\Desktop\&#23500;&#28023;\D3\34.jpg" TargetMode="External"/><Relationship Id="rId1" Type="http://schemas.openxmlformats.org/officeDocument/2006/relationships/image" Target="../media/image155.jpeg"/></Relationships>
</file>

<file path=xl/drawings/_rels/drawing66.xml.rels><?xml version="1.0" encoding="UTF-8" standalone="yes"?>
<Relationships xmlns="http://schemas.openxmlformats.org/package/2006/relationships"><Relationship Id="rId2" Type="http://schemas.openxmlformats.org/officeDocument/2006/relationships/image" Target="file:///C:\Users\hino\Desktop\&#23500;&#28023;\D3\35.jpg" TargetMode="External"/><Relationship Id="rId1" Type="http://schemas.openxmlformats.org/officeDocument/2006/relationships/image" Target="../media/image156.jpeg"/></Relationships>
</file>

<file path=xl/drawings/_rels/drawing67.xml.rels><?xml version="1.0" encoding="UTF-8" standalone="yes"?>
<Relationships xmlns="http://schemas.openxmlformats.org/package/2006/relationships"><Relationship Id="rId2" Type="http://schemas.openxmlformats.org/officeDocument/2006/relationships/image" Target="file:///C:\Users\hino\Desktop\&#23500;&#28023;\D3\36.jpg" TargetMode="External"/><Relationship Id="rId1" Type="http://schemas.openxmlformats.org/officeDocument/2006/relationships/image" Target="../media/image157.jpeg"/></Relationships>
</file>

<file path=xl/drawings/_rels/drawing68.xml.rels><?xml version="1.0" encoding="UTF-8" standalone="yes"?>
<Relationships xmlns="http://schemas.openxmlformats.org/package/2006/relationships"><Relationship Id="rId2" Type="http://schemas.openxmlformats.org/officeDocument/2006/relationships/image" Target="file:///C:\Users\hino\Desktop\&#23500;&#28023;\D3\37.jpg" TargetMode="External"/><Relationship Id="rId1" Type="http://schemas.openxmlformats.org/officeDocument/2006/relationships/image" Target="../media/image158.jpeg"/></Relationships>
</file>

<file path=xl/drawings/_rels/drawing69.xml.rels><?xml version="1.0" encoding="UTF-8" standalone="yes"?>
<Relationships xmlns="http://schemas.openxmlformats.org/package/2006/relationships"><Relationship Id="rId2" Type="http://schemas.openxmlformats.org/officeDocument/2006/relationships/image" Target="file:///C:\Users\hino\Desktop\&#23500;&#28023;\D3\38.jpg" TargetMode="External"/><Relationship Id="rId1" Type="http://schemas.openxmlformats.org/officeDocument/2006/relationships/image" Target="../media/image159.jpeg"/></Relationships>
</file>

<file path=xl/drawings/_rels/drawing70.xml.rels><?xml version="1.0" encoding="UTF-8" standalone="yes"?>
<Relationships xmlns="http://schemas.openxmlformats.org/package/2006/relationships"><Relationship Id="rId2" Type="http://schemas.openxmlformats.org/officeDocument/2006/relationships/image" Target="file:///C:\Users\hino\Desktop\&#23500;&#28023;\D3\39.jpg" TargetMode="External"/><Relationship Id="rId1" Type="http://schemas.openxmlformats.org/officeDocument/2006/relationships/image" Target="../media/image160.jpeg"/></Relationships>
</file>

<file path=xl/drawings/_rels/drawing71.xml.rels><?xml version="1.0" encoding="UTF-8" standalone="yes"?>
<Relationships xmlns="http://schemas.openxmlformats.org/package/2006/relationships"><Relationship Id="rId2" Type="http://schemas.openxmlformats.org/officeDocument/2006/relationships/image" Target="file:///C:\Users\hino\Desktop\&#23500;&#28023;\D3\40.jpg" TargetMode="External"/><Relationship Id="rId1" Type="http://schemas.openxmlformats.org/officeDocument/2006/relationships/image" Target="../media/image161.jpeg"/></Relationships>
</file>

<file path=xl/drawings/_rels/drawing72.xml.rels><?xml version="1.0" encoding="UTF-8" standalone="yes"?>
<Relationships xmlns="http://schemas.openxmlformats.org/package/2006/relationships"><Relationship Id="rId2" Type="http://schemas.openxmlformats.org/officeDocument/2006/relationships/image" Target="file:///C:\Users\hino\Desktop\&#23500;&#28023;\D3\41.jpg" TargetMode="External"/><Relationship Id="rId1" Type="http://schemas.openxmlformats.org/officeDocument/2006/relationships/image" Target="../media/image162.jpeg"/></Relationships>
</file>

<file path=xl/drawings/_rels/drawing73.xml.rels><?xml version="1.0" encoding="UTF-8" standalone="yes"?>
<Relationships xmlns="http://schemas.openxmlformats.org/package/2006/relationships"><Relationship Id="rId2" Type="http://schemas.openxmlformats.org/officeDocument/2006/relationships/image" Target="file:///C:\Users\hino\Desktop\&#23500;&#28023;\D3\42.jpg" TargetMode="External"/><Relationship Id="rId1" Type="http://schemas.openxmlformats.org/officeDocument/2006/relationships/image" Target="../media/image163.jpeg"/></Relationships>
</file>

<file path=xl/drawings/_rels/drawing74.xml.rels><?xml version="1.0" encoding="UTF-8" standalone="yes"?>
<Relationships xmlns="http://schemas.openxmlformats.org/package/2006/relationships"><Relationship Id="rId2" Type="http://schemas.openxmlformats.org/officeDocument/2006/relationships/image" Target="file:///C:\Users\hino\Desktop\&#23500;&#28023;\D3\43.jpg" TargetMode="External"/><Relationship Id="rId1" Type="http://schemas.openxmlformats.org/officeDocument/2006/relationships/image" Target="../media/image164.jpeg"/></Relationships>
</file>

<file path=xl/drawings/_rels/drawing75.xml.rels><?xml version="1.0" encoding="UTF-8" standalone="yes"?>
<Relationships xmlns="http://schemas.openxmlformats.org/package/2006/relationships"><Relationship Id="rId2" Type="http://schemas.openxmlformats.org/officeDocument/2006/relationships/image" Target="file:///C:\Users\hino\Desktop\&#23500;&#28023;\D3\44.jpg" TargetMode="External"/><Relationship Id="rId1" Type="http://schemas.openxmlformats.org/officeDocument/2006/relationships/image" Target="../media/image165.jpeg"/></Relationships>
</file>

<file path=xl/drawings/_rels/drawing76.xml.rels><?xml version="1.0" encoding="UTF-8" standalone="yes"?>
<Relationships xmlns="http://schemas.openxmlformats.org/package/2006/relationships"><Relationship Id="rId2" Type="http://schemas.openxmlformats.org/officeDocument/2006/relationships/image" Target="file:///C:\Users\hino\Desktop\&#23500;&#28023;\D3\45.jpg" TargetMode="External"/><Relationship Id="rId1" Type="http://schemas.openxmlformats.org/officeDocument/2006/relationships/image" Target="../media/image166.jpeg"/></Relationships>
</file>

<file path=xl/drawings/_rels/drawing77.xml.rels><?xml version="1.0" encoding="UTF-8" standalone="yes"?>
<Relationships xmlns="http://schemas.openxmlformats.org/package/2006/relationships"><Relationship Id="rId2" Type="http://schemas.openxmlformats.org/officeDocument/2006/relationships/image" Target="file:///C:\Users\hino\Desktop\&#23500;&#28023;\D3\46.jpg" TargetMode="External"/><Relationship Id="rId1" Type="http://schemas.openxmlformats.org/officeDocument/2006/relationships/image" Target="../media/image167.jpeg"/></Relationships>
</file>

<file path=xl/drawings/drawing1.xml><?xml version="1.0" encoding="utf-8"?>
<xdr:wsDr xmlns:xdr="http://schemas.openxmlformats.org/drawingml/2006/spreadsheetDrawing" xmlns:a="http://schemas.openxmlformats.org/drawingml/2006/main">
  <xdr:twoCellAnchor>
    <xdr:from>
      <xdr:col>4</xdr:col>
      <xdr:colOff>266700</xdr:colOff>
      <xdr:row>11</xdr:row>
      <xdr:rowOff>352425</xdr:rowOff>
    </xdr:from>
    <xdr:to>
      <xdr:col>13</xdr:col>
      <xdr:colOff>133350</xdr:colOff>
      <xdr:row>17</xdr:row>
      <xdr:rowOff>533400</xdr:rowOff>
    </xdr:to>
    <xdr:pic>
      <xdr:nvPicPr>
        <xdr:cNvPr id="2" name="図 5" descr="img-905141823-0003.jpg">
          <a:extLst>
            <a:ext uri="{FF2B5EF4-FFF2-40B4-BE49-F238E27FC236}">
              <a16:creationId xmlns:a16="http://schemas.microsoft.com/office/drawing/2014/main" id="{1C386BC1-1701-4D78-B793-EB7EFF197E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17159" t="22220" r="63705" b="52049"/>
        <a:stretch>
          <a:fillRect/>
        </a:stretch>
      </xdr:blipFill>
      <xdr:spPr bwMode="auto">
        <a:xfrm>
          <a:off x="1333500" y="3990975"/>
          <a:ext cx="2695575" cy="2867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180975</xdr:colOff>
      <xdr:row>14</xdr:row>
      <xdr:rowOff>295277</xdr:rowOff>
    </xdr:from>
    <xdr:to>
      <xdr:col>9</xdr:col>
      <xdr:colOff>66675</xdr:colOff>
      <xdr:row>15</xdr:row>
      <xdr:rowOff>19052</xdr:rowOff>
    </xdr:to>
    <xdr:cxnSp macro="">
      <xdr:nvCxnSpPr>
        <xdr:cNvPr id="3" name="直線コネクタ 2">
          <a:extLst>
            <a:ext uri="{FF2B5EF4-FFF2-40B4-BE49-F238E27FC236}">
              <a16:creationId xmlns:a16="http://schemas.microsoft.com/office/drawing/2014/main" id="{69E56409-B0A7-4F02-A51F-E4683ED4B25C}"/>
            </a:ext>
          </a:extLst>
        </xdr:cNvPr>
        <xdr:cNvCxnSpPr/>
      </xdr:nvCxnSpPr>
      <xdr:spPr bwMode="auto">
        <a:xfrm flipV="1">
          <a:off x="2505075" y="5276852"/>
          <a:ext cx="200025" cy="17145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109537</xdr:colOff>
      <xdr:row>14</xdr:row>
      <xdr:rowOff>404815</xdr:rowOff>
    </xdr:from>
    <xdr:to>
      <xdr:col>8</xdr:col>
      <xdr:colOff>233362</xdr:colOff>
      <xdr:row>15</xdr:row>
      <xdr:rowOff>71440</xdr:rowOff>
    </xdr:to>
    <xdr:cxnSp macro="">
      <xdr:nvCxnSpPr>
        <xdr:cNvPr id="4" name="直線コネクタ 3">
          <a:extLst>
            <a:ext uri="{FF2B5EF4-FFF2-40B4-BE49-F238E27FC236}">
              <a16:creationId xmlns:a16="http://schemas.microsoft.com/office/drawing/2014/main" id="{7DCC0F59-6A59-4E18-AA11-8CD4FBA73C9A}"/>
            </a:ext>
          </a:extLst>
        </xdr:cNvPr>
        <xdr:cNvCxnSpPr/>
      </xdr:nvCxnSpPr>
      <xdr:spPr bwMode="auto">
        <a:xfrm rot="16200000" flipV="1">
          <a:off x="2438400" y="5381627"/>
          <a:ext cx="114300" cy="12382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14287</xdr:colOff>
      <xdr:row>14</xdr:row>
      <xdr:rowOff>242890</xdr:rowOff>
    </xdr:from>
    <xdr:to>
      <xdr:col>9</xdr:col>
      <xdr:colOff>138112</xdr:colOff>
      <xdr:row>14</xdr:row>
      <xdr:rowOff>357190</xdr:rowOff>
    </xdr:to>
    <xdr:cxnSp macro="">
      <xdr:nvCxnSpPr>
        <xdr:cNvPr id="5" name="直線コネクタ 4">
          <a:extLst>
            <a:ext uri="{FF2B5EF4-FFF2-40B4-BE49-F238E27FC236}">
              <a16:creationId xmlns:a16="http://schemas.microsoft.com/office/drawing/2014/main" id="{B804A721-50E5-4FE2-A9F9-2170EDF046B5}"/>
            </a:ext>
          </a:extLst>
        </xdr:cNvPr>
        <xdr:cNvCxnSpPr/>
      </xdr:nvCxnSpPr>
      <xdr:spPr bwMode="auto">
        <a:xfrm rot="16200000" flipV="1">
          <a:off x="2657475" y="5219702"/>
          <a:ext cx="114300" cy="12382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266700</xdr:colOff>
      <xdr:row>11</xdr:row>
      <xdr:rowOff>352425</xdr:rowOff>
    </xdr:from>
    <xdr:to>
      <xdr:col>6</xdr:col>
      <xdr:colOff>257175</xdr:colOff>
      <xdr:row>13</xdr:row>
      <xdr:rowOff>76200</xdr:rowOff>
    </xdr:to>
    <xdr:pic>
      <xdr:nvPicPr>
        <xdr:cNvPr id="6" name="Picture 22" descr="方位記号">
          <a:extLst>
            <a:ext uri="{FF2B5EF4-FFF2-40B4-BE49-F238E27FC236}">
              <a16:creationId xmlns:a16="http://schemas.microsoft.com/office/drawing/2014/main" id="{227E9CF4-5FEF-4C44-B726-BAC31CF817EE}"/>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3500" y="3990975"/>
          <a:ext cx="6191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5</xdr:row>
      <xdr:rowOff>76200</xdr:rowOff>
    </xdr:from>
    <xdr:to>
      <xdr:col>15</xdr:col>
      <xdr:colOff>19050</xdr:colOff>
      <xdr:row>11</xdr:row>
      <xdr:rowOff>133350</xdr:rowOff>
    </xdr:to>
    <xdr:pic>
      <xdr:nvPicPr>
        <xdr:cNvPr id="7" name="Picture 38" descr="img-819083500-0002">
          <a:extLst>
            <a:ext uri="{FF2B5EF4-FFF2-40B4-BE49-F238E27FC236}">
              <a16:creationId xmlns:a16="http://schemas.microsoft.com/office/drawing/2014/main" id="{3C2E1AAD-FA38-4620-8A0E-ADD4F230EC4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3900" y="1143000"/>
          <a:ext cx="3819525" cy="2628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161925</xdr:colOff>
      <xdr:row>5</xdr:row>
      <xdr:rowOff>19050</xdr:rowOff>
    </xdr:from>
    <xdr:to>
      <xdr:col>31</xdr:col>
      <xdr:colOff>304350</xdr:colOff>
      <xdr:row>11</xdr:row>
      <xdr:rowOff>147300</xdr:rowOff>
    </xdr:to>
    <xdr:pic>
      <xdr:nvPicPr>
        <xdr:cNvPr id="13" name="図 12">
          <a:extLst>
            <a:ext uri="{FF2B5EF4-FFF2-40B4-BE49-F238E27FC236}">
              <a16:creationId xmlns:a16="http://schemas.microsoft.com/office/drawing/2014/main" id="{1EECE9BB-AEC9-4ABC-8313-C0F377DBDE8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257925" y="1085850"/>
          <a:ext cx="3600000" cy="2700000"/>
        </a:xfrm>
        <a:prstGeom prst="rect">
          <a:avLst/>
        </a:prstGeom>
      </xdr:spPr>
    </xdr:pic>
    <xdr:clientData/>
  </xdr:twoCellAnchor>
  <xdr:twoCellAnchor>
    <xdr:from>
      <xdr:col>24</xdr:col>
      <xdr:colOff>276225</xdr:colOff>
      <xdr:row>11</xdr:row>
      <xdr:rowOff>133350</xdr:rowOff>
    </xdr:from>
    <xdr:to>
      <xdr:col>27</xdr:col>
      <xdr:colOff>304800</xdr:colOff>
      <xdr:row>12</xdr:row>
      <xdr:rowOff>19050</xdr:rowOff>
    </xdr:to>
    <xdr:sp macro="" textlink="">
      <xdr:nvSpPr>
        <xdr:cNvPr id="16" name="テキスト ボックス 15">
          <a:extLst>
            <a:ext uri="{FF2B5EF4-FFF2-40B4-BE49-F238E27FC236}">
              <a16:creationId xmlns:a16="http://schemas.microsoft.com/office/drawing/2014/main" id="{10F9BECD-77D6-43FF-8F64-F5784CF7F76D}"/>
            </a:ext>
          </a:extLst>
        </xdr:cNvPr>
        <xdr:cNvSpPr txBox="1"/>
      </xdr:nvSpPr>
      <xdr:spPr>
        <a:xfrm>
          <a:off x="7629525" y="3771900"/>
          <a:ext cx="9715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latin typeface="HGSｺﾞｼｯｸM" panose="020B0600000000000000" pitchFamily="50" charset="-128"/>
              <a:ea typeface="HGSｺﾞｼｯｸM" panose="020B0600000000000000" pitchFamily="50" charset="-128"/>
            </a:rPr>
            <a:t>起点側</a:t>
          </a:r>
        </a:p>
      </xdr:txBody>
    </xdr:sp>
    <xdr:clientData/>
  </xdr:twoCellAnchor>
  <xdr:twoCellAnchor>
    <xdr:from>
      <xdr:col>24</xdr:col>
      <xdr:colOff>257175</xdr:colOff>
      <xdr:row>17</xdr:row>
      <xdr:rowOff>390525</xdr:rowOff>
    </xdr:from>
    <xdr:to>
      <xdr:col>27</xdr:col>
      <xdr:colOff>285750</xdr:colOff>
      <xdr:row>18</xdr:row>
      <xdr:rowOff>47625</xdr:rowOff>
    </xdr:to>
    <xdr:sp macro="" textlink="">
      <xdr:nvSpPr>
        <xdr:cNvPr id="17" name="テキスト ボックス 16">
          <a:extLst>
            <a:ext uri="{FF2B5EF4-FFF2-40B4-BE49-F238E27FC236}">
              <a16:creationId xmlns:a16="http://schemas.microsoft.com/office/drawing/2014/main" id="{5EDFE05B-3BC9-4183-8751-4FC266FDA35F}"/>
            </a:ext>
          </a:extLst>
        </xdr:cNvPr>
        <xdr:cNvSpPr txBox="1"/>
      </xdr:nvSpPr>
      <xdr:spPr>
        <a:xfrm>
          <a:off x="7610475" y="6715125"/>
          <a:ext cx="9715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latin typeface="HGSｺﾞｼｯｸM" panose="020B0600000000000000" pitchFamily="50" charset="-128"/>
              <a:ea typeface="HGSｺﾞｼｯｸM" panose="020B0600000000000000" pitchFamily="50" charset="-128"/>
            </a:rPr>
            <a:t>終点側</a:t>
          </a:r>
        </a:p>
      </xdr:txBody>
    </xdr:sp>
    <xdr:clientData/>
  </xdr:twoCellAnchor>
  <xdr:twoCellAnchor editAs="oneCell">
    <xdr:from>
      <xdr:col>20</xdr:col>
      <xdr:colOff>180975</xdr:colOff>
      <xdr:row>11</xdr:row>
      <xdr:rowOff>419100</xdr:rowOff>
    </xdr:from>
    <xdr:to>
      <xdr:col>32</xdr:col>
      <xdr:colOff>9075</xdr:colOff>
      <xdr:row>17</xdr:row>
      <xdr:rowOff>433050</xdr:rowOff>
    </xdr:to>
    <xdr:pic>
      <xdr:nvPicPr>
        <xdr:cNvPr id="15" name="図 14">
          <a:extLst>
            <a:ext uri="{FF2B5EF4-FFF2-40B4-BE49-F238E27FC236}">
              <a16:creationId xmlns:a16="http://schemas.microsoft.com/office/drawing/2014/main" id="{4D2F1DA3-E635-433A-AD63-84785AACD0F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276975" y="4057650"/>
          <a:ext cx="3600000" cy="27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304800</xdr:colOff>
      <xdr:row>25</xdr:row>
      <xdr:rowOff>156883</xdr:rowOff>
    </xdr:from>
    <xdr:ext cx="4276725" cy="809625"/>
    <xdr:sp macro="" textlink="">
      <xdr:nvSpPr>
        <xdr:cNvPr id="2" name="Rectangle 22">
          <a:extLst>
            <a:ext uri="{FF2B5EF4-FFF2-40B4-BE49-F238E27FC236}">
              <a16:creationId xmlns:a16="http://schemas.microsoft.com/office/drawing/2014/main" id="{3E3782D1-9375-4016-AE2A-9CC1BD0EFF77}"/>
            </a:ext>
          </a:extLst>
        </xdr:cNvPr>
        <xdr:cNvSpPr>
          <a:spLocks noChangeArrowheads="1"/>
        </xdr:cNvSpPr>
      </xdr:nvSpPr>
      <xdr:spPr bwMode="auto">
        <a:xfrm>
          <a:off x="701040" y="6153823"/>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3F216B44-9C65-4863-8DD3-99730CE07F96}"/>
            </a:ext>
          </a:extLst>
        </xdr:cNvPr>
        <xdr:cNvSpPr txBox="1"/>
      </xdr:nvSpPr>
      <xdr:spPr>
        <a:xfrm>
          <a:off x="3817620" y="174812"/>
          <a:ext cx="102108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41F1ABA9-0C5C-428D-8478-C8AD760B37F4}"/>
            </a:ext>
          </a:extLst>
        </xdr:cNvPr>
        <xdr:cNvPicPr>
          <a:picLocks noChangeAspect="1"/>
        </xdr:cNvPicPr>
      </xdr:nvPicPr>
      <xdr:blipFill rotWithShape="1">
        <a:blip xmlns:r="http://schemas.openxmlformats.org/officeDocument/2006/relationships" r:embed="rId1"/>
        <a:srcRect l="16942" t="11856" r="66374" b="4647"/>
        <a:stretch/>
      </xdr:blipFill>
      <xdr:spPr>
        <a:xfrm>
          <a:off x="10495429" y="208430"/>
          <a:ext cx="5481378" cy="8340197"/>
        </a:xfrm>
        <a:prstGeom prst="rect">
          <a:avLst/>
        </a:prstGeom>
      </xdr:spPr>
    </xdr:pic>
    <xdr:clientData/>
  </xdr:twoCellAnchor>
  <xdr:twoCellAnchor editAs="oneCell">
    <xdr:from>
      <xdr:col>2</xdr:col>
      <xdr:colOff>313764</xdr:colOff>
      <xdr:row>18</xdr:row>
      <xdr:rowOff>56023</xdr:rowOff>
    </xdr:from>
    <xdr:to>
      <xdr:col>24</xdr:col>
      <xdr:colOff>400585</xdr:colOff>
      <xdr:row>24</xdr:row>
      <xdr:rowOff>451022</xdr:rowOff>
    </xdr:to>
    <xdr:pic>
      <xdr:nvPicPr>
        <xdr:cNvPr id="5" name="tenkaizu">
          <a:extLst>
            <a:ext uri="{FF2B5EF4-FFF2-40B4-BE49-F238E27FC236}">
              <a16:creationId xmlns:a16="http://schemas.microsoft.com/office/drawing/2014/main" id="{F26262D3-0B64-4D40-A7D0-4F51E6E49187}"/>
            </a:ext>
          </a:extLst>
        </xdr:cNvPr>
        <xdr:cNvPicPr>
          <a:picLocks noChangeAspect="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710004" y="2532523"/>
          <a:ext cx="9253681" cy="34125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304800</xdr:colOff>
      <xdr:row>25</xdr:row>
      <xdr:rowOff>156883</xdr:rowOff>
    </xdr:from>
    <xdr:ext cx="4276725" cy="809625"/>
    <xdr:sp macro="" textlink="">
      <xdr:nvSpPr>
        <xdr:cNvPr id="2" name="Rectangle 22">
          <a:extLst>
            <a:ext uri="{FF2B5EF4-FFF2-40B4-BE49-F238E27FC236}">
              <a16:creationId xmlns:a16="http://schemas.microsoft.com/office/drawing/2014/main" id="{41039E23-D0C8-42EB-91E1-9E3F60468E39}"/>
            </a:ext>
          </a:extLst>
        </xdr:cNvPr>
        <xdr:cNvSpPr>
          <a:spLocks noChangeArrowheads="1"/>
        </xdr:cNvSpPr>
      </xdr:nvSpPr>
      <xdr:spPr bwMode="auto">
        <a:xfrm>
          <a:off x="701040" y="6153823"/>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A32567BD-0AFE-49F4-ADA9-44E69F6BC31E}"/>
            </a:ext>
          </a:extLst>
        </xdr:cNvPr>
        <xdr:cNvSpPr txBox="1"/>
      </xdr:nvSpPr>
      <xdr:spPr>
        <a:xfrm>
          <a:off x="3817620" y="174812"/>
          <a:ext cx="102108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DE16258E-F4C9-480E-AD44-684201C57A22}"/>
            </a:ext>
          </a:extLst>
        </xdr:cNvPr>
        <xdr:cNvPicPr>
          <a:picLocks noChangeAspect="1"/>
        </xdr:cNvPicPr>
      </xdr:nvPicPr>
      <xdr:blipFill rotWithShape="1">
        <a:blip xmlns:r="http://schemas.openxmlformats.org/officeDocument/2006/relationships" r:embed="rId1"/>
        <a:srcRect l="16942" t="11856" r="66374" b="4647"/>
        <a:stretch/>
      </xdr:blipFill>
      <xdr:spPr>
        <a:xfrm>
          <a:off x="10495429" y="208430"/>
          <a:ext cx="5481378" cy="8340197"/>
        </a:xfrm>
        <a:prstGeom prst="rect">
          <a:avLst/>
        </a:prstGeom>
      </xdr:spPr>
    </xdr:pic>
    <xdr:clientData/>
  </xdr:twoCellAnchor>
  <xdr:twoCellAnchor editAs="oneCell">
    <xdr:from>
      <xdr:col>2</xdr:col>
      <xdr:colOff>347383</xdr:colOff>
      <xdr:row>18</xdr:row>
      <xdr:rowOff>100853</xdr:rowOff>
    </xdr:from>
    <xdr:to>
      <xdr:col>24</xdr:col>
      <xdr:colOff>434204</xdr:colOff>
      <xdr:row>24</xdr:row>
      <xdr:rowOff>495852</xdr:rowOff>
    </xdr:to>
    <xdr:pic>
      <xdr:nvPicPr>
        <xdr:cNvPr id="5" name="tenkaizu">
          <a:extLst>
            <a:ext uri="{FF2B5EF4-FFF2-40B4-BE49-F238E27FC236}">
              <a16:creationId xmlns:a16="http://schemas.microsoft.com/office/drawing/2014/main" id="{D25D91F4-3B0F-47CD-8DA4-ABA61A97C37F}"/>
            </a:ext>
          </a:extLst>
        </xdr:cNvPr>
        <xdr:cNvPicPr>
          <a:picLocks noChangeAspect="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743623" y="2577353"/>
          <a:ext cx="9253681" cy="34125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4571FB2C-C124-4C24-BE5E-DB40C39A681E}"/>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433EA1B6-5D44-4BEF-BCF7-F5E2ED87B23E}"/>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F0BA7356-65C8-421D-8A4F-40B24B75B03F}"/>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6E773E80-5D47-4E14-A87D-BE0D8AA828C8}"/>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C59F283F-55E8-49EA-BD9F-2E54A0C189AF}"/>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E5F2F808-95F5-4390-BD0F-BAA446587627}"/>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834F5B2-CF1A-42FD-A2FA-C8ADCC59CB60}"/>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C00C9DB6-26A2-4B5D-88D0-647ADCE0A7BF}"/>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842EC8AE-3AAE-44E9-B707-AFA8D92EF0F5}"/>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B742F630-01F2-4B2A-943D-9C4095CC4E1E}"/>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39F56EB6-7DD4-40B6-9B23-959C400EB121}"/>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83A31EB9-8F46-47C9-B4B7-68A57DD5C90F}"/>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7E6E60AC-7A64-4E0E-B42F-0472D4ED6703}"/>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EDD1969C-ED70-4396-B6F1-D5649CA0A610}"/>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DBCA61F1-973E-4388-B9F0-6E6B236F9B32}"/>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2D73B9CD-4A9B-4BB5-9817-4C30152ED9C7}"/>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E52FE253-BA72-4DAE-B6C1-B1EDDD90A36A}"/>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57258433-51F6-4EB5-A994-DBA47F7B763B}"/>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DD7EE853-4167-4660-86A7-D487FFEE1A54}"/>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93CD361B-AE09-4D0C-B400-B53DDF249E38}"/>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D3774E68-AF74-424E-9161-4752248E2E8B}"/>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53AF9E3D-055A-4E6F-940E-22150FD28607}"/>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020DBD30-D0C3-46EF-837E-553784567D01}"/>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BA0A507B-E9D9-4F68-ADF2-6666A42B78F6}"/>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11D1BF1A-BDFD-428C-AB19-6C688B89B1D2}"/>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8825926D-B4A6-4D1B-AA86-26103E8415D4}"/>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253AD966-2656-4893-A961-FDFFF449B7AA}"/>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AFE52FEC-196C-4C98-9B42-D4B9BFB5D69B}"/>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5F72F91C-D4A0-4DD9-9868-569CFB689E01}"/>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390977C9-6D82-49B2-B9A1-65D8E0627CB0}"/>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AA6C352E-7883-42C3-B74D-D8A36787725A}"/>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33DA8FEB-368A-4A2D-9AE4-C9B1FE528296}"/>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2020C3C8-0AD0-43FD-BADD-989700887B9E}"/>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BE616A38-D087-46AD-802F-5A190A9277DC}"/>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AA4E8A39-185A-45D5-AAC1-F4594E071707}"/>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80858ADF-B96F-46EA-9BE4-4405BD5AE4B7}"/>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4E6A12F4-8966-4BB2-AE8A-EBBB3D58DB90}"/>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E9293BCD-314C-4158-9C5D-3174C01B0832}"/>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3CFA3E23-CA73-4E55-8D7F-9AD25C18C400}"/>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B3C6F04B-89BB-4311-82C0-303B585F5B9F}"/>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BE64AD9A-EEB5-475E-A098-F0ABC043CA1F}"/>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58BD0908-39C0-4664-860B-34D7E0945AF7}"/>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6A3CE4C-5CC4-4B7C-AA40-D04DEC7132CE}"/>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3A4C4C4F-6048-4DAC-8915-48D383930824}"/>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26CA67D2-C4AA-470C-988F-D18A260E26FB}"/>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59476089-C75D-4369-B671-4FD0F7A6C035}"/>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99D0CA39-44BB-4D09-BF8E-6B0986979ED0}"/>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6B566631-BBD6-440A-BFAF-AE6A5E31373A}"/>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65B1F87-46A4-4392-BF73-6D7AF01CDFEE}"/>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47A1449-A3A6-4A02-88D0-016461DB560F}"/>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00323FE1-F1D3-4256-AB20-6CBAA304782F}"/>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D088F21E-14CD-4A3C-BF25-8173D05E6CA8}"/>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4F5D306A-45AD-4BB4-95F8-75D2F10B00AE}"/>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82BF735C-553F-4A55-9EDF-F6499B2E932C}"/>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B34F050D-789D-4CEC-A147-FC30EE087F79}"/>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D746220E-4BB7-4D07-9810-E50D4CB1E7B2}"/>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76FCDE83-5BDF-471E-84C7-FE5DB331A224}"/>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F591E559-C39D-49D4-91CA-6F1EF13826CB}"/>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705F7FB3-E4CE-46E1-8FE9-99EC07A4C156}"/>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187AF1EE-6441-40F2-B7A9-E8A31FB80EEB}"/>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D9BFBB3B-D03F-4356-8D6A-7890CED6915E}"/>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C6C5DD17-AB5F-4F86-82BE-E2D829C817A8}"/>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AAA1C088-AF19-4946-BA6A-603F6D0EC603}"/>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B80C5651-9AC6-43F2-9D42-35DC3B976344}"/>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F43F334C-41A9-45C0-A075-BA7632746AB4}"/>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17DA6DF9-473A-494B-8504-5FD40D5A4C01}"/>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A881C6FD-A83D-4594-A503-871CD69D56C4}"/>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4E155DAA-6702-4882-B76E-6E111048156A}"/>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847B62D4-69F3-4445-B7D0-FFA0356210E8}"/>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63DFEA5F-43C3-4E45-978C-7B05573810F8}"/>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406774B9-AA6C-4CBF-8C1E-4E21A5C31C40}"/>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D1BEF063-D5BB-4181-AE6D-CEEA11B5DB8A}"/>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148A7AA-4200-4472-B661-56B141B235FC}"/>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8FD5FB7B-48FC-4C06-AE56-6D697DF0B85B}"/>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275DC783-384D-4BFD-A14D-B434AC92C222}"/>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0D920561-BD97-4F92-9FB3-11C3005BCB53}"/>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569501E6-8C86-41F8-965B-2C82254EFC79}"/>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709BF281-4503-41A1-8EFC-342F95A8BDFD}"/>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CC96EED1-3E96-4C03-8157-4FC1F84A4E3D}"/>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A96984C7-7668-40ED-9FB1-7EECED10C98F}"/>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B9EA0AF4-D6C0-41A6-942C-065ED8131F82}"/>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243D6541-71BA-486D-9582-7040AB9A779D}"/>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D5698AEE-275D-450A-9898-29E233CD3095}"/>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203BCABC-96B5-4AE3-9643-DA902EC77A92}"/>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92C8DEA7-45DE-45DE-92FD-7BA30716663C}"/>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A60F2C8E-4D94-4D76-926A-396B28CDAFC1}"/>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3C241CBA-E4C4-468C-BCBD-B92A7042201E}"/>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7D168ECF-0A30-4A6F-96DD-F604BF23F493}"/>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C322E767-4FAA-4CB1-A270-BB6E80832BC6}"/>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615D39A6-51B0-4D51-B173-16296B703765}"/>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C092439B-33DC-4822-AC55-6B521244B385}"/>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35BDFF34-CFE4-4740-A951-BA74533B390A}"/>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59430579-93CE-4B3E-9E85-B267FE4720F6}"/>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EC836115-B719-44F6-B4F7-5BD7579D0EE7}"/>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5E3C6119-E030-4B51-85AC-6C7470636410}"/>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40F6A5A9-F2B6-4A96-B3F0-54E784F0FCF5}"/>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A871E55B-664D-409B-AD7F-722C7C4C1746}"/>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336BA471-807F-4712-9E7E-7A68B9A6EE9B}"/>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FAFD12E2-3747-4C7E-9D34-F4E27B5434E1}"/>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E4E0108C-96D8-49D2-A0C7-CF8B6C76A5AA}"/>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190217BC-90DA-4523-8CBA-FCD187BDCF51}"/>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2A667B97-42DA-47E1-A799-0CE819C47170}"/>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E2C5E24-495C-4BE2-8CCC-E74B1FA78CBC}"/>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82757A5F-BD0D-414C-B934-2359CAE29944}"/>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949556A3-88C8-42A0-B9D6-06ED4264FEA4}"/>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3261223A-3F67-4BC6-8818-B4DAE75F1795}"/>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8CD05D8A-0A06-4652-9C50-87AF0293F64A}"/>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48148AB5-30A4-4C2E-9DF4-BC034F295EAE}"/>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FF04484F-A91E-4CD5-B9AD-9D7B6AB331FC}"/>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1EB000E-9646-43A5-AE84-85594B8077D9}"/>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422CCA21-E6A0-4934-9E2A-00F3CFC8C6BE}"/>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EB54F9F2-AC2B-4142-8D03-0D7C27431275}"/>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210811BA-144F-4CD2-AB03-976C3B809E3D}"/>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935DA817-837D-4945-8D7E-BACCB14A8769}"/>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3DC18BFA-A8C4-4443-B8F9-DD9B87600DC5}"/>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EFAA15D3-E001-4F1F-895F-F03E1151202A}"/>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F2B019EE-9355-4511-B5AA-78523D97A599}"/>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36915E66-3A61-4857-9B93-373BBB2B7A7D}"/>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158023B2-2176-4927-9525-D949D5789524}"/>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156AC235-6A5E-4927-A36C-C02DDF6AF4E5}"/>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B6B097C5-0377-4660-850C-3005BC1B727C}"/>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3C136230-FB75-4DE0-B5A9-01DCB7543C5D}"/>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9F7C061B-C356-43B4-B0B0-EDF6E1D8DC7E}"/>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3A144211-8459-4CB3-89FB-22CE7D132029}"/>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4FA88E92-B46E-4394-8FCE-38928032C8EF}"/>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97F0D845-FA3D-4425-97AE-F22C8703A4FB}"/>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AF7FFB87-7A7A-4F81-8AF4-2159D1BE634D}"/>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7A7296FA-1434-4673-B683-ABCD61E2C014}"/>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541CF5EA-EF40-456C-8A98-A90B7F8066C5}"/>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92F9F635-555C-4A71-8FF0-121368925094}"/>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D769DC4D-737A-4191-96BC-1920C5723A78}"/>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8E27B77F-103F-4C22-B735-D8601F84828B}"/>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2FF681B3-1B9A-4384-87DD-05358E4C0440}"/>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3F70E13A-0456-4CFE-84EB-B9348B1CCA9C}"/>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05337E9F-A85B-42B0-B555-85BE1B4FB449}"/>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62BA5AC2-85CE-49CC-BC99-4F8FF5CF382F}"/>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F0FE22D1-EF18-4CCC-B4A1-755E5BB54662}"/>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6EF97AE8-17E6-4A89-B9A3-4ED713ADE88F}"/>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1D3DAEAB-23EB-475F-8B03-ACA7022D39A1}"/>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E7905834-B4CC-448C-98EE-7D46950C6620}"/>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FA1DD559-D8FC-4C90-88C0-7DD10650865D}"/>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48F1135F-0E83-4BC8-B1FB-03CFC7DC4E7B}"/>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E866B710-DAE8-463A-BF70-22B19652553F}"/>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0CECA17D-BB6F-4277-BA90-FA7B596A3FF6}"/>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79375</xdr:colOff>
      <xdr:row>8</xdr:row>
      <xdr:rowOff>88900</xdr:rowOff>
    </xdr:from>
    <xdr:to>
      <xdr:col>8</xdr:col>
      <xdr:colOff>34925</xdr:colOff>
      <xdr:row>20</xdr:row>
      <xdr:rowOff>82550</xdr:rowOff>
    </xdr:to>
    <xdr:pic>
      <xdr:nvPicPr>
        <xdr:cNvPr id="2" name="図 1">
          <a:extLst>
            <a:ext uri="{FF2B5EF4-FFF2-40B4-BE49-F238E27FC236}">
              <a16:creationId xmlns:a16="http://schemas.microsoft.com/office/drawing/2014/main" id="{850F750E-A0CA-4DD7-9FA6-FA2E9070BAD9}"/>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1062355" y="1574800"/>
          <a:ext cx="2584450" cy="2096770"/>
        </a:xfrm>
        <a:prstGeom prst="rect">
          <a:avLst/>
        </a:prstGeom>
      </xdr:spPr>
    </xdr:pic>
    <xdr:clientData/>
  </xdr:twoCellAnchor>
  <xdr:twoCellAnchor editAs="oneCell">
    <xdr:from>
      <xdr:col>10</xdr:col>
      <xdr:colOff>65088</xdr:colOff>
      <xdr:row>8</xdr:row>
      <xdr:rowOff>88900</xdr:rowOff>
    </xdr:from>
    <xdr:to>
      <xdr:col>16</xdr:col>
      <xdr:colOff>49213</xdr:colOff>
      <xdr:row>20</xdr:row>
      <xdr:rowOff>82550</xdr:rowOff>
    </xdr:to>
    <xdr:pic>
      <xdr:nvPicPr>
        <xdr:cNvPr id="3" name="図 2">
          <a:extLst>
            <a:ext uri="{FF2B5EF4-FFF2-40B4-BE49-F238E27FC236}">
              <a16:creationId xmlns:a16="http://schemas.microsoft.com/office/drawing/2014/main" id="{A36E4507-0696-4276-8341-FBBE6EC9B148}"/>
            </a:ext>
          </a:extLst>
        </xdr:cNvPr>
        <xdr:cNvPicPr>
          <a:picLocks/>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tretch>
          <a:fillRect/>
        </a:stretch>
      </xdr:blipFill>
      <xdr:spPr>
        <a:xfrm>
          <a:off x="4789488" y="1574800"/>
          <a:ext cx="2590165" cy="2096770"/>
        </a:xfrm>
        <a:prstGeom prst="rect">
          <a:avLst/>
        </a:prstGeom>
      </xdr:spPr>
    </xdr:pic>
    <xdr:clientData/>
  </xdr:twoCellAnchor>
  <xdr:twoCellAnchor editAs="oneCell">
    <xdr:from>
      <xdr:col>18</xdr:col>
      <xdr:colOff>65088</xdr:colOff>
      <xdr:row>8</xdr:row>
      <xdr:rowOff>88900</xdr:rowOff>
    </xdr:from>
    <xdr:to>
      <xdr:col>24</xdr:col>
      <xdr:colOff>49213</xdr:colOff>
      <xdr:row>20</xdr:row>
      <xdr:rowOff>82550</xdr:rowOff>
    </xdr:to>
    <xdr:pic>
      <xdr:nvPicPr>
        <xdr:cNvPr id="4" name="図 3">
          <a:extLst>
            <a:ext uri="{FF2B5EF4-FFF2-40B4-BE49-F238E27FC236}">
              <a16:creationId xmlns:a16="http://schemas.microsoft.com/office/drawing/2014/main" id="{CA2F01B8-B0C4-4B68-8889-FE638973F98D}"/>
            </a:ext>
          </a:extLst>
        </xdr:cNvPr>
        <xdr:cNvPicPr>
          <a:picLocks/>
        </xdr:cNvPicPr>
      </xdr:nvPicPr>
      <xdr:blipFill>
        <a:blip xmlns:r="http://schemas.openxmlformats.org/officeDocument/2006/relationships" r:embed="rId5" r:link="rId6" cstate="print">
          <a:extLst>
            <a:ext uri="{28A0092B-C50C-407E-A947-70E740481C1C}">
              <a14:useLocalDpi xmlns:a14="http://schemas.microsoft.com/office/drawing/2010/main" val="0"/>
            </a:ext>
          </a:extLst>
        </a:blip>
        <a:stretch>
          <a:fillRect/>
        </a:stretch>
      </xdr:blipFill>
      <xdr:spPr>
        <a:xfrm>
          <a:off x="8508048" y="1574800"/>
          <a:ext cx="2590165" cy="2096770"/>
        </a:xfrm>
        <a:prstGeom prst="rect">
          <a:avLst/>
        </a:prstGeom>
      </xdr:spPr>
    </xdr:pic>
    <xdr:clientData/>
  </xdr:twoCellAnchor>
  <xdr:twoCellAnchor editAs="oneCell">
    <xdr:from>
      <xdr:col>2</xdr:col>
      <xdr:colOff>79375</xdr:colOff>
      <xdr:row>25</xdr:row>
      <xdr:rowOff>88900</xdr:rowOff>
    </xdr:from>
    <xdr:to>
      <xdr:col>8</xdr:col>
      <xdr:colOff>34925</xdr:colOff>
      <xdr:row>37</xdr:row>
      <xdr:rowOff>82550</xdr:rowOff>
    </xdr:to>
    <xdr:pic>
      <xdr:nvPicPr>
        <xdr:cNvPr id="5" name="図 4">
          <a:extLst>
            <a:ext uri="{FF2B5EF4-FFF2-40B4-BE49-F238E27FC236}">
              <a16:creationId xmlns:a16="http://schemas.microsoft.com/office/drawing/2014/main" id="{101097AF-43AA-48EC-A86A-BFC1CE581CC0}"/>
            </a:ext>
          </a:extLst>
        </xdr:cNvPr>
        <xdr:cNvPicPr>
          <a:picLocks/>
        </xdr:cNvPicPr>
      </xdr:nvPicPr>
      <xdr:blipFill>
        <a:blip xmlns:r="http://schemas.openxmlformats.org/officeDocument/2006/relationships" r:embed="rId7" r:link="rId8" cstate="print">
          <a:extLst>
            <a:ext uri="{28A0092B-C50C-407E-A947-70E740481C1C}">
              <a14:useLocalDpi xmlns:a14="http://schemas.microsoft.com/office/drawing/2010/main" val="0"/>
            </a:ext>
          </a:extLst>
        </a:blip>
        <a:stretch>
          <a:fillRect/>
        </a:stretch>
      </xdr:blipFill>
      <xdr:spPr>
        <a:xfrm>
          <a:off x="1062355" y="4615180"/>
          <a:ext cx="2584450" cy="2096770"/>
        </a:xfrm>
        <a:prstGeom prst="rect">
          <a:avLst/>
        </a:prstGeom>
      </xdr:spPr>
    </xdr:pic>
    <xdr:clientData/>
  </xdr:twoCellAnchor>
  <xdr:twoCellAnchor editAs="oneCell">
    <xdr:from>
      <xdr:col>10</xdr:col>
      <xdr:colOff>65088</xdr:colOff>
      <xdr:row>25</xdr:row>
      <xdr:rowOff>88900</xdr:rowOff>
    </xdr:from>
    <xdr:to>
      <xdr:col>16</xdr:col>
      <xdr:colOff>49213</xdr:colOff>
      <xdr:row>37</xdr:row>
      <xdr:rowOff>82550</xdr:rowOff>
    </xdr:to>
    <xdr:pic>
      <xdr:nvPicPr>
        <xdr:cNvPr id="6" name="図 5">
          <a:extLst>
            <a:ext uri="{FF2B5EF4-FFF2-40B4-BE49-F238E27FC236}">
              <a16:creationId xmlns:a16="http://schemas.microsoft.com/office/drawing/2014/main" id="{D34BA229-11CD-4650-8322-46592F0E3403}"/>
            </a:ext>
          </a:extLst>
        </xdr:cNvPr>
        <xdr:cNvPicPr>
          <a:picLocks/>
        </xdr:cNvPicPr>
      </xdr:nvPicPr>
      <xdr:blipFill>
        <a:blip xmlns:r="http://schemas.openxmlformats.org/officeDocument/2006/relationships" r:embed="rId9" r:link="rId10" cstate="print">
          <a:extLst>
            <a:ext uri="{28A0092B-C50C-407E-A947-70E740481C1C}">
              <a14:useLocalDpi xmlns:a14="http://schemas.microsoft.com/office/drawing/2010/main" val="0"/>
            </a:ext>
          </a:extLst>
        </a:blip>
        <a:stretch>
          <a:fillRect/>
        </a:stretch>
      </xdr:blipFill>
      <xdr:spPr>
        <a:xfrm>
          <a:off x="4789488" y="4615180"/>
          <a:ext cx="2590165" cy="2096770"/>
        </a:xfrm>
        <a:prstGeom prst="rect">
          <a:avLst/>
        </a:prstGeom>
      </xdr:spPr>
    </xdr:pic>
    <xdr:clientData/>
  </xdr:twoCellAnchor>
  <xdr:twoCellAnchor editAs="oneCell">
    <xdr:from>
      <xdr:col>18</xdr:col>
      <xdr:colOff>65088</xdr:colOff>
      <xdr:row>25</xdr:row>
      <xdr:rowOff>88900</xdr:rowOff>
    </xdr:from>
    <xdr:to>
      <xdr:col>24</xdr:col>
      <xdr:colOff>49213</xdr:colOff>
      <xdr:row>37</xdr:row>
      <xdr:rowOff>82550</xdr:rowOff>
    </xdr:to>
    <xdr:pic>
      <xdr:nvPicPr>
        <xdr:cNvPr id="7" name="図 6">
          <a:extLst>
            <a:ext uri="{FF2B5EF4-FFF2-40B4-BE49-F238E27FC236}">
              <a16:creationId xmlns:a16="http://schemas.microsoft.com/office/drawing/2014/main" id="{F83E5826-8C30-4F60-8F21-4DACF379DB37}"/>
            </a:ext>
          </a:extLst>
        </xdr:cNvPr>
        <xdr:cNvPicPr>
          <a:picLocks/>
        </xdr:cNvPicPr>
      </xdr:nvPicPr>
      <xdr:blipFill>
        <a:blip xmlns:r="http://schemas.openxmlformats.org/officeDocument/2006/relationships" r:embed="rId11" r:link="rId12" cstate="print">
          <a:extLst>
            <a:ext uri="{28A0092B-C50C-407E-A947-70E740481C1C}">
              <a14:useLocalDpi xmlns:a14="http://schemas.microsoft.com/office/drawing/2010/main" val="0"/>
            </a:ext>
          </a:extLst>
        </a:blip>
        <a:stretch>
          <a:fillRect/>
        </a:stretch>
      </xdr:blipFill>
      <xdr:spPr>
        <a:xfrm>
          <a:off x="8508048" y="4615180"/>
          <a:ext cx="2590165" cy="2096770"/>
        </a:xfrm>
        <a:prstGeom prst="rect">
          <a:avLst/>
        </a:prstGeom>
      </xdr:spPr>
    </xdr:pic>
    <xdr:clientData/>
  </xdr:twoCellAnchor>
  <xdr:twoCellAnchor editAs="oneCell">
    <xdr:from>
      <xdr:col>2</xdr:col>
      <xdr:colOff>79375</xdr:colOff>
      <xdr:row>42</xdr:row>
      <xdr:rowOff>88900</xdr:rowOff>
    </xdr:from>
    <xdr:to>
      <xdr:col>8</xdr:col>
      <xdr:colOff>34925</xdr:colOff>
      <xdr:row>54</xdr:row>
      <xdr:rowOff>82550</xdr:rowOff>
    </xdr:to>
    <xdr:pic>
      <xdr:nvPicPr>
        <xdr:cNvPr id="8" name="図 7">
          <a:extLst>
            <a:ext uri="{FF2B5EF4-FFF2-40B4-BE49-F238E27FC236}">
              <a16:creationId xmlns:a16="http://schemas.microsoft.com/office/drawing/2014/main" id="{B2F6BBA4-D0B7-498E-A246-9EB714FECFCA}"/>
            </a:ext>
          </a:extLst>
        </xdr:cNvPr>
        <xdr:cNvPicPr>
          <a:picLocks/>
        </xdr:cNvPicPr>
      </xdr:nvPicPr>
      <xdr:blipFill>
        <a:blip xmlns:r="http://schemas.openxmlformats.org/officeDocument/2006/relationships" r:embed="rId13" r:link="rId14" cstate="print">
          <a:extLst>
            <a:ext uri="{28A0092B-C50C-407E-A947-70E740481C1C}">
              <a14:useLocalDpi xmlns:a14="http://schemas.microsoft.com/office/drawing/2010/main" val="0"/>
            </a:ext>
          </a:extLst>
        </a:blip>
        <a:stretch>
          <a:fillRect/>
        </a:stretch>
      </xdr:blipFill>
      <xdr:spPr>
        <a:xfrm>
          <a:off x="1062355" y="7655560"/>
          <a:ext cx="2584450" cy="2096770"/>
        </a:xfrm>
        <a:prstGeom prst="rect">
          <a:avLst/>
        </a:prstGeom>
      </xdr:spPr>
    </xdr:pic>
    <xdr:clientData/>
  </xdr:twoCellAnchor>
  <xdr:twoCellAnchor editAs="oneCell">
    <xdr:from>
      <xdr:col>10</xdr:col>
      <xdr:colOff>65088</xdr:colOff>
      <xdr:row>42</xdr:row>
      <xdr:rowOff>88900</xdr:rowOff>
    </xdr:from>
    <xdr:to>
      <xdr:col>16</xdr:col>
      <xdr:colOff>49213</xdr:colOff>
      <xdr:row>54</xdr:row>
      <xdr:rowOff>82550</xdr:rowOff>
    </xdr:to>
    <xdr:pic>
      <xdr:nvPicPr>
        <xdr:cNvPr id="9" name="図 8">
          <a:extLst>
            <a:ext uri="{FF2B5EF4-FFF2-40B4-BE49-F238E27FC236}">
              <a16:creationId xmlns:a16="http://schemas.microsoft.com/office/drawing/2014/main" id="{D5E55BB5-CD11-4074-9300-0C85E79CA54C}"/>
            </a:ext>
          </a:extLst>
        </xdr:cNvPr>
        <xdr:cNvPicPr>
          <a:picLocks/>
        </xdr:cNvPicPr>
      </xdr:nvPicPr>
      <xdr:blipFill>
        <a:blip xmlns:r="http://schemas.openxmlformats.org/officeDocument/2006/relationships" r:embed="rId15" r:link="rId16" cstate="print">
          <a:extLst>
            <a:ext uri="{28A0092B-C50C-407E-A947-70E740481C1C}">
              <a14:useLocalDpi xmlns:a14="http://schemas.microsoft.com/office/drawing/2010/main" val="0"/>
            </a:ext>
          </a:extLst>
        </a:blip>
        <a:stretch>
          <a:fillRect/>
        </a:stretch>
      </xdr:blipFill>
      <xdr:spPr>
        <a:xfrm>
          <a:off x="4789488" y="7655560"/>
          <a:ext cx="2590165" cy="2096770"/>
        </a:xfrm>
        <a:prstGeom prst="rect">
          <a:avLst/>
        </a:prstGeom>
      </xdr:spPr>
    </xdr:pic>
    <xdr:clientData/>
  </xdr:twoCellAnchor>
  <xdr:twoCellAnchor editAs="oneCell">
    <xdr:from>
      <xdr:col>18</xdr:col>
      <xdr:colOff>65088</xdr:colOff>
      <xdr:row>42</xdr:row>
      <xdr:rowOff>88900</xdr:rowOff>
    </xdr:from>
    <xdr:to>
      <xdr:col>24</xdr:col>
      <xdr:colOff>49213</xdr:colOff>
      <xdr:row>54</xdr:row>
      <xdr:rowOff>82550</xdr:rowOff>
    </xdr:to>
    <xdr:pic>
      <xdr:nvPicPr>
        <xdr:cNvPr id="10" name="図 9">
          <a:extLst>
            <a:ext uri="{FF2B5EF4-FFF2-40B4-BE49-F238E27FC236}">
              <a16:creationId xmlns:a16="http://schemas.microsoft.com/office/drawing/2014/main" id="{167B0A78-652F-49E8-A976-1B805DD007DC}"/>
            </a:ext>
          </a:extLst>
        </xdr:cNvPr>
        <xdr:cNvPicPr>
          <a:picLocks/>
        </xdr:cNvPicPr>
      </xdr:nvPicPr>
      <xdr:blipFill>
        <a:blip xmlns:r="http://schemas.openxmlformats.org/officeDocument/2006/relationships" r:embed="rId17" r:link="rId18" cstate="print">
          <a:extLst>
            <a:ext uri="{28A0092B-C50C-407E-A947-70E740481C1C}">
              <a14:useLocalDpi xmlns:a14="http://schemas.microsoft.com/office/drawing/2010/main" val="0"/>
            </a:ext>
          </a:extLst>
        </a:blip>
        <a:stretch>
          <a:fillRect/>
        </a:stretch>
      </xdr:blipFill>
      <xdr:spPr>
        <a:xfrm>
          <a:off x="8508048" y="7655560"/>
          <a:ext cx="2590165" cy="209677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79375</xdr:colOff>
      <xdr:row>8</xdr:row>
      <xdr:rowOff>88900</xdr:rowOff>
    </xdr:from>
    <xdr:to>
      <xdr:col>8</xdr:col>
      <xdr:colOff>34925</xdr:colOff>
      <xdr:row>20</xdr:row>
      <xdr:rowOff>82550</xdr:rowOff>
    </xdr:to>
    <xdr:pic>
      <xdr:nvPicPr>
        <xdr:cNvPr id="2" name="図 1">
          <a:extLst>
            <a:ext uri="{FF2B5EF4-FFF2-40B4-BE49-F238E27FC236}">
              <a16:creationId xmlns:a16="http://schemas.microsoft.com/office/drawing/2014/main" id="{59203E89-C4E4-4863-864F-575534CEB28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1062355" y="1574800"/>
          <a:ext cx="2584450" cy="2096770"/>
        </a:xfrm>
        <a:prstGeom prst="rect">
          <a:avLst/>
        </a:prstGeom>
      </xdr:spPr>
    </xdr:pic>
    <xdr:clientData/>
  </xdr:twoCellAnchor>
  <xdr:twoCellAnchor editAs="oneCell">
    <xdr:from>
      <xdr:col>10</xdr:col>
      <xdr:colOff>65088</xdr:colOff>
      <xdr:row>8</xdr:row>
      <xdr:rowOff>88900</xdr:rowOff>
    </xdr:from>
    <xdr:to>
      <xdr:col>16</xdr:col>
      <xdr:colOff>49213</xdr:colOff>
      <xdr:row>20</xdr:row>
      <xdr:rowOff>82550</xdr:rowOff>
    </xdr:to>
    <xdr:pic>
      <xdr:nvPicPr>
        <xdr:cNvPr id="3" name="図 2">
          <a:extLst>
            <a:ext uri="{FF2B5EF4-FFF2-40B4-BE49-F238E27FC236}">
              <a16:creationId xmlns:a16="http://schemas.microsoft.com/office/drawing/2014/main" id="{022AB363-6255-4930-B2ED-97B5F05F031B}"/>
            </a:ext>
          </a:extLst>
        </xdr:cNvPr>
        <xdr:cNvPicPr>
          <a:picLocks/>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tretch>
          <a:fillRect/>
        </a:stretch>
      </xdr:blipFill>
      <xdr:spPr>
        <a:xfrm>
          <a:off x="4789488" y="1574800"/>
          <a:ext cx="2590165" cy="209677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133845</xdr:colOff>
      <xdr:row>6</xdr:row>
      <xdr:rowOff>83042</xdr:rowOff>
    </xdr:from>
    <xdr:to>
      <xdr:col>34</xdr:col>
      <xdr:colOff>180480</xdr:colOff>
      <xdr:row>16</xdr:row>
      <xdr:rowOff>202707</xdr:rowOff>
    </xdr:to>
    <xdr:pic>
      <xdr:nvPicPr>
        <xdr:cNvPr id="2" name="図 1">
          <a:extLst>
            <a:ext uri="{FF2B5EF4-FFF2-40B4-BE49-F238E27FC236}">
              <a16:creationId xmlns:a16="http://schemas.microsoft.com/office/drawing/2014/main" id="{B3FE2723-2866-470B-A03F-A06C5780E5D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69125" y="1477502"/>
          <a:ext cx="9068715" cy="4615465"/>
        </a:xfrm>
        <a:prstGeom prst="rect">
          <a:avLst/>
        </a:prstGeom>
      </xdr:spPr>
    </xdr:pic>
    <xdr:clientData/>
  </xdr:twoCellAnchor>
  <xdr:twoCellAnchor editAs="oneCell">
    <xdr:from>
      <xdr:col>2</xdr:col>
      <xdr:colOff>133845</xdr:colOff>
      <xdr:row>23</xdr:row>
      <xdr:rowOff>83042</xdr:rowOff>
    </xdr:from>
    <xdr:to>
      <xdr:col>34</xdr:col>
      <xdr:colOff>180480</xdr:colOff>
      <xdr:row>33</xdr:row>
      <xdr:rowOff>202707</xdr:rowOff>
    </xdr:to>
    <xdr:pic>
      <xdr:nvPicPr>
        <xdr:cNvPr id="3" name="図 2">
          <a:extLst>
            <a:ext uri="{FF2B5EF4-FFF2-40B4-BE49-F238E27FC236}">
              <a16:creationId xmlns:a16="http://schemas.microsoft.com/office/drawing/2014/main" id="{0CC1694E-28E4-46CE-8A7A-7C2FF84C5407}"/>
            </a:ext>
          </a:extLst>
        </xdr:cNvPr>
        <xdr:cNvPicPr>
          <a:picLocks/>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tretch>
          <a:fillRect/>
        </a:stretch>
      </xdr:blipFill>
      <xdr:spPr>
        <a:xfrm>
          <a:off x="469125" y="8586962"/>
          <a:ext cx="9068715" cy="4615465"/>
        </a:xfrm>
        <a:prstGeom prst="rect">
          <a:avLst/>
        </a:prstGeom>
      </xdr:spPr>
    </xdr:pic>
    <xdr:clientData/>
  </xdr:twoCellAnchor>
  <xdr:twoCellAnchor editAs="oneCell">
    <xdr:from>
      <xdr:col>2</xdr:col>
      <xdr:colOff>133845</xdr:colOff>
      <xdr:row>40</xdr:row>
      <xdr:rowOff>83043</xdr:rowOff>
    </xdr:from>
    <xdr:to>
      <xdr:col>34</xdr:col>
      <xdr:colOff>180480</xdr:colOff>
      <xdr:row>50</xdr:row>
      <xdr:rowOff>202708</xdr:rowOff>
    </xdr:to>
    <xdr:pic>
      <xdr:nvPicPr>
        <xdr:cNvPr id="4" name="図 3">
          <a:extLst>
            <a:ext uri="{FF2B5EF4-FFF2-40B4-BE49-F238E27FC236}">
              <a16:creationId xmlns:a16="http://schemas.microsoft.com/office/drawing/2014/main" id="{D31E1A8D-CDCE-4B86-B389-61E89DBDEE0E}"/>
            </a:ext>
          </a:extLst>
        </xdr:cNvPr>
        <xdr:cNvPicPr>
          <a:picLocks/>
        </xdr:cNvPicPr>
      </xdr:nvPicPr>
      <xdr:blipFill>
        <a:blip xmlns:r="http://schemas.openxmlformats.org/officeDocument/2006/relationships" r:embed="rId5" r:link="rId6" cstate="print">
          <a:extLst>
            <a:ext uri="{28A0092B-C50C-407E-A947-70E740481C1C}">
              <a14:useLocalDpi xmlns:a14="http://schemas.microsoft.com/office/drawing/2010/main" val="0"/>
            </a:ext>
          </a:extLst>
        </a:blip>
        <a:stretch>
          <a:fillRect/>
        </a:stretch>
      </xdr:blipFill>
      <xdr:spPr>
        <a:xfrm>
          <a:off x="469125" y="15696423"/>
          <a:ext cx="9068715" cy="461546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133845</xdr:colOff>
      <xdr:row>6</xdr:row>
      <xdr:rowOff>83042</xdr:rowOff>
    </xdr:from>
    <xdr:to>
      <xdr:col>34</xdr:col>
      <xdr:colOff>180480</xdr:colOff>
      <xdr:row>16</xdr:row>
      <xdr:rowOff>202707</xdr:rowOff>
    </xdr:to>
    <xdr:pic>
      <xdr:nvPicPr>
        <xdr:cNvPr id="2" name="図 1">
          <a:extLst>
            <a:ext uri="{FF2B5EF4-FFF2-40B4-BE49-F238E27FC236}">
              <a16:creationId xmlns:a16="http://schemas.microsoft.com/office/drawing/2014/main" id="{7A61C918-1A16-473E-9DC0-D2D9854995B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69125" y="1477502"/>
          <a:ext cx="9068715" cy="4615465"/>
        </a:xfrm>
        <a:prstGeom prst="rect">
          <a:avLst/>
        </a:prstGeom>
      </xdr:spPr>
    </xdr:pic>
    <xdr:clientData/>
  </xdr:twoCellAnchor>
  <xdr:twoCellAnchor editAs="oneCell">
    <xdr:from>
      <xdr:col>2</xdr:col>
      <xdr:colOff>133845</xdr:colOff>
      <xdr:row>23</xdr:row>
      <xdr:rowOff>83042</xdr:rowOff>
    </xdr:from>
    <xdr:to>
      <xdr:col>34</xdr:col>
      <xdr:colOff>180480</xdr:colOff>
      <xdr:row>33</xdr:row>
      <xdr:rowOff>202707</xdr:rowOff>
    </xdr:to>
    <xdr:pic>
      <xdr:nvPicPr>
        <xdr:cNvPr id="3" name="図 2">
          <a:extLst>
            <a:ext uri="{FF2B5EF4-FFF2-40B4-BE49-F238E27FC236}">
              <a16:creationId xmlns:a16="http://schemas.microsoft.com/office/drawing/2014/main" id="{5787CC32-E41E-4BE0-80E1-F6DA1B575C4C}"/>
            </a:ext>
          </a:extLst>
        </xdr:cNvPr>
        <xdr:cNvPicPr>
          <a:picLocks/>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tretch>
          <a:fillRect/>
        </a:stretch>
      </xdr:blipFill>
      <xdr:spPr>
        <a:xfrm>
          <a:off x="469125" y="8586962"/>
          <a:ext cx="9068715" cy="4615465"/>
        </a:xfrm>
        <a:prstGeom prst="rect">
          <a:avLst/>
        </a:prstGeom>
      </xdr:spPr>
    </xdr:pic>
    <xdr:clientData/>
  </xdr:twoCellAnchor>
  <xdr:twoCellAnchor editAs="oneCell">
    <xdr:from>
      <xdr:col>2</xdr:col>
      <xdr:colOff>133845</xdr:colOff>
      <xdr:row>40</xdr:row>
      <xdr:rowOff>83043</xdr:rowOff>
    </xdr:from>
    <xdr:to>
      <xdr:col>34</xdr:col>
      <xdr:colOff>180480</xdr:colOff>
      <xdr:row>50</xdr:row>
      <xdr:rowOff>202708</xdr:rowOff>
    </xdr:to>
    <xdr:pic>
      <xdr:nvPicPr>
        <xdr:cNvPr id="4" name="図 3">
          <a:extLst>
            <a:ext uri="{FF2B5EF4-FFF2-40B4-BE49-F238E27FC236}">
              <a16:creationId xmlns:a16="http://schemas.microsoft.com/office/drawing/2014/main" id="{0118C73A-C803-442A-AB6A-1BAA58266F1C}"/>
            </a:ext>
          </a:extLst>
        </xdr:cNvPr>
        <xdr:cNvPicPr>
          <a:picLocks/>
        </xdr:cNvPicPr>
      </xdr:nvPicPr>
      <xdr:blipFill>
        <a:blip xmlns:r="http://schemas.openxmlformats.org/officeDocument/2006/relationships" r:embed="rId5" r:link="rId6" cstate="print">
          <a:extLst>
            <a:ext uri="{28A0092B-C50C-407E-A947-70E740481C1C}">
              <a14:useLocalDpi xmlns:a14="http://schemas.microsoft.com/office/drawing/2010/main" val="0"/>
            </a:ext>
          </a:extLst>
        </a:blip>
        <a:stretch>
          <a:fillRect/>
        </a:stretch>
      </xdr:blipFill>
      <xdr:spPr>
        <a:xfrm>
          <a:off x="469125" y="15696423"/>
          <a:ext cx="9068715" cy="461546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5F836164-94C0-420F-9647-9DFF0E5726E5}"/>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411FFF8B-A2F9-4540-8046-533289A53AF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D16C29B4-2016-47C7-8156-80CC5987BB55}"/>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7C0EEEF1-A779-41A7-BE65-E36FB5B41969}"/>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746F2D3B-B1A1-4377-8C12-3EAA452F2FC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219151FC-0E8D-47F3-886D-3E7416178C7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3597B92F-C196-4545-A9FD-814312BD29D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AC2F2AD5-2FFA-4395-B434-CB3DBA89B39E}"/>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DAC6BC7D-7A69-4DB2-9189-24867537025B}"/>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F495031B-9021-456E-9567-1E012B64806E}"/>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ED83AD43-BE30-4B39-BFA8-41E821EEC7F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13F767D1-AAD6-4DDF-A156-A0CDC70259AA}"/>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AA3026EA-0B75-49E9-B4BC-8C78674DB13E}"/>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E9F75E32-4ABF-48D2-92D0-C83F3109CD8F}"/>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790A7C8B-0796-476B-95CB-53F4CE295A8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33231888-058A-4401-8919-93E5319AC105}"/>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5700A059-21E4-4A74-9E8F-0F7D8150F29F}"/>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0D73F74D-6C38-4C59-B4E0-CBCE5C5B14CB}"/>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5538E006-D97F-4974-A8C2-5C57F55AA71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32364D70-975C-4D67-96CD-4937CCC02044}"/>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5845BDE4-5328-4B23-8077-F4BCD3E805C5}"/>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3DE045DC-B505-4E13-AFD9-6A524278C67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36FB6283-7352-43BD-8DDA-404AF0DA8F6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7BBBB28C-F9CB-4CDC-AC14-60D575F44C4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BA83B6BA-327A-4FBE-9ED1-6F044FA6436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725F6499-091A-4D4B-938F-91FAA9784D71}"/>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8B6F8C98-4EFD-4B06-9F09-1EAF8960677E}"/>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33F521A2-4DAF-4288-B55E-8C5BB1F0879E}"/>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458FA49E-D781-4E59-8DCE-09677524633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82FCF3D6-4EBF-4F22-B5B5-D73ADDAEA92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16F5966D-81CC-4EE7-98DF-2909488CA305}"/>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FB146E0D-6281-415C-8489-744FF3D8BECA}"/>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3D9D309A-9117-4E24-A72B-1DE55B60DC1B}"/>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3A41D963-95CD-4277-B126-4F5B7DA6CA9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2B969D7E-6F25-4D12-92ED-1DA7A737491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98920CA8-2808-4A2C-BD54-7A0B64A8890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66927A38-78EC-445C-B32C-A741E693C3FB}"/>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4A39237D-E78B-4901-91C0-4050E5A50C35}"/>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BAB7CA0D-37AC-4B2B-9DB5-07D7673D88F4}"/>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BAD1EDD0-81D7-4610-837F-27B3C064781F}"/>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78438E4A-F9DA-401B-94AF-1FD6F299A35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F016E196-3138-40FD-92D0-7353CC779845}"/>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344B22DA-BA82-4CD0-85DA-FE0569C0F5B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6D7A560C-FCBD-46B9-B4D5-035098F16EB5}"/>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E454CA71-459E-4EAF-8989-BE198AAC82F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BAA5EFD0-89B3-4C1F-9127-830F51D4EC91}"/>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5089899F-3A60-4D6C-B8DE-46427E409E08}"/>
            </a:ext>
          </a:extLst>
        </xdr:cNvPr>
        <xdr:cNvSpPr/>
      </xdr:nvSpPr>
      <xdr:spPr>
        <a:xfrm>
          <a:off x="2073220" y="2640080"/>
          <a:ext cx="1740507" cy="242804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3" name="正方形/長方形 2">
          <a:extLst>
            <a:ext uri="{FF2B5EF4-FFF2-40B4-BE49-F238E27FC236}">
              <a16:creationId xmlns:a16="http://schemas.microsoft.com/office/drawing/2014/main" id="{474FDB4F-24D3-4A44-B184-D5B84482871C}"/>
            </a:ext>
          </a:extLst>
        </xdr:cNvPr>
        <xdr:cNvSpPr/>
      </xdr:nvSpPr>
      <xdr:spPr>
        <a:xfrm>
          <a:off x="2070587" y="5229639"/>
          <a:ext cx="1733199" cy="312256"/>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4" name="正方形/長方形 3">
          <a:extLst>
            <a:ext uri="{FF2B5EF4-FFF2-40B4-BE49-F238E27FC236}">
              <a16:creationId xmlns:a16="http://schemas.microsoft.com/office/drawing/2014/main" id="{8BFB3902-1AD9-4796-8A29-C5A3A3DC2FBD}"/>
            </a:ext>
          </a:extLst>
        </xdr:cNvPr>
        <xdr:cNvSpPr/>
      </xdr:nvSpPr>
      <xdr:spPr>
        <a:xfrm>
          <a:off x="2070239" y="57555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5" name="正方形/長方形 4">
          <a:extLst>
            <a:ext uri="{FF2B5EF4-FFF2-40B4-BE49-F238E27FC236}">
              <a16:creationId xmlns:a16="http://schemas.microsoft.com/office/drawing/2014/main" id="{54B4FBB9-CA51-4616-AF59-F9E800E44902}"/>
            </a:ext>
          </a:extLst>
        </xdr:cNvPr>
        <xdr:cNvSpPr/>
      </xdr:nvSpPr>
      <xdr:spPr>
        <a:xfrm>
          <a:off x="2070238" y="6409081"/>
          <a:ext cx="1741833" cy="10336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6" name="正方形/長方形 5">
          <a:extLst>
            <a:ext uri="{FF2B5EF4-FFF2-40B4-BE49-F238E27FC236}">
              <a16:creationId xmlns:a16="http://schemas.microsoft.com/office/drawing/2014/main" id="{6F848030-14D7-45DF-BFC7-79329E2FC367}"/>
            </a:ext>
          </a:extLst>
        </xdr:cNvPr>
        <xdr:cNvSpPr/>
      </xdr:nvSpPr>
      <xdr:spPr>
        <a:xfrm>
          <a:off x="2083491" y="7614202"/>
          <a:ext cx="1741833" cy="163166"/>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7" name="テキスト ボックス 6">
          <a:extLst>
            <a:ext uri="{FF2B5EF4-FFF2-40B4-BE49-F238E27FC236}">
              <a16:creationId xmlns:a16="http://schemas.microsoft.com/office/drawing/2014/main" id="{DAB7252D-4414-4F03-8B27-79381FDAE070}"/>
            </a:ext>
          </a:extLst>
        </xdr:cNvPr>
        <xdr:cNvSpPr txBox="1"/>
      </xdr:nvSpPr>
      <xdr:spPr>
        <a:xfrm>
          <a:off x="3037137" y="3273223"/>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8" name="テキスト ボックス 7">
          <a:extLst>
            <a:ext uri="{FF2B5EF4-FFF2-40B4-BE49-F238E27FC236}">
              <a16:creationId xmlns:a16="http://schemas.microsoft.com/office/drawing/2014/main" id="{2C53DE58-0598-453D-BCC4-0D8A9EC37861}"/>
            </a:ext>
          </a:extLst>
        </xdr:cNvPr>
        <xdr:cNvSpPr txBox="1"/>
      </xdr:nvSpPr>
      <xdr:spPr>
        <a:xfrm>
          <a:off x="2920033" y="526111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9" name="テキスト ボックス 8">
          <a:extLst>
            <a:ext uri="{FF2B5EF4-FFF2-40B4-BE49-F238E27FC236}">
              <a16:creationId xmlns:a16="http://schemas.microsoft.com/office/drawing/2014/main" id="{31804E7D-6F66-4505-A289-45E6F3BDBE51}"/>
            </a:ext>
          </a:extLst>
        </xdr:cNvPr>
        <xdr:cNvSpPr txBox="1"/>
      </xdr:nvSpPr>
      <xdr:spPr>
        <a:xfrm>
          <a:off x="3085685" y="70832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0" name="テキスト ボックス 9">
          <a:extLst>
            <a:ext uri="{FF2B5EF4-FFF2-40B4-BE49-F238E27FC236}">
              <a16:creationId xmlns:a16="http://schemas.microsoft.com/office/drawing/2014/main" id="{B17420D6-CD55-42C0-879E-E9AB7A82D6A4}"/>
            </a:ext>
          </a:extLst>
        </xdr:cNvPr>
        <xdr:cNvSpPr txBox="1"/>
      </xdr:nvSpPr>
      <xdr:spPr>
        <a:xfrm>
          <a:off x="2961446" y="59220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1" name="テキスト ボックス 10">
          <a:extLst>
            <a:ext uri="{FF2B5EF4-FFF2-40B4-BE49-F238E27FC236}">
              <a16:creationId xmlns:a16="http://schemas.microsoft.com/office/drawing/2014/main" id="{68D3B77F-0517-4601-8AD1-CAE22920EA28}"/>
            </a:ext>
          </a:extLst>
        </xdr:cNvPr>
        <xdr:cNvSpPr txBox="1"/>
      </xdr:nvSpPr>
      <xdr:spPr>
        <a:xfrm>
          <a:off x="3019424" y="754794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2" name="正方形/長方形 11">
          <a:extLst>
            <a:ext uri="{FF2B5EF4-FFF2-40B4-BE49-F238E27FC236}">
              <a16:creationId xmlns:a16="http://schemas.microsoft.com/office/drawing/2014/main" id="{C3324E1B-8071-465E-B034-3A566365E076}"/>
            </a:ext>
          </a:extLst>
        </xdr:cNvPr>
        <xdr:cNvSpPr/>
      </xdr:nvSpPr>
      <xdr:spPr>
        <a:xfrm>
          <a:off x="5200650" y="2638425"/>
          <a:ext cx="1273240" cy="12291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3" name="テキスト ボックス 12">
          <a:extLst>
            <a:ext uri="{FF2B5EF4-FFF2-40B4-BE49-F238E27FC236}">
              <a16:creationId xmlns:a16="http://schemas.microsoft.com/office/drawing/2014/main" id="{AA3B6177-07B4-4C6E-ABC0-0528570F2B4F}"/>
            </a:ext>
          </a:extLst>
        </xdr:cNvPr>
        <xdr:cNvSpPr txBox="1"/>
      </xdr:nvSpPr>
      <xdr:spPr>
        <a:xfrm>
          <a:off x="6625673" y="3759476"/>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4" name="正方形/長方形 13">
          <a:extLst>
            <a:ext uri="{FF2B5EF4-FFF2-40B4-BE49-F238E27FC236}">
              <a16:creationId xmlns:a16="http://schemas.microsoft.com/office/drawing/2014/main" id="{72860404-8212-4AB1-89D4-723237495A24}"/>
            </a:ext>
          </a:extLst>
        </xdr:cNvPr>
        <xdr:cNvSpPr/>
      </xdr:nvSpPr>
      <xdr:spPr>
        <a:xfrm>
          <a:off x="5185263" y="4215849"/>
          <a:ext cx="1428813" cy="101710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5" name="テキスト ボックス 14">
          <a:extLst>
            <a:ext uri="{FF2B5EF4-FFF2-40B4-BE49-F238E27FC236}">
              <a16:creationId xmlns:a16="http://schemas.microsoft.com/office/drawing/2014/main" id="{2CE11D80-AB27-458D-86BE-56BEB2B25529}"/>
            </a:ext>
          </a:extLst>
        </xdr:cNvPr>
        <xdr:cNvSpPr txBox="1"/>
      </xdr:nvSpPr>
      <xdr:spPr>
        <a:xfrm>
          <a:off x="6592129" y="4967908"/>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6" name="正方形/長方形 15">
          <a:extLst>
            <a:ext uri="{FF2B5EF4-FFF2-40B4-BE49-F238E27FC236}">
              <a16:creationId xmlns:a16="http://schemas.microsoft.com/office/drawing/2014/main" id="{3D177B8A-742A-4F56-8C78-09036812E98A}"/>
            </a:ext>
          </a:extLst>
        </xdr:cNvPr>
        <xdr:cNvSpPr/>
      </xdr:nvSpPr>
      <xdr:spPr>
        <a:xfrm>
          <a:off x="5217214" y="5415998"/>
          <a:ext cx="1237753" cy="1167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7" name="テキスト ボックス 16">
          <a:extLst>
            <a:ext uri="{FF2B5EF4-FFF2-40B4-BE49-F238E27FC236}">
              <a16:creationId xmlns:a16="http://schemas.microsoft.com/office/drawing/2014/main" id="{1CBBE420-4655-4129-B74C-8272321F6727}"/>
            </a:ext>
          </a:extLst>
        </xdr:cNvPr>
        <xdr:cNvSpPr txBox="1"/>
      </xdr:nvSpPr>
      <xdr:spPr>
        <a:xfrm>
          <a:off x="6625673" y="6298096"/>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18" name="正方形/長方形 17">
          <a:extLst>
            <a:ext uri="{FF2B5EF4-FFF2-40B4-BE49-F238E27FC236}">
              <a16:creationId xmlns:a16="http://schemas.microsoft.com/office/drawing/2014/main" id="{0ED63242-B093-452E-9DA7-0D54CE91B589}"/>
            </a:ext>
          </a:extLst>
        </xdr:cNvPr>
        <xdr:cNvSpPr/>
      </xdr:nvSpPr>
      <xdr:spPr>
        <a:xfrm>
          <a:off x="2077629" y="8683199"/>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19" name="正方形/長方形 18">
          <a:extLst>
            <a:ext uri="{FF2B5EF4-FFF2-40B4-BE49-F238E27FC236}">
              <a16:creationId xmlns:a16="http://schemas.microsoft.com/office/drawing/2014/main" id="{6AE8A608-F10C-4407-94B4-5F6DECC1462B}"/>
            </a:ext>
          </a:extLst>
        </xdr:cNvPr>
        <xdr:cNvSpPr/>
      </xdr:nvSpPr>
      <xdr:spPr>
        <a:xfrm>
          <a:off x="2077629" y="9341544"/>
          <a:ext cx="1741833" cy="887186"/>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0" name="正方形/長方形 19">
          <a:extLst>
            <a:ext uri="{FF2B5EF4-FFF2-40B4-BE49-F238E27FC236}">
              <a16:creationId xmlns:a16="http://schemas.microsoft.com/office/drawing/2014/main" id="{A4CA118D-B027-4E4D-8EAE-E81C7C429D95}"/>
            </a:ext>
          </a:extLst>
        </xdr:cNvPr>
        <xdr:cNvSpPr/>
      </xdr:nvSpPr>
      <xdr:spPr>
        <a:xfrm>
          <a:off x="2077629" y="10379208"/>
          <a:ext cx="1741833" cy="24123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1" name="正方形/長方形 20">
          <a:extLst>
            <a:ext uri="{FF2B5EF4-FFF2-40B4-BE49-F238E27FC236}">
              <a16:creationId xmlns:a16="http://schemas.microsoft.com/office/drawing/2014/main" id="{125FE6D4-7290-4AA4-8D24-2B1689785548}"/>
            </a:ext>
          </a:extLst>
        </xdr:cNvPr>
        <xdr:cNvSpPr/>
      </xdr:nvSpPr>
      <xdr:spPr>
        <a:xfrm>
          <a:off x="2077629" y="12943914"/>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70_&#23500;&#28023;\2021&#24180;5&#26376;21&#26085;\&#23500;&#28023;&#12488;&#12531;&#12493;&#12523;&#23665;&#21475;&#30476;&#27096;&#24335;&#28857;&#26908;&#35519;&#26360;\&#27096;&#24335;B.xlsx" TargetMode="External"/><Relationship Id="rId1" Type="http://schemas.openxmlformats.org/officeDocument/2006/relationships/externalLinkPath" Target="&#27096;&#24335;B.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20190104\20191228&#20013;&#22269;&#22320;&#25972;&#30452;&#36676;&#29256;\&#12295;&#21407;&#26412;&#12471;&#12540;&#12488;_20191223&#8251;&#32232;&#38598;&#36861;&#21152;\&#20837;&#21147;&#12471;&#12540;&#12488;(&#21407;&#29256;).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70_&#23500;&#28023;\2021&#24180;5&#26376;21&#26085;\&#23500;&#28023;&#12488;&#12531;&#12493;&#12523;&#23665;&#21475;&#30476;&#27096;&#24335;&#28857;&#26908;&#35519;&#26360;\&#27096;&#24335;C.xlsx" TargetMode="External"/><Relationship Id="rId1" Type="http://schemas.openxmlformats.org/officeDocument/2006/relationships/externalLinkPath" Target="&#27096;&#24335;C.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hino/Desktop/&#12295;&#23665;&#21475;&#30476;&#27096;&#24335;/&#27096;&#24335;C-1-2&#65288;&#23500;&#28023;&#65289;.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hino/Desktop/&#12295;&#23665;&#21475;&#30476;&#27096;&#24335;/&#27096;&#24335;C-2&#65288;&#23500;&#28023;&#65289;.xlsm"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70_&#23500;&#28023;\2021&#24180;5&#26376;21&#26085;\&#23500;&#28023;&#12488;&#12531;&#12493;&#12523;&#23665;&#21475;&#30476;&#27096;&#24335;&#28857;&#26908;&#35519;&#26360;\&#27096;&#24335;D-1-1.xlsx" TargetMode="External"/><Relationship Id="rId1" Type="http://schemas.openxmlformats.org/officeDocument/2006/relationships/externalLinkPath" Target="&#27096;&#24335;D-1-1.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70_&#23500;&#28023;\2021&#24180;5&#26376;21&#26085;\&#23500;&#28023;&#12488;&#12531;&#12493;&#12523;&#23665;&#21475;&#30476;&#27096;&#24335;&#28857;&#26908;&#35519;&#26360;\&#27096;&#24335;D-1-2.xlsx" TargetMode="External"/><Relationship Id="rId1" Type="http://schemas.openxmlformats.org/officeDocument/2006/relationships/externalLinkPath" Target="&#27096;&#24335;D-1-2.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70_&#23500;&#28023;\2021&#24180;5&#26376;21&#26085;\&#23500;&#28023;&#12488;&#12531;&#12493;&#12523;&#23665;&#21475;&#30476;&#27096;&#24335;&#28857;&#26908;&#35519;&#26360;\&#27096;&#24335;D-2-1.xlsx" TargetMode="External"/><Relationship Id="rId1" Type="http://schemas.openxmlformats.org/officeDocument/2006/relationships/externalLinkPath" Target="&#27096;&#24335;D-2-1.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70_&#23500;&#28023;\2021&#24180;5&#26376;21&#26085;\&#23500;&#28023;&#12488;&#12531;&#12493;&#12523;&#23665;&#21475;&#30476;&#27096;&#24335;&#28857;&#26908;&#35519;&#26360;\&#27096;&#24335;D-2-1&#180;.xlsx" TargetMode="External"/><Relationship Id="rId1" Type="http://schemas.openxmlformats.org/officeDocument/2006/relationships/externalLinkPath" Target="&#27096;&#24335;D-2-1&#180;.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workdata\disk1\42567%20&#38450;&#24220;&#22303;&#26408;&#12488;&#12531;&#12493;&#12523;&#28857;&#26908;(&#12475;&#12531;&#12488;&#12521;&#12523;&#12467;&#12531;&#12469;&#12523;&#12479;&#12531;&#12488;&#26666;)\&#9675;&#28857;&#26908;&#35519;&#26360;\02_&#23500;&#28023;&#12488;&#12531;&#12493;&#12523;\&#12295;&#23665;&#21475;&#30476;&#27096;&#24335;\20220120%20&#23500;&#28023;&#12488;&#12531;&#12493;&#12523;&#23665;&#21475;&#30476;&#27096;&#24335;&#28857;&#26908;&#35519;&#26360;\&#27096;&#24335;F.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B(トンネル様式1P001)"/>
      <sheetName val="様式B(トンネル様式1P002)"/>
      <sheetName val="(参考)リスト"/>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0"/>
      <sheetName val="入力シート1"/>
      <sheetName val="入力シート2"/>
      <sheetName val="(参考)ﾘｽﾄ"/>
    </sheetNames>
    <sheetDataSet>
      <sheetData sheetId="0" refreshError="1"/>
      <sheetData sheetId="1" refreshError="1"/>
      <sheetData sheetId="2"/>
      <sheetData sheetId="3">
        <row r="3">
          <cell r="AF3" t="str">
            <v>左アーチ</v>
          </cell>
          <cell r="AL3" t="str">
            <v>Ⅰ</v>
          </cell>
          <cell r="AT3" t="str">
            <v>材質劣化</v>
          </cell>
          <cell r="AU3" t="str">
            <v>済</v>
          </cell>
          <cell r="AW3" t="str">
            <v>要</v>
          </cell>
          <cell r="AX3" t="str">
            <v>附属物本体</v>
          </cell>
        </row>
        <row r="4">
          <cell r="AF4" t="str">
            <v>右アーチ</v>
          </cell>
          <cell r="AL4" t="str">
            <v>Ⅱb</v>
          </cell>
          <cell r="AT4" t="str">
            <v>漏水</v>
          </cell>
          <cell r="AU4" t="str">
            <v>継続</v>
          </cell>
          <cell r="AW4" t="str">
            <v>否</v>
          </cell>
          <cell r="AX4" t="str">
            <v>取付金具</v>
          </cell>
        </row>
        <row r="5">
          <cell r="AF5" t="str">
            <v>左側壁</v>
          </cell>
          <cell r="AL5" t="str">
            <v>Ⅱa</v>
          </cell>
          <cell r="AT5" t="str">
            <v>外力</v>
          </cell>
          <cell r="AU5" t="str">
            <v>－</v>
          </cell>
          <cell r="AX5" t="str">
            <v>ボルト・ナット・アンカー類</v>
          </cell>
        </row>
        <row r="6">
          <cell r="AF6" t="str">
            <v>右側壁</v>
          </cell>
          <cell r="AL6" t="str">
            <v>Ⅲ</v>
          </cell>
          <cell r="AX6" t="str">
            <v>その他</v>
          </cell>
        </row>
        <row r="7">
          <cell r="AF7" t="str">
            <v>その他</v>
          </cell>
          <cell r="AL7" t="str">
            <v>Ⅳ</v>
          </cell>
        </row>
        <row r="8">
          <cell r="AL8" t="str">
            <v>－</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C-1-1"/>
      <sheetName val="様式C-1-2"/>
      <sheetName val="様式C-2"/>
      <sheetName val="(参考)リスト"/>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C-1-2"/>
      <sheetName val="(参考)リスト"/>
      <sheetName val="様式C-1-2 (作業用)"/>
      <sheetName val="様式C-1-2 (moto)"/>
      <sheetName val="様式C-1-2（富海）"/>
    </sheetNames>
    <sheetDataSet>
      <sheetData sheetId="0"/>
      <sheetData sheetId="1"/>
      <sheetData sheetId="2"/>
      <sheetData sheetId="3"/>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C-2"/>
      <sheetName val="(参考)リスト"/>
      <sheetName val="様式C-2（富海）"/>
    </sheetNames>
    <sheetDataSet>
      <sheetData sheetId="0"/>
      <sheetData sheetId="1"/>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D-1-1(トンネル様式2P001)"/>
      <sheetName val="様式D-1-1(トンネル様式2P002)"/>
      <sheetName val="様式D-1-1(トンネル様式2P003)"/>
      <sheetName val="様式D-1-1(トンネル様式2P004)"/>
      <sheetName val="様式D-1-1(トンネル様式2P005)"/>
      <sheetName val="様式D-1-1(トンネル様式2P006)"/>
      <sheetName val="様式D-1-1(トンネル様式2P007)"/>
      <sheetName val="様式D-1-1(トンネル様式2P008)"/>
      <sheetName val="様式D-1-1(トンネル様式2P009)"/>
      <sheetName val="様式D-1-1(トンネル様式2P010)"/>
      <sheetName val="様式D-1-1(トンネル様式2P011)"/>
      <sheetName val="様式D-1-1(トンネル様式2P012)"/>
      <sheetName val="様式D-1-1(トンネル様式2P013)"/>
      <sheetName val="様式D-1-1(トンネル様式2P014)"/>
      <sheetName val="様式D-1-1(トンネル様式2P015)"/>
      <sheetName val="様式D-1-1(トンネル様式2P016)"/>
      <sheetName val="様式D-1-1(トンネル様式2P017)"/>
      <sheetName val="様式D-1-1(トンネル様式2P018)"/>
      <sheetName val="様式D-1-1(トンネル様式2P019)"/>
      <sheetName val="様式D-1-1(トンネル様式2P020)"/>
      <sheetName val="様式D-1-1(トンネル様式2P021)"/>
      <sheetName val="様式D-1-1(トンネル様式2P022)"/>
      <sheetName val="様式D-1-1(トンネル様式2P023)"/>
      <sheetName val="様式D-1-1(トンネル様式2P024)"/>
      <sheetName val="(参考)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D-1-2(P001)"/>
      <sheetName val="様式D-1-2(P002)"/>
      <sheetName val="(参考)リスト"/>
    </sheetNames>
    <sheetDataSet>
      <sheetData sheetId="0"/>
      <sheetData sheetId="1"/>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D-2-1"/>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D-2-1′"/>
    </sheetNames>
    <sheetDataSet>
      <sheetData sheetId="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F"/>
      <sheetName val="作業用"/>
      <sheetName val="(参考)リスト"/>
    </sheetNames>
    <sheetDataSet>
      <sheetData sheetId="0"/>
      <sheetData sheetId="1"/>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DEA892-5D7E-42F3-B90A-E7816931F98D}" name="テーブル1" displayName="テーブル1" ref="B15:B21" totalsRowShown="0" dataDxfId="182" headerRowBorderDxfId="183" tableBorderDxfId="181">
  <autoFilter ref="B15:B21" xr:uid="{00000000-0009-0000-0100-000001000000}"/>
  <tableColumns count="1">
    <tableColumn id="1" xr3:uid="{4AC1EB13-7664-4779-878C-893BE80D1826}" name="対象箇所" dataDxfId="18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1D81D45-C71A-4B05-B106-7FEAEC049B4B}" name="テーブル2" displayName="テーブル2" ref="C15:J46" headerRowDxfId="179" headerRowBorderDxfId="178" tableBorderDxfId="177">
  <autoFilter ref="C15:J46" xr:uid="{00000000-0009-0000-0100-000002000000}"/>
  <tableColumns count="8">
    <tableColumn id="9" xr3:uid="{05E078CB-5DD7-47D4-BB57-990A08879DE3}" name="部位区分" totalsRowLabel="集計" dataDxfId="176" totalsRowDxfId="175"/>
    <tableColumn id="2" xr3:uid="{71F8BFCB-F51B-485C-B211-791FC9DD5221}" name="変状区分" dataDxfId="174" totalsRowDxfId="173"/>
    <tableColumn id="7" xr3:uid="{C01EA28E-8BAB-4799-9012-D3D3394B6A10}" name="変状種類" dataDxfId="172" totalsRowDxfId="171"/>
    <tableColumn id="4" xr3:uid="{24559AB3-4742-4489-A005-3C872039FD7D}" name="対策区分" dataDxfId="170" totalsRowDxfId="169"/>
    <tableColumn id="5" xr3:uid="{584DF5EB-943C-4878-AEFB-9DBBF8F7476F}" name="健全性" dataDxfId="168" totalsRowDxfId="167"/>
    <tableColumn id="12" xr3:uid="{E8FD816A-B557-4BAC-8DC1-6F726F859042}" name="調査の要否" dataDxfId="166" totalsRowDxfId="165"/>
    <tableColumn id="10" xr3:uid="{BEBF53B6-9D9B-4AAF-9FC8-B6201F91C78F}" name="措置の要否" dataDxfId="164" totalsRowDxfId="163"/>
    <tableColumn id="11" xr3:uid="{8E10A275-94E3-462F-9310-E9C195498143}" name="実施有無" totalsRowFunction="count" dataDxfId="162" totalsRowDxfId="16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393C4FD-8AAD-44A4-AA6E-2E33733A6EFC}" name="テーブル312" displayName="テーブル312" ref="B50:B54" totalsRowShown="0" headerRowBorderDxfId="160" tableBorderDxfId="159">
  <autoFilter ref="B50:B54" xr:uid="{00000000-0009-0000-0100-00000B000000}"/>
  <tableColumns count="1">
    <tableColumn id="1" xr3:uid="{C01AA0D7-8891-4C2D-8143-5D64A0C3C262}"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DF22AA4-FB91-4DC3-8E98-363D2A898CE3}" name="テーブル413" displayName="テーブル413" ref="C50:C80" totalsRowShown="0" headerRowBorderDxfId="158" tableBorderDxfId="157">
  <autoFilter ref="C50:C80" xr:uid="{00000000-0009-0000-0100-00000C000000}"/>
  <tableColumns count="1">
    <tableColumn id="1" xr3:uid="{98630A03-4A2B-402A-80AD-CAA5C7707BC9}"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9ECAD31-2368-4815-A2AD-1A544C028C4E}" name="テーブル614" displayName="テーブル614" ref="D50:D53" totalsRowShown="0" headerRowDxfId="156" headerRowBorderDxfId="155" tableBorderDxfId="154">
  <autoFilter ref="D50:D53" xr:uid="{00000000-0009-0000-0100-00000D000000}"/>
  <tableColumns count="1">
    <tableColumn id="1" xr3:uid="{E6AB45A5-38C8-4274-BD69-59BE8A5BAE7D}"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A49FE91-ED8F-4D46-8581-97FF7210708B}" name="テーブル815" displayName="テーブル815" ref="E50:G56" totalsRowShown="0" headerRowDxfId="153" headerRowBorderDxfId="152" tableBorderDxfId="151">
  <autoFilter ref="E50:G56" xr:uid="{00000000-0009-0000-0100-00000E000000}"/>
  <tableColumns count="3">
    <tableColumn id="1" xr3:uid="{C933499C-A7E9-4EC1-B771-1AE7ED442BED}" name="異常の種類"/>
    <tableColumn id="2" xr3:uid="{BDB224CE-01CC-45A1-8A4A-1A597A700988}" name="異常判定区分 "/>
    <tableColumn id="3" xr3:uid="{19917005-073E-423A-830F-CCAB9F7E2058}"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8E01C59-38BD-4693-A6EF-E1977C765C28}" name="テーブル5" displayName="テーブル5" ref="L15:L20" totalsRowShown="0">
  <autoFilter ref="L15:L20" xr:uid="{00000000-0009-0000-0100-000005000000}"/>
  <tableColumns count="1">
    <tableColumn id="1" xr3:uid="{A7899D56-EDFA-4C30-B2A7-7B6EE61A06E2}"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EA69D86-D34E-4D91-A2C3-A9AA55A09670}" name="テーブル6" displayName="テーブル6" ref="M15:M19" totalsRowShown="0">
  <autoFilter ref="M15:M19" xr:uid="{00000000-0009-0000-0100-000006000000}"/>
  <tableColumns count="1">
    <tableColumn id="1" xr3:uid="{80FA86B3-324E-4BCF-9DA4-3B74635856D7}"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4BF1ECA-C532-4F54-990A-17872A045B24}" name="テーブル14" displayName="テーブル14" ref="B5:B12" totalsRowShown="0" dataDxfId="149" headerRowBorderDxfId="150" tableBorderDxfId="148">
  <autoFilter ref="B5:B12" xr:uid="{00000000-0009-0000-0100-000003000000}"/>
  <tableColumns count="1">
    <tableColumn id="1" xr3:uid="{061FC1C0-35C2-41E3-8648-492A9E6BBE1C}" name="トンネルの分類" dataDxfId="147"/>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4B74539-440F-4E64-A289-0429BD989AE9}" name="テーブル145" displayName="テーブル145" ref="C5:E11" totalsRowShown="0" dataDxfId="145" headerRowBorderDxfId="146" tableBorderDxfId="144">
  <autoFilter ref="C5:E11" xr:uid="{00000000-0009-0000-0100-000004000000}"/>
  <tableColumns count="3">
    <tableColumn id="1" xr3:uid="{B0D6B369-5A9B-4B78-8FC2-F6E6FF711363}" name="トンネル工法" dataDxfId="143"/>
    <tableColumn id="2" xr3:uid="{94078C3F-8558-432A-B8CC-020901A7DF1D}" name="緊急輸送路" dataDxfId="142"/>
    <tableColumn id="3" xr3:uid="{9A70F09B-19D7-4B83-B3EF-2DAFC3596735}" name="代替路" dataDxfId="141"/>
  </tableColumns>
  <tableStyleInfo name="TableStyleMedium2"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78.xml"/><Relationship Id="rId1" Type="http://schemas.openxmlformats.org/officeDocument/2006/relationships/printerSettings" Target="../printerSettings/printerSettings85.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F3D23-880C-474B-8665-FCF8E493425A}">
  <sheetPr codeName="Sheet1">
    <pageSetUpPr fitToPage="1"/>
  </sheetPr>
  <dimension ref="B1:AK31"/>
  <sheetViews>
    <sheetView showGridLines="0" tabSelected="1" view="pageBreakPreview" zoomScale="90" zoomScaleNormal="100" zoomScaleSheetLayoutView="90" workbookViewId="0">
      <selection activeCell="AD26" sqref="AD26"/>
    </sheetView>
  </sheetViews>
  <sheetFormatPr defaultColWidth="9" defaultRowHeight="18" customHeight="1" x14ac:dyDescent="0.15"/>
  <cols>
    <col min="1" max="1" width="1.69921875" style="3" customWidth="1"/>
    <col min="2" max="12" width="5.8984375" style="1" customWidth="1"/>
    <col min="13" max="14" width="3.19921875" style="1" customWidth="1"/>
    <col min="15" max="18" width="5.8984375" style="1" customWidth="1"/>
    <col min="19" max="22" width="3.19921875" style="1" customWidth="1"/>
    <col min="23" max="23" width="5.8984375" style="2" customWidth="1"/>
    <col min="24" max="24" width="9.59765625" style="2" customWidth="1"/>
    <col min="25" max="25" width="5.8984375" style="2" customWidth="1"/>
    <col min="26" max="26" width="5.8984375" style="1" customWidth="1"/>
    <col min="27" max="28" width="3.19921875" style="1" customWidth="1"/>
    <col min="29" max="29" width="1.5" style="3" customWidth="1"/>
    <col min="30" max="16384" width="9" style="3"/>
  </cols>
  <sheetData>
    <row r="1" spans="2:37" ht="10.5" customHeight="1" x14ac:dyDescent="0.15"/>
    <row r="2" spans="2:37" ht="24.9" customHeight="1" x14ac:dyDescent="0.15">
      <c r="B2" s="4" t="s">
        <v>0</v>
      </c>
      <c r="C2" s="4"/>
      <c r="D2" s="4"/>
      <c r="E2" s="4"/>
      <c r="F2" s="4"/>
      <c r="G2" s="4"/>
      <c r="H2" s="4"/>
      <c r="I2" s="4"/>
      <c r="J2" s="4"/>
      <c r="K2" s="4"/>
      <c r="L2" s="4"/>
      <c r="M2" s="4"/>
      <c r="N2" s="4"/>
      <c r="O2" s="4"/>
      <c r="P2" s="4"/>
      <c r="Q2" s="4"/>
      <c r="R2" s="4"/>
      <c r="S2" s="108"/>
      <c r="T2" s="109"/>
      <c r="U2" s="109"/>
      <c r="V2" s="110"/>
      <c r="W2" s="111" t="s">
        <v>279</v>
      </c>
      <c r="X2" s="112"/>
      <c r="Y2" s="112"/>
      <c r="Z2" s="112"/>
      <c r="AA2" s="112"/>
      <c r="AB2" s="113"/>
    </row>
    <row r="3" spans="2:37" ht="20.100000000000001" customHeight="1" x14ac:dyDescent="0.15">
      <c r="B3" s="114" t="s">
        <v>1</v>
      </c>
      <c r="C3" s="114"/>
      <c r="D3" s="115" t="s">
        <v>267</v>
      </c>
      <c r="E3" s="116"/>
      <c r="F3" s="116"/>
      <c r="G3" s="117"/>
      <c r="H3" s="118" t="s">
        <v>2</v>
      </c>
      <c r="I3" s="118"/>
      <c r="J3" s="115" t="s">
        <v>269</v>
      </c>
      <c r="K3" s="116"/>
      <c r="L3" s="116"/>
      <c r="M3" s="116"/>
      <c r="N3" s="116"/>
      <c r="O3" s="5"/>
      <c r="P3" s="121" t="s">
        <v>3</v>
      </c>
      <c r="Q3" s="122"/>
      <c r="R3" s="125" t="s">
        <v>345</v>
      </c>
      <c r="S3" s="126"/>
      <c r="T3" s="126"/>
      <c r="U3" s="126"/>
      <c r="V3" s="127"/>
      <c r="W3" s="108" t="s">
        <v>4</v>
      </c>
      <c r="X3" s="109"/>
      <c r="Y3" s="109"/>
      <c r="Z3" s="131"/>
      <c r="AA3" s="132"/>
      <c r="AB3" s="133"/>
    </row>
    <row r="4" spans="2:37" ht="20.100000000000001" customHeight="1" x14ac:dyDescent="0.15">
      <c r="B4" s="140" t="s">
        <v>5</v>
      </c>
      <c r="C4" s="140"/>
      <c r="D4" s="119" t="s">
        <v>268</v>
      </c>
      <c r="E4" s="120"/>
      <c r="F4" s="120"/>
      <c r="G4" s="141"/>
      <c r="H4" s="118"/>
      <c r="I4" s="118"/>
      <c r="J4" s="119"/>
      <c r="K4" s="120"/>
      <c r="L4" s="120"/>
      <c r="M4" s="120"/>
      <c r="N4" s="120"/>
      <c r="O4" s="6"/>
      <c r="P4" s="123"/>
      <c r="Q4" s="124"/>
      <c r="R4" s="128"/>
      <c r="S4" s="129"/>
      <c r="T4" s="129"/>
      <c r="U4" s="129"/>
      <c r="V4" s="130"/>
      <c r="W4" s="108" t="s">
        <v>6</v>
      </c>
      <c r="X4" s="109"/>
      <c r="Y4" s="109"/>
      <c r="Z4" s="131"/>
      <c r="AA4" s="132"/>
      <c r="AB4" s="133"/>
    </row>
    <row r="5" spans="2:37" ht="20.100000000000001" customHeight="1" x14ac:dyDescent="0.15">
      <c r="B5" s="142" t="s">
        <v>7</v>
      </c>
      <c r="C5" s="142"/>
      <c r="D5" s="7" t="s">
        <v>8</v>
      </c>
      <c r="E5" s="143" t="s">
        <v>270</v>
      </c>
      <c r="F5" s="143"/>
      <c r="G5" s="143"/>
      <c r="H5" s="121" t="s">
        <v>9</v>
      </c>
      <c r="I5" s="144"/>
      <c r="J5" s="122"/>
      <c r="K5" s="145" t="s">
        <v>344</v>
      </c>
      <c r="L5" s="146"/>
      <c r="M5" s="146"/>
      <c r="N5" s="146"/>
      <c r="O5" s="147"/>
      <c r="P5" s="151" t="s">
        <v>10</v>
      </c>
      <c r="Q5" s="152"/>
      <c r="R5" s="155">
        <v>44581</v>
      </c>
      <c r="S5" s="156"/>
      <c r="T5" s="157"/>
      <c r="U5" s="123" t="s">
        <v>11</v>
      </c>
      <c r="V5" s="134"/>
      <c r="W5" s="124"/>
      <c r="X5" s="135" t="s">
        <v>12</v>
      </c>
      <c r="Y5" s="136"/>
      <c r="Z5" s="137">
        <v>178</v>
      </c>
      <c r="AA5" s="137"/>
      <c r="AB5" s="8" t="s">
        <v>13</v>
      </c>
    </row>
    <row r="6" spans="2:37" ht="20.100000000000001" customHeight="1" x14ac:dyDescent="0.15">
      <c r="B6" s="142"/>
      <c r="C6" s="142"/>
      <c r="D6" s="7" t="s">
        <v>14</v>
      </c>
      <c r="E6" s="138" t="s">
        <v>271</v>
      </c>
      <c r="F6" s="138"/>
      <c r="G6" s="138"/>
      <c r="H6" s="123"/>
      <c r="I6" s="134"/>
      <c r="J6" s="124"/>
      <c r="K6" s="148"/>
      <c r="L6" s="149"/>
      <c r="M6" s="149"/>
      <c r="N6" s="149"/>
      <c r="O6" s="150"/>
      <c r="P6" s="153"/>
      <c r="Q6" s="154"/>
      <c r="R6" s="158"/>
      <c r="S6" s="159"/>
      <c r="T6" s="160"/>
      <c r="U6" s="108" t="s">
        <v>15</v>
      </c>
      <c r="V6" s="109"/>
      <c r="W6" s="110"/>
      <c r="X6" s="135" t="s">
        <v>140</v>
      </c>
      <c r="Y6" s="136"/>
      <c r="Z6" s="136"/>
      <c r="AA6" s="136"/>
      <c r="AB6" s="139"/>
    </row>
    <row r="7" spans="2:37" ht="18.899999999999999" customHeight="1" x14ac:dyDescent="0.15">
      <c r="B7" s="188" t="s">
        <v>16</v>
      </c>
      <c r="C7" s="169" t="s">
        <v>17</v>
      </c>
      <c r="D7" s="170"/>
      <c r="E7" s="163">
        <v>340248.6</v>
      </c>
      <c r="F7" s="164"/>
      <c r="G7" s="165"/>
      <c r="H7" s="169" t="s">
        <v>18</v>
      </c>
      <c r="I7" s="171"/>
      <c r="J7" s="170"/>
      <c r="K7" s="172" t="s">
        <v>274</v>
      </c>
      <c r="L7" s="173"/>
      <c r="M7" s="174" t="s">
        <v>19</v>
      </c>
      <c r="N7" s="175"/>
      <c r="O7" s="169" t="s">
        <v>20</v>
      </c>
      <c r="P7" s="170"/>
      <c r="Q7" s="191" t="s">
        <v>280</v>
      </c>
      <c r="R7" s="192"/>
      <c r="S7" s="193" t="s">
        <v>21</v>
      </c>
      <c r="T7" s="169" t="s">
        <v>22</v>
      </c>
      <c r="U7" s="171"/>
      <c r="V7" s="171"/>
      <c r="W7" s="170"/>
      <c r="X7" s="9" t="s">
        <v>23</v>
      </c>
      <c r="Y7" s="10" t="s">
        <v>24</v>
      </c>
      <c r="Z7" s="11" t="s">
        <v>25</v>
      </c>
      <c r="AA7" s="140" t="s">
        <v>26</v>
      </c>
      <c r="AB7" s="140"/>
      <c r="AD7" s="12"/>
      <c r="AE7" s="3">
        <f>INT(E7/10000)</f>
        <v>34</v>
      </c>
      <c r="AF7" s="3">
        <f>INT(E7/100)-AE7*100</f>
        <v>2</v>
      </c>
      <c r="AG7" s="13">
        <f>E7-AE7*10000-AF7*100</f>
        <v>48.599999999976717</v>
      </c>
      <c r="AH7" s="14">
        <f>ROUND(AE7+AF7/60+AG7/60/60,5)</f>
        <v>34.04683</v>
      </c>
      <c r="AI7" s="14" t="str">
        <f>TEXT(AH7,"0.00000")</f>
        <v>34.04683</v>
      </c>
    </row>
    <row r="8" spans="2:37" ht="18.899999999999999" customHeight="1" x14ac:dyDescent="0.15">
      <c r="B8" s="123"/>
      <c r="C8" s="161" t="s">
        <v>27</v>
      </c>
      <c r="D8" s="162"/>
      <c r="E8" s="163">
        <v>1313758.1000000001</v>
      </c>
      <c r="F8" s="164"/>
      <c r="G8" s="165"/>
      <c r="H8" s="161" t="s">
        <v>28</v>
      </c>
      <c r="I8" s="166"/>
      <c r="J8" s="162"/>
      <c r="K8" s="167" t="s">
        <v>273</v>
      </c>
      <c r="L8" s="168"/>
      <c r="M8" s="174"/>
      <c r="N8" s="175"/>
      <c r="O8" s="161" t="s">
        <v>29</v>
      </c>
      <c r="P8" s="162"/>
      <c r="Q8" s="178"/>
      <c r="R8" s="179"/>
      <c r="S8" s="194"/>
      <c r="T8" s="180" t="s">
        <v>30</v>
      </c>
      <c r="U8" s="108" t="s">
        <v>31</v>
      </c>
      <c r="V8" s="109"/>
      <c r="W8" s="110"/>
      <c r="X8" s="15"/>
      <c r="Y8" s="15" t="s">
        <v>273</v>
      </c>
      <c r="Z8" s="15">
        <v>1</v>
      </c>
      <c r="AA8" s="183" t="s">
        <v>273</v>
      </c>
      <c r="AB8" s="183"/>
      <c r="AD8" s="16"/>
      <c r="AE8" s="3">
        <f>INT(E8/10000)</f>
        <v>131</v>
      </c>
      <c r="AF8" s="3">
        <f>INT(E8/100)-AE8*100</f>
        <v>37</v>
      </c>
      <c r="AG8" s="13">
        <f>E8-AE8*10000-AF8*100</f>
        <v>58.100000000093132</v>
      </c>
      <c r="AH8" s="14">
        <f>ROUND(AE8+AF8/60+AG8/60/60,5)</f>
        <v>131.63281000000001</v>
      </c>
      <c r="AI8" s="14" t="str">
        <f>TEXT(AH8,"0.00000")</f>
        <v>131.63281</v>
      </c>
    </row>
    <row r="9" spans="2:37" ht="18.899999999999999" customHeight="1" x14ac:dyDescent="0.15">
      <c r="B9" s="185" t="s">
        <v>32</v>
      </c>
      <c r="C9" s="161" t="s">
        <v>17</v>
      </c>
      <c r="D9" s="162"/>
      <c r="E9" s="163">
        <v>340244.6</v>
      </c>
      <c r="F9" s="164"/>
      <c r="G9" s="165"/>
      <c r="H9" s="186" t="s">
        <v>33</v>
      </c>
      <c r="I9" s="187"/>
      <c r="J9" s="187"/>
      <c r="K9" s="178" t="s">
        <v>275</v>
      </c>
      <c r="L9" s="179"/>
      <c r="M9" s="174"/>
      <c r="N9" s="175"/>
      <c r="O9" s="161" t="s">
        <v>34</v>
      </c>
      <c r="P9" s="162"/>
      <c r="Q9" s="189" t="s">
        <v>273</v>
      </c>
      <c r="R9" s="189"/>
      <c r="S9" s="194"/>
      <c r="T9" s="181"/>
      <c r="U9" s="108" t="s">
        <v>35</v>
      </c>
      <c r="V9" s="109"/>
      <c r="W9" s="110"/>
      <c r="X9" s="15"/>
      <c r="Y9" s="15" t="s">
        <v>273</v>
      </c>
      <c r="Z9" s="15">
        <v>5</v>
      </c>
      <c r="AA9" s="183" t="s">
        <v>273</v>
      </c>
      <c r="AB9" s="183"/>
      <c r="AD9" s="16"/>
    </row>
    <row r="10" spans="2:37" ht="18.899999999999999" customHeight="1" x14ac:dyDescent="0.15">
      <c r="B10" s="169"/>
      <c r="C10" s="161" t="s">
        <v>27</v>
      </c>
      <c r="D10" s="162"/>
      <c r="E10" s="163">
        <v>1313753</v>
      </c>
      <c r="F10" s="164"/>
      <c r="G10" s="165"/>
      <c r="H10" s="161" t="s">
        <v>36</v>
      </c>
      <c r="I10" s="166"/>
      <c r="J10" s="162"/>
      <c r="K10" s="184" t="s">
        <v>276</v>
      </c>
      <c r="L10" s="168"/>
      <c r="M10" s="176"/>
      <c r="N10" s="177"/>
      <c r="O10" s="161" t="s">
        <v>37</v>
      </c>
      <c r="P10" s="162"/>
      <c r="Q10" s="190" t="s">
        <v>273</v>
      </c>
      <c r="R10" s="190"/>
      <c r="S10" s="194"/>
      <c r="T10" s="182"/>
      <c r="U10" s="108" t="s">
        <v>38</v>
      </c>
      <c r="V10" s="109"/>
      <c r="W10" s="110"/>
      <c r="X10" s="15"/>
      <c r="Y10" s="15" t="s">
        <v>273</v>
      </c>
      <c r="Z10" s="27" t="s">
        <v>273</v>
      </c>
      <c r="AA10" s="184" t="s">
        <v>273</v>
      </c>
      <c r="AB10" s="168"/>
      <c r="AD10" s="16"/>
    </row>
    <row r="11" spans="2:37" ht="18.899999999999999" customHeight="1" x14ac:dyDescent="0.15">
      <c r="B11" s="161" t="s">
        <v>39</v>
      </c>
      <c r="C11" s="166"/>
      <c r="D11" s="162"/>
      <c r="E11" s="178" t="s">
        <v>272</v>
      </c>
      <c r="F11" s="195"/>
      <c r="G11" s="179"/>
      <c r="H11" s="161" t="s">
        <v>40</v>
      </c>
      <c r="I11" s="166"/>
      <c r="J11" s="162"/>
      <c r="K11" s="184" t="s">
        <v>277</v>
      </c>
      <c r="L11" s="168"/>
      <c r="M11" s="205" t="s">
        <v>41</v>
      </c>
      <c r="N11" s="201"/>
      <c r="O11" s="161" t="s">
        <v>20</v>
      </c>
      <c r="P11" s="162"/>
      <c r="Q11" s="206" t="s">
        <v>281</v>
      </c>
      <c r="R11" s="206"/>
      <c r="S11" s="194"/>
      <c r="T11" s="17" t="s">
        <v>42</v>
      </c>
      <c r="U11" s="108" t="s">
        <v>43</v>
      </c>
      <c r="V11" s="109"/>
      <c r="W11" s="110"/>
      <c r="X11" s="15"/>
      <c r="Y11" s="15" t="s">
        <v>273</v>
      </c>
      <c r="Z11" s="27" t="s">
        <v>273</v>
      </c>
      <c r="AA11" s="184" t="s">
        <v>273</v>
      </c>
      <c r="AB11" s="168"/>
      <c r="AD11" s="16"/>
    </row>
    <row r="12" spans="2:37" ht="18.899999999999999" customHeight="1" x14ac:dyDescent="0.15">
      <c r="B12" s="161" t="s">
        <v>44</v>
      </c>
      <c r="C12" s="166"/>
      <c r="D12" s="162"/>
      <c r="E12" s="178" t="s">
        <v>273</v>
      </c>
      <c r="F12" s="195"/>
      <c r="G12" s="8" t="s">
        <v>45</v>
      </c>
      <c r="H12" s="201" t="s">
        <v>46</v>
      </c>
      <c r="I12" s="193" t="s">
        <v>16</v>
      </c>
      <c r="J12" s="18" t="s">
        <v>47</v>
      </c>
      <c r="K12" s="178" t="s">
        <v>278</v>
      </c>
      <c r="L12" s="179"/>
      <c r="M12" s="176"/>
      <c r="N12" s="177"/>
      <c r="O12" s="161" t="s">
        <v>37</v>
      </c>
      <c r="P12" s="162"/>
      <c r="Q12" s="207" t="s">
        <v>273</v>
      </c>
      <c r="R12" s="207"/>
      <c r="S12" s="194"/>
      <c r="T12" s="180" t="s">
        <v>48</v>
      </c>
      <c r="U12" s="108" t="s">
        <v>49</v>
      </c>
      <c r="V12" s="109"/>
      <c r="W12" s="110"/>
      <c r="X12" s="15"/>
      <c r="Y12" s="15" t="s">
        <v>273</v>
      </c>
      <c r="Z12" s="15">
        <v>5</v>
      </c>
      <c r="AA12" s="183" t="s">
        <v>273</v>
      </c>
      <c r="AB12" s="183"/>
      <c r="AD12" s="16"/>
    </row>
    <row r="13" spans="2:37" ht="18.899999999999999" customHeight="1" x14ac:dyDescent="0.15">
      <c r="B13" s="185" t="s">
        <v>50</v>
      </c>
      <c r="C13" s="196"/>
      <c r="D13" s="197"/>
      <c r="E13" s="178">
        <v>46.9</v>
      </c>
      <c r="F13" s="195"/>
      <c r="G13" s="8" t="s">
        <v>51</v>
      </c>
      <c r="H13" s="175"/>
      <c r="I13" s="202"/>
      <c r="J13" s="18" t="s">
        <v>52</v>
      </c>
      <c r="K13" s="79">
        <v>0</v>
      </c>
      <c r="L13" s="20" t="s">
        <v>53</v>
      </c>
      <c r="M13" s="198" t="s">
        <v>54</v>
      </c>
      <c r="N13" s="199"/>
      <c r="O13" s="200"/>
      <c r="P13" s="9" t="s">
        <v>23</v>
      </c>
      <c r="Q13" s="21" t="s">
        <v>25</v>
      </c>
      <c r="R13" s="9" t="s">
        <v>37</v>
      </c>
      <c r="S13" s="194"/>
      <c r="T13" s="182"/>
      <c r="U13" s="108" t="s">
        <v>55</v>
      </c>
      <c r="V13" s="109"/>
      <c r="W13" s="110"/>
      <c r="X13" s="15"/>
      <c r="Y13" s="15" t="s">
        <v>273</v>
      </c>
      <c r="Z13" s="27" t="s">
        <v>273</v>
      </c>
      <c r="AA13" s="184" t="s">
        <v>273</v>
      </c>
      <c r="AB13" s="168"/>
      <c r="AD13" s="16"/>
      <c r="AF13" s="22"/>
      <c r="AG13" s="23"/>
      <c r="AH13" s="23"/>
      <c r="AI13" s="23"/>
      <c r="AJ13" s="24"/>
      <c r="AK13" s="25"/>
    </row>
    <row r="14" spans="2:37" ht="18.899999999999999" customHeight="1" x14ac:dyDescent="0.15">
      <c r="B14" s="185" t="s">
        <v>56</v>
      </c>
      <c r="C14" s="196"/>
      <c r="D14" s="197"/>
      <c r="E14" s="203">
        <v>13637</v>
      </c>
      <c r="F14" s="204"/>
      <c r="G14" s="26" t="s">
        <v>57</v>
      </c>
      <c r="H14" s="175"/>
      <c r="I14" s="193" t="s">
        <v>32</v>
      </c>
      <c r="J14" s="18" t="s">
        <v>47</v>
      </c>
      <c r="K14" s="178" t="s">
        <v>278</v>
      </c>
      <c r="L14" s="179"/>
      <c r="M14" s="193" t="s">
        <v>58</v>
      </c>
      <c r="N14" s="108" t="s">
        <v>59</v>
      </c>
      <c r="O14" s="110"/>
      <c r="P14" s="27" t="s">
        <v>282</v>
      </c>
      <c r="Q14" s="15">
        <v>86</v>
      </c>
      <c r="R14" s="28" t="s">
        <v>284</v>
      </c>
      <c r="S14" s="194"/>
      <c r="T14" s="180" t="s">
        <v>60</v>
      </c>
      <c r="U14" s="108" t="s">
        <v>61</v>
      </c>
      <c r="V14" s="109"/>
      <c r="W14" s="110"/>
      <c r="X14" s="15"/>
      <c r="Y14" s="15" t="s">
        <v>273</v>
      </c>
      <c r="Z14" s="15" t="s">
        <v>273</v>
      </c>
      <c r="AA14" s="183" t="s">
        <v>335</v>
      </c>
      <c r="AB14" s="183"/>
      <c r="AC14" s="3" t="s">
        <v>343</v>
      </c>
      <c r="AD14" s="105"/>
      <c r="AF14" s="22"/>
      <c r="AG14" s="23"/>
      <c r="AH14" s="23"/>
      <c r="AI14" s="23"/>
      <c r="AJ14" s="24"/>
      <c r="AK14" s="25"/>
    </row>
    <row r="15" spans="2:37" ht="18.899999999999999" customHeight="1" x14ac:dyDescent="0.15">
      <c r="B15" s="29"/>
      <c r="C15" s="161" t="s">
        <v>62</v>
      </c>
      <c r="D15" s="162"/>
      <c r="E15" s="178">
        <v>8.5</v>
      </c>
      <c r="F15" s="195"/>
      <c r="G15" s="8" t="s">
        <v>45</v>
      </c>
      <c r="H15" s="177"/>
      <c r="I15" s="202"/>
      <c r="J15" s="30" t="s">
        <v>52</v>
      </c>
      <c r="K15" s="31">
        <v>0</v>
      </c>
      <c r="L15" s="32" t="s">
        <v>53</v>
      </c>
      <c r="M15" s="194"/>
      <c r="N15" s="108" t="s">
        <v>63</v>
      </c>
      <c r="O15" s="110"/>
      <c r="P15" s="27" t="s">
        <v>283</v>
      </c>
      <c r="Q15" s="15" t="s">
        <v>273</v>
      </c>
      <c r="R15" s="27" t="s">
        <v>273</v>
      </c>
      <c r="S15" s="194"/>
      <c r="T15" s="181"/>
      <c r="U15" s="121" t="s">
        <v>64</v>
      </c>
      <c r="V15" s="144"/>
      <c r="W15" s="122"/>
      <c r="X15" s="33"/>
      <c r="Y15" s="15" t="s">
        <v>273</v>
      </c>
      <c r="Z15" s="27" t="s">
        <v>273</v>
      </c>
      <c r="AA15" s="184" t="s">
        <v>273</v>
      </c>
      <c r="AB15" s="168"/>
      <c r="AD15" s="16"/>
      <c r="AF15" s="22"/>
      <c r="AG15" s="23"/>
      <c r="AH15" s="23"/>
      <c r="AI15" s="23"/>
      <c r="AJ15" s="24"/>
      <c r="AK15" s="25"/>
    </row>
    <row r="16" spans="2:37" ht="18.899999999999999" customHeight="1" x14ac:dyDescent="0.15">
      <c r="B16" s="194" t="s">
        <v>65</v>
      </c>
      <c r="C16" s="185" t="s">
        <v>66</v>
      </c>
      <c r="D16" s="197"/>
      <c r="E16" s="178">
        <v>6.7</v>
      </c>
      <c r="F16" s="195"/>
      <c r="G16" s="34" t="s">
        <v>45</v>
      </c>
      <c r="H16" s="193" t="s">
        <v>67</v>
      </c>
      <c r="I16" s="161" t="s">
        <v>68</v>
      </c>
      <c r="J16" s="162"/>
      <c r="K16" s="19" t="s">
        <v>273</v>
      </c>
      <c r="L16" s="20" t="s">
        <v>69</v>
      </c>
      <c r="M16" s="194"/>
      <c r="N16" s="108" t="s">
        <v>70</v>
      </c>
      <c r="O16" s="110"/>
      <c r="P16" s="27" t="s">
        <v>273</v>
      </c>
      <c r="Q16" s="15" t="s">
        <v>273</v>
      </c>
      <c r="R16" s="27" t="s">
        <v>273</v>
      </c>
      <c r="S16" s="194"/>
      <c r="T16" s="181"/>
      <c r="U16" s="123"/>
      <c r="V16" s="134"/>
      <c r="W16" s="124"/>
      <c r="X16" s="15"/>
      <c r="Y16" s="15"/>
      <c r="Z16" s="15"/>
      <c r="AA16" s="183"/>
      <c r="AB16" s="183"/>
      <c r="AD16" s="16"/>
      <c r="AF16" s="22"/>
      <c r="AG16" s="23"/>
      <c r="AH16" s="23"/>
      <c r="AI16" s="23"/>
      <c r="AJ16" s="24"/>
      <c r="AK16" s="25"/>
    </row>
    <row r="17" spans="2:37" ht="18.899999999999999" customHeight="1" x14ac:dyDescent="0.15">
      <c r="B17" s="194"/>
      <c r="C17" s="169"/>
      <c r="D17" s="170"/>
      <c r="E17" s="178"/>
      <c r="F17" s="195"/>
      <c r="G17" s="34" t="s">
        <v>45</v>
      </c>
      <c r="H17" s="194"/>
      <c r="I17" s="185" t="s">
        <v>71</v>
      </c>
      <c r="J17" s="197"/>
      <c r="K17" s="19" t="s">
        <v>273</v>
      </c>
      <c r="L17" s="20" t="s">
        <v>69</v>
      </c>
      <c r="M17" s="194"/>
      <c r="N17" s="108" t="s">
        <v>72</v>
      </c>
      <c r="O17" s="110"/>
      <c r="P17" s="27" t="s">
        <v>273</v>
      </c>
      <c r="Q17" s="15" t="s">
        <v>273</v>
      </c>
      <c r="R17" s="27" t="s">
        <v>273</v>
      </c>
      <c r="S17" s="194"/>
      <c r="T17" s="181"/>
      <c r="U17" s="108" t="s">
        <v>73</v>
      </c>
      <c r="V17" s="109"/>
      <c r="W17" s="110"/>
      <c r="X17" s="15"/>
      <c r="Y17" s="15" t="s">
        <v>273</v>
      </c>
      <c r="Z17" s="27" t="s">
        <v>273</v>
      </c>
      <c r="AA17" s="184" t="s">
        <v>273</v>
      </c>
      <c r="AB17" s="168"/>
      <c r="AD17" s="16"/>
      <c r="AF17" s="22"/>
      <c r="AG17" s="23"/>
      <c r="AH17" s="23"/>
      <c r="AI17" s="23"/>
      <c r="AJ17" s="36"/>
      <c r="AK17" s="25"/>
    </row>
    <row r="18" spans="2:37" ht="18.899999999999999" customHeight="1" x14ac:dyDescent="0.15">
      <c r="B18" s="37"/>
      <c r="C18" s="161" t="s">
        <v>74</v>
      </c>
      <c r="D18" s="162"/>
      <c r="E18" s="178" t="s">
        <v>273</v>
      </c>
      <c r="F18" s="195"/>
      <c r="G18" s="34" t="s">
        <v>45</v>
      </c>
      <c r="H18" s="194"/>
      <c r="I18" s="169"/>
      <c r="J18" s="170"/>
      <c r="K18" s="19" t="s">
        <v>273</v>
      </c>
      <c r="L18" s="20" t="s">
        <v>69</v>
      </c>
      <c r="M18" s="194"/>
      <c r="N18" s="108" t="s">
        <v>75</v>
      </c>
      <c r="O18" s="110"/>
      <c r="P18" s="27" t="s">
        <v>273</v>
      </c>
      <c r="Q18" s="15" t="s">
        <v>273</v>
      </c>
      <c r="R18" s="27" t="s">
        <v>273</v>
      </c>
      <c r="S18" s="194"/>
      <c r="T18" s="181"/>
      <c r="U18" s="123" t="s">
        <v>76</v>
      </c>
      <c r="V18" s="134"/>
      <c r="W18" s="124"/>
      <c r="X18" s="38"/>
      <c r="Y18" s="15" t="s">
        <v>273</v>
      </c>
      <c r="Z18" s="27" t="s">
        <v>273</v>
      </c>
      <c r="AA18" s="184" t="s">
        <v>273</v>
      </c>
      <c r="AB18" s="168"/>
      <c r="AD18" s="16"/>
      <c r="AF18" s="22"/>
      <c r="AG18" s="23"/>
      <c r="AH18" s="23"/>
      <c r="AI18" s="23"/>
      <c r="AJ18" s="36"/>
      <c r="AK18" s="25"/>
    </row>
    <row r="19" spans="2:37" ht="18.899999999999999" customHeight="1" x14ac:dyDescent="0.15">
      <c r="B19" s="194" t="s">
        <v>77</v>
      </c>
      <c r="C19" s="169" t="s">
        <v>78</v>
      </c>
      <c r="D19" s="170"/>
      <c r="E19" s="178">
        <v>4.5</v>
      </c>
      <c r="F19" s="195"/>
      <c r="G19" s="39" t="s">
        <v>45</v>
      </c>
      <c r="H19" s="202"/>
      <c r="I19" s="161" t="s">
        <v>79</v>
      </c>
      <c r="J19" s="162"/>
      <c r="K19" s="19" t="s">
        <v>273</v>
      </c>
      <c r="L19" s="20" t="s">
        <v>69</v>
      </c>
      <c r="M19" s="194"/>
      <c r="N19" s="108"/>
      <c r="O19" s="110"/>
      <c r="P19" s="35"/>
      <c r="Q19" s="15"/>
      <c r="R19" s="28"/>
      <c r="S19" s="194"/>
      <c r="T19" s="180" t="s">
        <v>80</v>
      </c>
      <c r="U19" s="108" t="s">
        <v>81</v>
      </c>
      <c r="V19" s="109"/>
      <c r="W19" s="110"/>
      <c r="X19" s="38"/>
      <c r="Y19" s="15" t="s">
        <v>273</v>
      </c>
      <c r="Z19" s="27" t="s">
        <v>273</v>
      </c>
      <c r="AA19" s="184" t="s">
        <v>273</v>
      </c>
      <c r="AB19" s="168"/>
      <c r="AD19" s="16"/>
    </row>
    <row r="20" spans="2:37" ht="18.899999999999999" customHeight="1" x14ac:dyDescent="0.15">
      <c r="B20" s="194"/>
      <c r="C20" s="161" t="s">
        <v>82</v>
      </c>
      <c r="D20" s="162"/>
      <c r="E20" s="178">
        <v>6.2</v>
      </c>
      <c r="F20" s="195"/>
      <c r="G20" s="8" t="s">
        <v>45</v>
      </c>
      <c r="H20" s="193" t="s">
        <v>83</v>
      </c>
      <c r="I20" s="161" t="s">
        <v>68</v>
      </c>
      <c r="J20" s="162"/>
      <c r="K20" s="40" t="s">
        <v>273</v>
      </c>
      <c r="L20" s="41" t="s">
        <v>69</v>
      </c>
      <c r="M20" s="194"/>
      <c r="N20" s="108"/>
      <c r="O20" s="110"/>
      <c r="P20" s="35"/>
      <c r="Q20" s="42"/>
      <c r="R20" s="28"/>
      <c r="S20" s="194"/>
      <c r="T20" s="181"/>
      <c r="U20" s="108" t="s">
        <v>84</v>
      </c>
      <c r="V20" s="109"/>
      <c r="W20" s="110"/>
      <c r="X20" s="38"/>
      <c r="Y20" s="15" t="s">
        <v>273</v>
      </c>
      <c r="Z20" s="27" t="s">
        <v>273</v>
      </c>
      <c r="AA20" s="184" t="s">
        <v>273</v>
      </c>
      <c r="AB20" s="168"/>
      <c r="AD20" s="16"/>
    </row>
    <row r="21" spans="2:37" ht="18.899999999999999" customHeight="1" x14ac:dyDescent="0.15">
      <c r="B21" s="202"/>
      <c r="C21" s="161" t="s">
        <v>85</v>
      </c>
      <c r="D21" s="162"/>
      <c r="E21" s="178">
        <v>4.5</v>
      </c>
      <c r="F21" s="195"/>
      <c r="G21" s="8" t="s">
        <v>45</v>
      </c>
      <c r="H21" s="194"/>
      <c r="I21" s="161" t="s">
        <v>71</v>
      </c>
      <c r="J21" s="162"/>
      <c r="K21" s="19" t="s">
        <v>273</v>
      </c>
      <c r="L21" s="43" t="s">
        <v>69</v>
      </c>
      <c r="M21" s="194"/>
      <c r="N21" s="108"/>
      <c r="O21" s="110"/>
      <c r="P21" s="35"/>
      <c r="Q21" s="42"/>
      <c r="R21" s="28"/>
      <c r="S21" s="194"/>
      <c r="T21" s="181"/>
      <c r="U21" s="108" t="s">
        <v>86</v>
      </c>
      <c r="V21" s="109"/>
      <c r="W21" s="110"/>
      <c r="X21" s="38"/>
      <c r="Y21" s="15" t="s">
        <v>273</v>
      </c>
      <c r="Z21" s="27" t="s">
        <v>273</v>
      </c>
      <c r="AA21" s="184" t="s">
        <v>273</v>
      </c>
      <c r="AB21" s="168"/>
      <c r="AD21" s="16"/>
    </row>
    <row r="22" spans="2:37" ht="18.899999999999999" customHeight="1" x14ac:dyDescent="0.15">
      <c r="B22" s="30"/>
      <c r="C22" s="44" t="s">
        <v>87</v>
      </c>
      <c r="D22" s="45"/>
      <c r="E22" s="208" t="s">
        <v>273</v>
      </c>
      <c r="F22" s="208"/>
      <c r="G22" s="208"/>
      <c r="H22" s="202"/>
      <c r="I22" s="161" t="s">
        <v>79</v>
      </c>
      <c r="J22" s="162"/>
      <c r="K22" s="31"/>
      <c r="L22" s="32" t="s">
        <v>69</v>
      </c>
      <c r="M22" s="135"/>
      <c r="N22" s="136"/>
      <c r="O22" s="136"/>
      <c r="P22" s="139"/>
      <c r="Q22" s="135"/>
      <c r="R22" s="139"/>
      <c r="S22" s="194"/>
      <c r="T22" s="181"/>
      <c r="U22" s="108" t="s">
        <v>88</v>
      </c>
      <c r="V22" s="109"/>
      <c r="W22" s="110"/>
      <c r="X22" s="38"/>
      <c r="Y22" s="15" t="s">
        <v>273</v>
      </c>
      <c r="Z22" s="27" t="s">
        <v>273</v>
      </c>
      <c r="AA22" s="184" t="s">
        <v>273</v>
      </c>
      <c r="AB22" s="168"/>
      <c r="AD22" s="16"/>
    </row>
    <row r="23" spans="2:37" ht="18.899999999999999" customHeight="1" x14ac:dyDescent="0.15">
      <c r="B23" s="194" t="s">
        <v>89</v>
      </c>
      <c r="C23" s="44" t="s">
        <v>90</v>
      </c>
      <c r="D23" s="45"/>
      <c r="E23" s="209"/>
      <c r="F23" s="209"/>
      <c r="G23" s="209"/>
      <c r="H23" s="193" t="s">
        <v>91</v>
      </c>
      <c r="I23" s="161" t="s">
        <v>92</v>
      </c>
      <c r="J23" s="162"/>
      <c r="K23" s="161" t="s">
        <v>93</v>
      </c>
      <c r="L23" s="162"/>
      <c r="M23" s="108" t="s">
        <v>94</v>
      </c>
      <c r="N23" s="109"/>
      <c r="O23" s="109"/>
      <c r="P23" s="110"/>
      <c r="Q23" s="108" t="s">
        <v>37</v>
      </c>
      <c r="R23" s="110"/>
      <c r="S23" s="214" t="s">
        <v>95</v>
      </c>
      <c r="T23" s="215"/>
      <c r="U23" s="108" t="s">
        <v>96</v>
      </c>
      <c r="V23" s="109"/>
      <c r="W23" s="110"/>
      <c r="X23" s="38"/>
      <c r="Y23" s="15" t="s">
        <v>273</v>
      </c>
      <c r="Z23" s="27" t="s">
        <v>273</v>
      </c>
      <c r="AA23" s="184" t="s">
        <v>273</v>
      </c>
      <c r="AB23" s="168"/>
      <c r="AD23" s="16"/>
    </row>
    <row r="24" spans="2:37" ht="18.899999999999999" customHeight="1" x14ac:dyDescent="0.15">
      <c r="B24" s="194"/>
      <c r="C24" s="193" t="s">
        <v>97</v>
      </c>
      <c r="D24" s="108" t="s">
        <v>98</v>
      </c>
      <c r="E24" s="109"/>
      <c r="F24" s="212">
        <v>178</v>
      </c>
      <c r="G24" s="213"/>
      <c r="H24" s="194"/>
      <c r="I24" s="178"/>
      <c r="J24" s="179"/>
      <c r="K24" s="178"/>
      <c r="L24" s="179"/>
      <c r="M24" s="178"/>
      <c r="N24" s="195"/>
      <c r="O24" s="195"/>
      <c r="P24" s="179"/>
      <c r="Q24" s="178"/>
      <c r="R24" s="179"/>
      <c r="S24" s="216"/>
      <c r="T24" s="217"/>
      <c r="U24" s="108"/>
      <c r="V24" s="109"/>
      <c r="W24" s="110"/>
      <c r="X24" s="15"/>
      <c r="Y24" s="15"/>
      <c r="Z24" s="15"/>
      <c r="AA24" s="183"/>
      <c r="AB24" s="183"/>
      <c r="AD24" s="16"/>
    </row>
    <row r="25" spans="2:37" ht="18.899999999999999" customHeight="1" x14ac:dyDescent="0.15">
      <c r="B25" s="194"/>
      <c r="C25" s="194"/>
      <c r="D25" s="210" t="s">
        <v>99</v>
      </c>
      <c r="E25" s="211"/>
      <c r="F25" s="212" t="s">
        <v>273</v>
      </c>
      <c r="G25" s="213"/>
      <c r="H25" s="194"/>
      <c r="I25" s="178"/>
      <c r="J25" s="179"/>
      <c r="K25" s="178"/>
      <c r="L25" s="179"/>
      <c r="M25" s="178"/>
      <c r="N25" s="195"/>
      <c r="O25" s="195"/>
      <c r="P25" s="179"/>
      <c r="Q25" s="178"/>
      <c r="R25" s="179"/>
      <c r="S25" s="216"/>
      <c r="T25" s="217"/>
      <c r="U25" s="108"/>
      <c r="V25" s="109"/>
      <c r="W25" s="110"/>
      <c r="X25" s="15"/>
      <c r="Y25" s="15"/>
      <c r="Z25" s="15"/>
      <c r="AA25" s="183"/>
      <c r="AB25" s="183"/>
      <c r="AD25" s="16"/>
    </row>
    <row r="26" spans="2:37" ht="18.899999999999999" customHeight="1" x14ac:dyDescent="0.15">
      <c r="B26" s="194"/>
      <c r="C26" s="194"/>
      <c r="D26" s="108" t="s">
        <v>100</v>
      </c>
      <c r="E26" s="109"/>
      <c r="F26" s="212" t="s">
        <v>273</v>
      </c>
      <c r="G26" s="213"/>
      <c r="H26" s="194"/>
      <c r="I26" s="178"/>
      <c r="J26" s="179"/>
      <c r="K26" s="178"/>
      <c r="L26" s="179"/>
      <c r="M26" s="178"/>
      <c r="N26" s="195"/>
      <c r="O26" s="195"/>
      <c r="P26" s="179"/>
      <c r="Q26" s="178"/>
      <c r="R26" s="179"/>
      <c r="S26" s="218"/>
      <c r="T26" s="219"/>
      <c r="U26" s="108"/>
      <c r="V26" s="109"/>
      <c r="W26" s="110"/>
      <c r="X26" s="15"/>
      <c r="Y26" s="15"/>
      <c r="Z26" s="15"/>
      <c r="AA26" s="183"/>
      <c r="AB26" s="183"/>
      <c r="AD26" s="16"/>
    </row>
    <row r="27" spans="2:37" ht="18.899999999999999" customHeight="1" x14ac:dyDescent="0.15">
      <c r="B27" s="46"/>
      <c r="C27" s="202"/>
      <c r="D27" s="210" t="s">
        <v>101</v>
      </c>
      <c r="E27" s="211"/>
      <c r="F27" s="212" t="s">
        <v>273</v>
      </c>
      <c r="G27" s="213"/>
      <c r="H27" s="202"/>
      <c r="I27" s="178"/>
      <c r="J27" s="179"/>
      <c r="K27" s="178"/>
      <c r="L27" s="179"/>
      <c r="M27" s="178"/>
      <c r="N27" s="195"/>
      <c r="O27" s="195"/>
      <c r="P27" s="179"/>
      <c r="Q27" s="178"/>
      <c r="R27" s="179"/>
      <c r="S27" s="216" t="s">
        <v>102</v>
      </c>
      <c r="T27" s="217"/>
      <c r="U27" s="108" t="s">
        <v>103</v>
      </c>
      <c r="V27" s="109"/>
      <c r="W27" s="110"/>
      <c r="X27" s="15"/>
      <c r="Y27" s="15" t="s">
        <v>273</v>
      </c>
      <c r="Z27" s="15" t="s">
        <v>273</v>
      </c>
      <c r="AA27" s="183" t="s">
        <v>273</v>
      </c>
      <c r="AB27" s="183"/>
      <c r="AD27" s="16"/>
    </row>
    <row r="28" spans="2:37" ht="18.899999999999999" customHeight="1" x14ac:dyDescent="0.15">
      <c r="B28" s="44" t="s">
        <v>104</v>
      </c>
      <c r="C28" s="47"/>
      <c r="D28" s="45"/>
      <c r="E28" s="178" t="s">
        <v>151</v>
      </c>
      <c r="F28" s="195"/>
      <c r="G28" s="195"/>
      <c r="H28" s="195"/>
      <c r="I28" s="195"/>
      <c r="J28" s="195"/>
      <c r="K28" s="220"/>
      <c r="L28" s="221"/>
      <c r="M28" s="221"/>
      <c r="N28" s="221"/>
      <c r="O28" s="221"/>
      <c r="P28" s="221"/>
      <c r="Q28" s="221"/>
      <c r="R28" s="222"/>
      <c r="S28" s="218"/>
      <c r="T28" s="219"/>
      <c r="U28" s="108" t="s">
        <v>105</v>
      </c>
      <c r="V28" s="109"/>
      <c r="W28" s="110"/>
      <c r="X28" s="15"/>
      <c r="Y28" s="15" t="s">
        <v>273</v>
      </c>
      <c r="Z28" s="15" t="s">
        <v>273</v>
      </c>
      <c r="AA28" s="183" t="s">
        <v>273</v>
      </c>
      <c r="AB28" s="183"/>
      <c r="AD28" s="16"/>
    </row>
    <row r="29" spans="2:37" ht="15" customHeight="1" x14ac:dyDescent="0.15">
      <c r="B29" s="48"/>
      <c r="C29" s="48" t="s">
        <v>106</v>
      </c>
      <c r="D29" s="48"/>
      <c r="E29" s="48"/>
      <c r="F29" s="48"/>
      <c r="G29" s="48"/>
      <c r="H29" s="48"/>
      <c r="I29" s="48"/>
      <c r="J29" s="48"/>
      <c r="K29" s="48"/>
      <c r="L29" s="48"/>
      <c r="M29" s="48"/>
      <c r="N29" s="48"/>
      <c r="O29" s="48"/>
      <c r="P29" s="48"/>
      <c r="Q29" s="48"/>
      <c r="R29" s="48"/>
      <c r="S29" s="48"/>
      <c r="T29" s="48"/>
      <c r="U29" s="48"/>
      <c r="V29" s="48"/>
      <c r="W29" s="12"/>
      <c r="X29" s="12"/>
      <c r="Y29" s="12"/>
      <c r="Z29" s="48"/>
      <c r="AA29" s="48"/>
      <c r="AB29" s="48"/>
    </row>
    <row r="31" spans="2:37" s="1" customFormat="1" ht="18" customHeight="1" x14ac:dyDescent="0.45">
      <c r="J31" s="48"/>
      <c r="W31" s="2"/>
      <c r="X31" s="2"/>
      <c r="Y31" s="2"/>
    </row>
  </sheetData>
  <dataConsolidate/>
  <mergeCells count="193">
    <mergeCell ref="Q26:R26"/>
    <mergeCell ref="U26:W26"/>
    <mergeCell ref="AA26:AB26"/>
    <mergeCell ref="M27:P27"/>
    <mergeCell ref="Q27:R27"/>
    <mergeCell ref="S27:T28"/>
    <mergeCell ref="U27:W27"/>
    <mergeCell ref="AA27:AB27"/>
    <mergeCell ref="E28:J28"/>
    <mergeCell ref="K28:R28"/>
    <mergeCell ref="U28:W28"/>
    <mergeCell ref="AA28:AB28"/>
    <mergeCell ref="Q23:R23"/>
    <mergeCell ref="S23:T26"/>
    <mergeCell ref="U23:W23"/>
    <mergeCell ref="AA23:AB23"/>
    <mergeCell ref="C24:C27"/>
    <mergeCell ref="D24:E24"/>
    <mergeCell ref="F24:G24"/>
    <mergeCell ref="I24:J24"/>
    <mergeCell ref="K24:L24"/>
    <mergeCell ref="M24:P24"/>
    <mergeCell ref="Q24:R24"/>
    <mergeCell ref="U24:W24"/>
    <mergeCell ref="AA24:AB24"/>
    <mergeCell ref="D25:E25"/>
    <mergeCell ref="F25:G25"/>
    <mergeCell ref="I25:J25"/>
    <mergeCell ref="K25:L25"/>
    <mergeCell ref="M25:P25"/>
    <mergeCell ref="Q25:R25"/>
    <mergeCell ref="U25:W25"/>
    <mergeCell ref="AA25:AB25"/>
    <mergeCell ref="D26:E26"/>
    <mergeCell ref="F26:G26"/>
    <mergeCell ref="I26:J26"/>
    <mergeCell ref="B23:B26"/>
    <mergeCell ref="E23:G23"/>
    <mergeCell ref="H23:H27"/>
    <mergeCell ref="I23:J23"/>
    <mergeCell ref="K23:L23"/>
    <mergeCell ref="M23:P23"/>
    <mergeCell ref="D27:E27"/>
    <mergeCell ref="F27:G27"/>
    <mergeCell ref="I27:J27"/>
    <mergeCell ref="K27:L27"/>
    <mergeCell ref="K26:L26"/>
    <mergeCell ref="M26:P26"/>
    <mergeCell ref="T19:T22"/>
    <mergeCell ref="U19:W19"/>
    <mergeCell ref="AA19:AB19"/>
    <mergeCell ref="C20:D20"/>
    <mergeCell ref="E20:F20"/>
    <mergeCell ref="H20:H22"/>
    <mergeCell ref="I20:J20"/>
    <mergeCell ref="N20:O20"/>
    <mergeCell ref="E22:G22"/>
    <mergeCell ref="I22:J22"/>
    <mergeCell ref="M22:P22"/>
    <mergeCell ref="Q22:R22"/>
    <mergeCell ref="U22:W22"/>
    <mergeCell ref="AA22:AB22"/>
    <mergeCell ref="U20:W20"/>
    <mergeCell ref="AA20:AB20"/>
    <mergeCell ref="C21:D21"/>
    <mergeCell ref="E21:F21"/>
    <mergeCell ref="I21:J21"/>
    <mergeCell ref="N21:O21"/>
    <mergeCell ref="U21:W21"/>
    <mergeCell ref="AA21:AB21"/>
    <mergeCell ref="AA16:AB16"/>
    <mergeCell ref="E17:F17"/>
    <mergeCell ref="I17:J18"/>
    <mergeCell ref="N17:O17"/>
    <mergeCell ref="U17:W17"/>
    <mergeCell ref="AA17:AB17"/>
    <mergeCell ref="E18:F18"/>
    <mergeCell ref="N18:O18"/>
    <mergeCell ref="U18:W18"/>
    <mergeCell ref="AA18:AB18"/>
    <mergeCell ref="T14:T18"/>
    <mergeCell ref="U14:W14"/>
    <mergeCell ref="AA14:AB14"/>
    <mergeCell ref="U15:W16"/>
    <mergeCell ref="AA15:AB15"/>
    <mergeCell ref="B16:B17"/>
    <mergeCell ref="C16:D17"/>
    <mergeCell ref="E16:F16"/>
    <mergeCell ref="H16:H19"/>
    <mergeCell ref="I16:J16"/>
    <mergeCell ref="N16:O16"/>
    <mergeCell ref="C18:D18"/>
    <mergeCell ref="B19:B21"/>
    <mergeCell ref="C19:D19"/>
    <mergeCell ref="E19:F19"/>
    <mergeCell ref="M14:M21"/>
    <mergeCell ref="N14:O14"/>
    <mergeCell ref="C15:D15"/>
    <mergeCell ref="E15:F15"/>
    <mergeCell ref="N15:O15"/>
    <mergeCell ref="I19:J19"/>
    <mergeCell ref="N19:O19"/>
    <mergeCell ref="B13:D13"/>
    <mergeCell ref="E13:F13"/>
    <mergeCell ref="M13:O13"/>
    <mergeCell ref="U13:W13"/>
    <mergeCell ref="AA13:AB13"/>
    <mergeCell ref="B12:D12"/>
    <mergeCell ref="E12:F12"/>
    <mergeCell ref="H12:H15"/>
    <mergeCell ref="I12:I13"/>
    <mergeCell ref="K12:L12"/>
    <mergeCell ref="O12:P12"/>
    <mergeCell ref="B14:D14"/>
    <mergeCell ref="E14:F14"/>
    <mergeCell ref="I14:I15"/>
    <mergeCell ref="K14:L14"/>
    <mergeCell ref="M11:N12"/>
    <mergeCell ref="O11:P11"/>
    <mergeCell ref="Q11:R11"/>
    <mergeCell ref="U11:W11"/>
    <mergeCell ref="AA11:AB11"/>
    <mergeCell ref="Q12:R12"/>
    <mergeCell ref="T12:T13"/>
    <mergeCell ref="U12:W12"/>
    <mergeCell ref="AA12:AB12"/>
    <mergeCell ref="B9:B10"/>
    <mergeCell ref="C9:D9"/>
    <mergeCell ref="E9:G9"/>
    <mergeCell ref="H9:J9"/>
    <mergeCell ref="K9:L9"/>
    <mergeCell ref="O9:P9"/>
    <mergeCell ref="B7:B8"/>
    <mergeCell ref="Q9:R9"/>
    <mergeCell ref="U9:W9"/>
    <mergeCell ref="C10:D10"/>
    <mergeCell ref="E10:G10"/>
    <mergeCell ref="H10:J10"/>
    <mergeCell ref="K10:L10"/>
    <mergeCell ref="O10:P10"/>
    <mergeCell ref="Q10:R10"/>
    <mergeCell ref="U10:W10"/>
    <mergeCell ref="O7:P7"/>
    <mergeCell ref="Q7:R7"/>
    <mergeCell ref="S7:S22"/>
    <mergeCell ref="T7:W7"/>
    <mergeCell ref="B11:D11"/>
    <mergeCell ref="E11:G11"/>
    <mergeCell ref="H11:J11"/>
    <mergeCell ref="K11:L11"/>
    <mergeCell ref="AA7:AB7"/>
    <mergeCell ref="C8:D8"/>
    <mergeCell ref="E8:G8"/>
    <mergeCell ref="H8:J8"/>
    <mergeCell ref="K8:L8"/>
    <mergeCell ref="O8:P8"/>
    <mergeCell ref="C7:D7"/>
    <mergeCell ref="E7:G7"/>
    <mergeCell ref="H7:J7"/>
    <mergeCell ref="K7:L7"/>
    <mergeCell ref="M7:N10"/>
    <mergeCell ref="Q8:R8"/>
    <mergeCell ref="T8:T10"/>
    <mergeCell ref="U8:W8"/>
    <mergeCell ref="AA8:AB8"/>
    <mergeCell ref="AA9:AB9"/>
    <mergeCell ref="AA10:AB10"/>
    <mergeCell ref="U5:W5"/>
    <mergeCell ref="X5:Y5"/>
    <mergeCell ref="Z5:AA5"/>
    <mergeCell ref="E6:G6"/>
    <mergeCell ref="U6:W6"/>
    <mergeCell ref="X6:AB6"/>
    <mergeCell ref="B4:C4"/>
    <mergeCell ref="D4:G4"/>
    <mergeCell ref="W4:Y4"/>
    <mergeCell ref="Z4:AB4"/>
    <mergeCell ref="B5:C6"/>
    <mergeCell ref="E5:G5"/>
    <mergeCell ref="H5:J6"/>
    <mergeCell ref="K5:O6"/>
    <mergeCell ref="P5:Q6"/>
    <mergeCell ref="R5:T6"/>
    <mergeCell ref="S2:V2"/>
    <mergeCell ref="W2:AB2"/>
    <mergeCell ref="B3:C3"/>
    <mergeCell ref="D3:G3"/>
    <mergeCell ref="H3:I4"/>
    <mergeCell ref="J3:N4"/>
    <mergeCell ref="P3:Q4"/>
    <mergeCell ref="R3:V4"/>
    <mergeCell ref="W3:Y3"/>
    <mergeCell ref="Z3:AB3"/>
  </mergeCells>
  <phoneticPr fontId="3"/>
  <dataValidations count="3">
    <dataValidation type="list" allowBlank="1" showInputMessage="1" showErrorMessage="1" sqref="AM13:AM16" xr:uid="{0507A043-BD3E-4D01-A14C-984F58B958C2}">
      <formula1>更新年次</formula1>
    </dataValidation>
    <dataValidation type="list" allowBlank="1" showInputMessage="1" showErrorMessage="1" sqref="AJ13:AJ17" xr:uid="{4E340AC7-CEC2-43B0-86D8-F534AE1FFCE4}">
      <formula1>個数</formula1>
    </dataValidation>
    <dataValidation type="custom" allowBlank="1" showInputMessage="1" showErrorMessage="1" sqref="K13" xr:uid="{CA3230AC-65A2-4528-92AE-1A36D6441F18}">
      <formula1>ROUND(K13,5)-ROUNDDOWN(K13,1)=0</formula1>
    </dataValidation>
  </dataValidations>
  <printOptions horizontalCentered="1" verticalCentered="1"/>
  <pageMargins left="0.19685039370078741" right="0.19685039370078741" top="0.78740157480314965" bottom="0" header="0.51181102362204722" footer="0.27559055118110237"/>
  <pageSetup paperSize="9" scale="93"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5386C0FE-EBBC-4BD5-88D9-9EB02A444FD0}">
          <x14:formula1>
            <xm:f>'(参考)リスト'!$C$6:$C$10</xm:f>
          </x14:formula1>
          <xm:sqref>E28:J28</xm:sqref>
        </x14:dataValidation>
        <x14:dataValidation type="list" allowBlank="1" showInputMessage="1" showErrorMessage="1" xr:uid="{D2BB6038-3874-4059-9436-BCBE5B6B197C}">
          <x14:formula1>
            <xm:f>'(参考)リスト'!$D$6:$D$7</xm:f>
          </x14:formula1>
          <xm:sqref>Z3:AB3</xm:sqref>
        </x14:dataValidation>
        <x14:dataValidation type="list" allowBlank="1" showInputMessage="1" showErrorMessage="1" xr:uid="{4A7EC439-9ADA-428D-884A-340FCB9463BB}">
          <x14:formula1>
            <xm:f>'(参考)リスト'!$E$6:$E$7</xm:f>
          </x14:formula1>
          <xm:sqref>Z4:AB4</xm:sqref>
        </x14:dataValidation>
        <x14:dataValidation type="list" allowBlank="1" showInputMessage="1" showErrorMessage="1" xr:uid="{51656C5C-A359-4EC2-978F-3C3808EC9A92}">
          <x14:formula1>
            <xm:f>'(参考)リスト'!$B$6:$B$12</xm:f>
          </x14:formula1>
          <xm:sqref>X6:AB6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16480-39D2-4C08-BDF0-74F54708CE56}">
  <sheetPr codeName="Sheet2">
    <pageSetUpPr fitToPage="1"/>
  </sheetPr>
  <dimension ref="B2:AN106"/>
  <sheetViews>
    <sheetView showGridLines="0" showZeros="0" view="pageBreakPreview" zoomScale="90" zoomScaleNormal="100" zoomScaleSheetLayoutView="90" workbookViewId="0"/>
  </sheetViews>
  <sheetFormatPr defaultColWidth="9" defaultRowHeight="12" x14ac:dyDescent="0.45"/>
  <cols>
    <col min="1" max="1" width="1.59765625" style="49" customWidth="1"/>
    <col min="2" max="2" width="5.59765625" style="49" bestFit="1" customWidth="1"/>
    <col min="3" max="3" width="7" style="49" bestFit="1" customWidth="1"/>
    <col min="4" max="5" width="5.8984375" style="49" customWidth="1"/>
    <col min="6" max="14" width="4.09765625" style="49" customWidth="1"/>
    <col min="15" max="26" width="4.5" style="49" customWidth="1"/>
    <col min="27" max="36" width="4.09765625" style="49" customWidth="1"/>
    <col min="37" max="40" width="3.19921875" style="49" customWidth="1"/>
    <col min="41" max="41" width="1.3984375" style="49" customWidth="1"/>
    <col min="42" max="16384" width="9" style="49"/>
  </cols>
  <sheetData>
    <row r="2" spans="2:40" ht="8.25" customHeight="1" x14ac:dyDescent="0.45"/>
    <row r="3" spans="2:40" ht="24.9" customHeight="1" x14ac:dyDescent="0.45">
      <c r="B3" s="230" t="s">
        <v>107</v>
      </c>
      <c r="C3" s="230"/>
      <c r="D3" s="230"/>
      <c r="E3" s="230"/>
      <c r="F3" s="230"/>
      <c r="G3" s="230"/>
      <c r="H3" s="230"/>
      <c r="I3" s="230"/>
      <c r="J3" s="230"/>
      <c r="K3" s="230"/>
      <c r="L3" s="230"/>
      <c r="M3" s="230"/>
      <c r="N3" s="230"/>
      <c r="O3" s="230"/>
      <c r="P3" s="230"/>
      <c r="Q3" s="230"/>
      <c r="R3" s="230"/>
      <c r="S3" s="230"/>
      <c r="T3" s="230"/>
      <c r="U3" s="230"/>
      <c r="V3" s="230"/>
      <c r="W3" s="230"/>
      <c r="X3" s="230"/>
      <c r="Y3" s="230"/>
      <c r="Z3" s="230"/>
      <c r="AA3" s="230"/>
      <c r="AB3" s="230"/>
      <c r="AC3" s="230"/>
      <c r="AD3" s="230"/>
      <c r="AE3" s="230"/>
      <c r="AF3" s="230"/>
      <c r="AG3" s="230"/>
      <c r="AH3" s="230"/>
      <c r="AI3" s="230"/>
      <c r="AJ3" s="230"/>
      <c r="AK3" s="230"/>
      <c r="AL3" s="230"/>
      <c r="AM3" s="230"/>
      <c r="AN3" s="230"/>
    </row>
    <row r="4" spans="2:40" ht="20.100000000000001" customHeight="1" x14ac:dyDescent="0.45">
      <c r="B4" s="231" t="s">
        <v>1</v>
      </c>
      <c r="C4" s="231"/>
      <c r="D4" s="231"/>
      <c r="E4" s="232" t="str">
        <f>'様式A-1'!D3</f>
        <v>トノミトンネル</v>
      </c>
      <c r="F4" s="233"/>
      <c r="G4" s="233"/>
      <c r="H4" s="233"/>
      <c r="I4" s="234"/>
      <c r="J4" s="235" t="s">
        <v>2</v>
      </c>
      <c r="K4" s="235"/>
      <c r="L4" s="235"/>
      <c r="M4" s="236" t="str">
        <f>'様式A-1'!J3</f>
        <v>主要道路防府環状線</v>
      </c>
      <c r="N4" s="237"/>
      <c r="O4" s="237"/>
      <c r="P4" s="237"/>
      <c r="Q4" s="237"/>
      <c r="R4" s="238"/>
      <c r="S4" s="239" t="s">
        <v>9</v>
      </c>
      <c r="T4" s="239"/>
      <c r="U4" s="239"/>
      <c r="V4" s="239"/>
      <c r="W4" s="239"/>
      <c r="X4" s="239"/>
      <c r="Y4" s="240" t="str">
        <f>'様式A-1'!K5</f>
        <v>セントラルコンサルタント株式会社
鹿子嶋 康博</v>
      </c>
      <c r="Z4" s="241"/>
      <c r="AA4" s="241"/>
      <c r="AB4" s="241"/>
      <c r="AC4" s="241"/>
      <c r="AD4" s="242"/>
      <c r="AE4" s="246" t="s">
        <v>10</v>
      </c>
      <c r="AF4" s="246"/>
      <c r="AG4" s="246"/>
      <c r="AH4" s="246"/>
      <c r="AI4" s="247">
        <f>'様式A-1'!R5</f>
        <v>44581</v>
      </c>
      <c r="AJ4" s="247"/>
      <c r="AK4" s="247"/>
      <c r="AL4" s="247"/>
      <c r="AM4" s="247"/>
      <c r="AN4" s="247"/>
    </row>
    <row r="5" spans="2:40" ht="20.100000000000001" customHeight="1" x14ac:dyDescent="0.45">
      <c r="B5" s="248" t="s">
        <v>108</v>
      </c>
      <c r="C5" s="248"/>
      <c r="D5" s="248"/>
      <c r="E5" s="249" t="str">
        <f>'様式A-1'!D4</f>
        <v>富海トンネル</v>
      </c>
      <c r="F5" s="250"/>
      <c r="G5" s="250"/>
      <c r="H5" s="250"/>
      <c r="I5" s="251"/>
      <c r="J5" s="252" t="s">
        <v>109</v>
      </c>
      <c r="K5" s="252"/>
      <c r="L5" s="252"/>
      <c r="M5" s="236" t="str">
        <f>'様式A-1'!R3</f>
        <v>山口県防府土木
建築事務所</v>
      </c>
      <c r="N5" s="237"/>
      <c r="O5" s="237"/>
      <c r="P5" s="237"/>
      <c r="Q5" s="237"/>
      <c r="R5" s="238"/>
      <c r="S5" s="239"/>
      <c r="T5" s="239"/>
      <c r="U5" s="239"/>
      <c r="V5" s="239"/>
      <c r="W5" s="239"/>
      <c r="X5" s="239"/>
      <c r="Y5" s="243"/>
      <c r="Z5" s="244"/>
      <c r="AA5" s="244"/>
      <c r="AB5" s="244"/>
      <c r="AC5" s="244"/>
      <c r="AD5" s="245"/>
      <c r="AE5" s="246"/>
      <c r="AF5" s="246"/>
      <c r="AG5" s="246"/>
      <c r="AH5" s="246"/>
      <c r="AI5" s="247"/>
      <c r="AJ5" s="247"/>
      <c r="AK5" s="247"/>
      <c r="AL5" s="247"/>
      <c r="AM5" s="247"/>
      <c r="AN5" s="247"/>
    </row>
    <row r="6" spans="2:40" ht="13.5" customHeight="1" x14ac:dyDescent="0.45">
      <c r="B6" s="253" t="s">
        <v>110</v>
      </c>
      <c r="C6" s="253" t="s">
        <v>111</v>
      </c>
      <c r="D6" s="256" t="s">
        <v>112</v>
      </c>
      <c r="E6" s="257"/>
      <c r="F6" s="260" t="s">
        <v>113</v>
      </c>
      <c r="G6" s="261"/>
      <c r="H6" s="261"/>
      <c r="I6" s="261"/>
      <c r="J6" s="262"/>
      <c r="K6" s="266" t="s">
        <v>114</v>
      </c>
      <c r="L6" s="267"/>
      <c r="M6" s="267"/>
      <c r="N6" s="268"/>
      <c r="O6" s="272" t="s">
        <v>115</v>
      </c>
      <c r="P6" s="273"/>
      <c r="Q6" s="273"/>
      <c r="R6" s="273"/>
      <c r="S6" s="274"/>
      <c r="T6" s="274"/>
      <c r="U6" s="274"/>
      <c r="V6" s="274"/>
      <c r="W6" s="274"/>
      <c r="X6" s="274"/>
      <c r="Y6" s="274"/>
      <c r="Z6" s="274"/>
      <c r="AA6" s="274"/>
      <c r="AB6" s="274"/>
      <c r="AC6" s="274"/>
      <c r="AD6" s="275"/>
      <c r="AE6" s="286" t="s">
        <v>116</v>
      </c>
      <c r="AF6" s="287"/>
      <c r="AG6" s="287"/>
      <c r="AH6" s="287"/>
      <c r="AI6" s="287"/>
      <c r="AJ6" s="288"/>
      <c r="AK6" s="274" t="s">
        <v>117</v>
      </c>
      <c r="AL6" s="274"/>
      <c r="AM6" s="274"/>
      <c r="AN6" s="275"/>
    </row>
    <row r="7" spans="2:40" ht="13.5" customHeight="1" x14ac:dyDescent="0.45">
      <c r="B7" s="253"/>
      <c r="C7" s="254"/>
      <c r="D7" s="258"/>
      <c r="E7" s="259"/>
      <c r="F7" s="263"/>
      <c r="G7" s="264"/>
      <c r="H7" s="264"/>
      <c r="I7" s="264"/>
      <c r="J7" s="265"/>
      <c r="K7" s="269"/>
      <c r="L7" s="270"/>
      <c r="M7" s="270"/>
      <c r="N7" s="271"/>
      <c r="O7" s="246" t="str">
        <f>'様式A-1'!T8</f>
        <v>通報設備</v>
      </c>
      <c r="P7" s="246"/>
      <c r="Q7" s="246"/>
      <c r="R7" s="50" t="str">
        <f>'様式A-1'!T11</f>
        <v>警報設備</v>
      </c>
      <c r="S7" s="246" t="str">
        <f>'様式A-1'!T12</f>
        <v>消火設備</v>
      </c>
      <c r="T7" s="246"/>
      <c r="U7" s="246" t="str">
        <f>'様式A-1'!T14</f>
        <v>避難誘導設備</v>
      </c>
      <c r="V7" s="246"/>
      <c r="W7" s="246"/>
      <c r="X7" s="246"/>
      <c r="Y7" s="293" t="str">
        <f>'様式A-1'!T19</f>
        <v>その他の設備</v>
      </c>
      <c r="Z7" s="294"/>
      <c r="AA7" s="294"/>
      <c r="AB7" s="295"/>
      <c r="AC7" s="280" t="s">
        <v>118</v>
      </c>
      <c r="AD7" s="296"/>
      <c r="AE7" s="289"/>
      <c r="AF7" s="290"/>
      <c r="AG7" s="290"/>
      <c r="AH7" s="290"/>
      <c r="AI7" s="290"/>
      <c r="AJ7" s="291"/>
      <c r="AK7" s="274"/>
      <c r="AL7" s="274"/>
      <c r="AM7" s="274"/>
      <c r="AN7" s="275"/>
    </row>
    <row r="8" spans="2:40" ht="13.5" customHeight="1" x14ac:dyDescent="0.45">
      <c r="B8" s="252"/>
      <c r="C8" s="255"/>
      <c r="D8" s="51" t="s">
        <v>119</v>
      </c>
      <c r="E8" s="52" t="s">
        <v>120</v>
      </c>
      <c r="F8" s="252" t="s">
        <v>121</v>
      </c>
      <c r="G8" s="252"/>
      <c r="H8" s="252"/>
      <c r="I8" s="276" t="s">
        <v>122</v>
      </c>
      <c r="J8" s="276" t="s">
        <v>123</v>
      </c>
      <c r="K8" s="276" t="s">
        <v>124</v>
      </c>
      <c r="L8" s="278" t="s">
        <v>125</v>
      </c>
      <c r="M8" s="280" t="s">
        <v>118</v>
      </c>
      <c r="N8" s="281"/>
      <c r="O8" s="284" t="str">
        <f>'様式A-1'!U8</f>
        <v>通話型通報設備</v>
      </c>
      <c r="P8" s="284" t="str">
        <f>'様式A-1'!U9</f>
        <v>操作型通報設備</v>
      </c>
      <c r="Q8" s="284" t="str">
        <f>'様式A-1'!U10</f>
        <v>自動通報設備</v>
      </c>
      <c r="R8" s="284" t="str">
        <f>'様式A-1'!U11</f>
        <v>非常警報設備</v>
      </c>
      <c r="S8" s="305" t="str">
        <f>'様式A-1'!U12</f>
        <v>消 火 器</v>
      </c>
      <c r="T8" s="305" t="str">
        <f>'様式A-1'!U13</f>
        <v>消火栓設備</v>
      </c>
      <c r="U8" s="305" t="str">
        <f>'様式A-1'!U14</f>
        <v>誘導表示設備</v>
      </c>
      <c r="V8" s="284" t="str">
        <f>'様式A-1'!U15</f>
        <v>避難情報提供設備</v>
      </c>
      <c r="W8" s="305" t="str">
        <f>'様式A-1'!U17</f>
        <v>避難通路</v>
      </c>
      <c r="X8" s="305" t="str">
        <f>'様式A-1'!U18</f>
        <v>排煙設備</v>
      </c>
      <c r="Y8" s="284" t="str">
        <f>'様式A-1'!U19</f>
        <v>給水栓設備</v>
      </c>
      <c r="Z8" s="284" t="str">
        <f>'様式A-1'!U20</f>
        <v>無線通信補助設備</v>
      </c>
      <c r="AA8" s="284" t="str">
        <f>'様式A-1'!U21</f>
        <v>水噴霧設備</v>
      </c>
      <c r="AB8" s="305" t="str">
        <f>'様式A-1'!U22</f>
        <v>監視設備</v>
      </c>
      <c r="AC8" s="297"/>
      <c r="AD8" s="298"/>
      <c r="AE8" s="307" t="s">
        <v>126</v>
      </c>
      <c r="AF8" s="301" t="s">
        <v>127</v>
      </c>
      <c r="AG8" s="301" t="s">
        <v>128</v>
      </c>
      <c r="AH8" s="303" t="s">
        <v>129</v>
      </c>
      <c r="AI8" s="280" t="s">
        <v>118</v>
      </c>
      <c r="AJ8" s="296"/>
      <c r="AK8" s="274"/>
      <c r="AL8" s="274"/>
      <c r="AM8" s="274"/>
      <c r="AN8" s="275"/>
    </row>
    <row r="9" spans="2:40" x14ac:dyDescent="0.45">
      <c r="B9" s="252"/>
      <c r="C9" s="53" t="s">
        <v>130</v>
      </c>
      <c r="D9" s="54" t="s">
        <v>130</v>
      </c>
      <c r="E9" s="54" t="s">
        <v>130</v>
      </c>
      <c r="F9" s="252"/>
      <c r="G9" s="252"/>
      <c r="H9" s="252"/>
      <c r="I9" s="277"/>
      <c r="J9" s="277"/>
      <c r="K9" s="277"/>
      <c r="L9" s="279"/>
      <c r="M9" s="282"/>
      <c r="N9" s="283"/>
      <c r="O9" s="285"/>
      <c r="P9" s="285"/>
      <c r="Q9" s="285"/>
      <c r="R9" s="285"/>
      <c r="S9" s="306"/>
      <c r="T9" s="306"/>
      <c r="U9" s="306"/>
      <c r="V9" s="285"/>
      <c r="W9" s="306"/>
      <c r="X9" s="306"/>
      <c r="Y9" s="285"/>
      <c r="Z9" s="285"/>
      <c r="AA9" s="285"/>
      <c r="AB9" s="306"/>
      <c r="AC9" s="299"/>
      <c r="AD9" s="300"/>
      <c r="AE9" s="308"/>
      <c r="AF9" s="302"/>
      <c r="AG9" s="302"/>
      <c r="AH9" s="304"/>
      <c r="AI9" s="299"/>
      <c r="AJ9" s="300"/>
      <c r="AK9" s="292"/>
      <c r="AL9" s="292"/>
      <c r="AM9" s="292"/>
      <c r="AN9" s="283"/>
    </row>
    <row r="10" spans="2:40" ht="13.5" customHeight="1" x14ac:dyDescent="0.45">
      <c r="B10" s="80" t="s">
        <v>285</v>
      </c>
      <c r="C10" s="92">
        <v>0</v>
      </c>
      <c r="D10" s="92">
        <f>C10</f>
        <v>0</v>
      </c>
      <c r="E10" s="92">
        <f>D10</f>
        <v>0</v>
      </c>
      <c r="F10" s="226" t="s">
        <v>341</v>
      </c>
      <c r="G10" s="143"/>
      <c r="H10" s="143"/>
      <c r="I10" s="84"/>
      <c r="J10" s="84"/>
      <c r="K10" s="93"/>
      <c r="L10" s="84"/>
      <c r="M10" s="227"/>
      <c r="N10" s="139"/>
      <c r="O10" s="84"/>
      <c r="P10" s="84"/>
      <c r="Q10" s="84"/>
      <c r="R10" s="84"/>
      <c r="S10" s="84"/>
      <c r="T10" s="85"/>
      <c r="U10" s="85"/>
      <c r="V10" s="85"/>
      <c r="W10" s="85"/>
      <c r="X10" s="85"/>
      <c r="Y10" s="85"/>
      <c r="Z10" s="85"/>
      <c r="AA10" s="86"/>
      <c r="AB10" s="87"/>
      <c r="AC10" s="228"/>
      <c r="AD10" s="228"/>
      <c r="AE10" s="85"/>
      <c r="AF10" s="85"/>
      <c r="AG10" s="86"/>
      <c r="AH10" s="87"/>
      <c r="AI10" s="88"/>
      <c r="AJ10" s="89"/>
      <c r="AK10" s="223" t="s">
        <v>333</v>
      </c>
      <c r="AL10" s="224"/>
      <c r="AM10" s="224"/>
      <c r="AN10" s="225"/>
    </row>
    <row r="11" spans="2:40" ht="13.5" customHeight="1" x14ac:dyDescent="0.45">
      <c r="B11" s="81" t="s">
        <v>286</v>
      </c>
      <c r="C11" s="92">
        <v>2.9</v>
      </c>
      <c r="D11" s="92">
        <f>E10</f>
        <v>0</v>
      </c>
      <c r="E11" s="92">
        <v>2.9</v>
      </c>
      <c r="F11" s="226"/>
      <c r="G11" s="143"/>
      <c r="H11" s="143"/>
      <c r="I11" s="84"/>
      <c r="J11" s="84"/>
      <c r="K11" s="93" t="s">
        <v>331</v>
      </c>
      <c r="L11" s="84"/>
      <c r="M11" s="227"/>
      <c r="N11" s="139"/>
      <c r="O11" s="84"/>
      <c r="P11" s="84"/>
      <c r="Q11" s="84"/>
      <c r="R11" s="84"/>
      <c r="S11" s="84"/>
      <c r="T11" s="85"/>
      <c r="U11" s="85"/>
      <c r="V11" s="85"/>
      <c r="W11" s="85"/>
      <c r="X11" s="85"/>
      <c r="Y11" s="85"/>
      <c r="Z11" s="85"/>
      <c r="AA11" s="86"/>
      <c r="AB11" s="87"/>
      <c r="AC11" s="228"/>
      <c r="AD11" s="228"/>
      <c r="AE11" s="85"/>
      <c r="AF11" s="85"/>
      <c r="AG11" s="86"/>
      <c r="AH11" s="87"/>
      <c r="AI11" s="88"/>
      <c r="AJ11" s="89"/>
      <c r="AK11" s="135"/>
      <c r="AL11" s="136"/>
      <c r="AM11" s="136"/>
      <c r="AN11" s="139"/>
    </row>
    <row r="12" spans="2:40" ht="13.5" customHeight="1" x14ac:dyDescent="0.45">
      <c r="B12" s="81" t="s">
        <v>287</v>
      </c>
      <c r="C12" s="92">
        <v>2.5</v>
      </c>
      <c r="D12" s="92">
        <v>2.9</v>
      </c>
      <c r="E12" s="92">
        <v>5.4</v>
      </c>
      <c r="F12" s="226"/>
      <c r="G12" s="143"/>
      <c r="H12" s="143"/>
      <c r="I12" s="93" t="s">
        <v>332</v>
      </c>
      <c r="J12" s="84"/>
      <c r="K12" s="93"/>
      <c r="L12" s="84"/>
      <c r="M12" s="227"/>
      <c r="N12" s="139"/>
      <c r="O12" s="84"/>
      <c r="P12" s="93" t="s">
        <v>336</v>
      </c>
      <c r="Q12" s="84"/>
      <c r="R12" s="84"/>
      <c r="S12" s="93" t="s">
        <v>336</v>
      </c>
      <c r="T12" s="85"/>
      <c r="U12" s="85"/>
      <c r="V12" s="85"/>
      <c r="W12" s="85"/>
      <c r="X12" s="85"/>
      <c r="Y12" s="85"/>
      <c r="Z12" s="85"/>
      <c r="AA12" s="86"/>
      <c r="AB12" s="87"/>
      <c r="AC12" s="228"/>
      <c r="AD12" s="228"/>
      <c r="AE12" s="85"/>
      <c r="AF12" s="85"/>
      <c r="AG12" s="86"/>
      <c r="AH12" s="87"/>
      <c r="AI12" s="88"/>
      <c r="AJ12" s="89"/>
      <c r="AK12" s="135"/>
      <c r="AL12" s="136"/>
      <c r="AM12" s="136"/>
      <c r="AN12" s="139"/>
    </row>
    <row r="13" spans="2:40" ht="13.5" customHeight="1" x14ac:dyDescent="0.45">
      <c r="B13" s="81" t="s">
        <v>288</v>
      </c>
      <c r="C13" s="92">
        <v>4</v>
      </c>
      <c r="D13" s="92">
        <v>5.4</v>
      </c>
      <c r="E13" s="92">
        <v>9.4</v>
      </c>
      <c r="F13" s="226"/>
      <c r="G13" s="143"/>
      <c r="H13" s="143"/>
      <c r="I13" s="93" t="s">
        <v>332</v>
      </c>
      <c r="J13" s="84"/>
      <c r="K13" s="93"/>
      <c r="L13" s="84"/>
      <c r="M13" s="227"/>
      <c r="N13" s="139"/>
      <c r="O13" s="84"/>
      <c r="P13" s="84"/>
      <c r="Q13" s="84"/>
      <c r="R13" s="84"/>
      <c r="S13" s="84"/>
      <c r="T13" s="85"/>
      <c r="U13" s="85"/>
      <c r="V13" s="85"/>
      <c r="W13" s="85"/>
      <c r="X13" s="85"/>
      <c r="Y13" s="85"/>
      <c r="Z13" s="85"/>
      <c r="AA13" s="86"/>
      <c r="AB13" s="87"/>
      <c r="AC13" s="228"/>
      <c r="AD13" s="228"/>
      <c r="AE13" s="85"/>
      <c r="AF13" s="85"/>
      <c r="AG13" s="86"/>
      <c r="AH13" s="87"/>
      <c r="AI13" s="88"/>
      <c r="AJ13" s="89"/>
      <c r="AK13" s="135"/>
      <c r="AL13" s="136"/>
      <c r="AM13" s="136"/>
      <c r="AN13" s="139"/>
    </row>
    <row r="14" spans="2:40" ht="13.5" customHeight="1" x14ac:dyDescent="0.45">
      <c r="B14" s="81" t="s">
        <v>289</v>
      </c>
      <c r="C14" s="92">
        <v>2.5</v>
      </c>
      <c r="D14" s="92">
        <v>9.4</v>
      </c>
      <c r="E14" s="92">
        <v>11.9</v>
      </c>
      <c r="F14" s="226"/>
      <c r="G14" s="143"/>
      <c r="H14" s="143"/>
      <c r="I14" s="93" t="s">
        <v>332</v>
      </c>
      <c r="J14" s="84"/>
      <c r="K14" s="93" t="s">
        <v>331</v>
      </c>
      <c r="L14" s="84"/>
      <c r="M14" s="227"/>
      <c r="N14" s="139"/>
      <c r="O14" s="84"/>
      <c r="P14" s="84"/>
      <c r="Q14" s="84"/>
      <c r="R14" s="84"/>
      <c r="S14" s="84"/>
      <c r="T14" s="85"/>
      <c r="U14" s="85"/>
      <c r="V14" s="85"/>
      <c r="W14" s="85"/>
      <c r="X14" s="85"/>
      <c r="Y14" s="85"/>
      <c r="Z14" s="85"/>
      <c r="AA14" s="86"/>
      <c r="AB14" s="87"/>
      <c r="AC14" s="228"/>
      <c r="AD14" s="228"/>
      <c r="AE14" s="85"/>
      <c r="AF14" s="85"/>
      <c r="AG14" s="86"/>
      <c r="AH14" s="87"/>
      <c r="AI14" s="88"/>
      <c r="AJ14" s="89"/>
      <c r="AK14" s="135"/>
      <c r="AL14" s="136"/>
      <c r="AM14" s="136"/>
      <c r="AN14" s="139"/>
    </row>
    <row r="15" spans="2:40" ht="13.5" customHeight="1" x14ac:dyDescent="0.45">
      <c r="B15" s="81" t="s">
        <v>290</v>
      </c>
      <c r="C15" s="92">
        <v>4</v>
      </c>
      <c r="D15" s="92">
        <v>11.9</v>
      </c>
      <c r="E15" s="92">
        <v>15.9</v>
      </c>
      <c r="F15" s="226"/>
      <c r="G15" s="143"/>
      <c r="H15" s="143"/>
      <c r="I15" s="93" t="s">
        <v>332</v>
      </c>
      <c r="J15" s="84"/>
      <c r="K15" s="93" t="s">
        <v>331</v>
      </c>
      <c r="L15" s="84"/>
      <c r="M15" s="227"/>
      <c r="N15" s="139"/>
      <c r="O15" s="84"/>
      <c r="P15" s="84"/>
      <c r="Q15" s="84"/>
      <c r="R15" s="84"/>
      <c r="S15" s="84"/>
      <c r="T15" s="85"/>
      <c r="U15" s="93"/>
      <c r="V15" s="85"/>
      <c r="W15" s="85"/>
      <c r="X15" s="85"/>
      <c r="Y15" s="85"/>
      <c r="Z15" s="85"/>
      <c r="AA15" s="86"/>
      <c r="AB15" s="87"/>
      <c r="AC15" s="228"/>
      <c r="AD15" s="228"/>
      <c r="AE15" s="85"/>
      <c r="AF15" s="85"/>
      <c r="AG15" s="86"/>
      <c r="AH15" s="87"/>
      <c r="AI15" s="88"/>
      <c r="AJ15" s="89"/>
      <c r="AK15" s="135" t="s">
        <v>342</v>
      </c>
      <c r="AL15" s="136"/>
      <c r="AM15" s="136"/>
      <c r="AN15" s="139"/>
    </row>
    <row r="16" spans="2:40" ht="13.5" customHeight="1" x14ac:dyDescent="0.45">
      <c r="B16" s="81" t="s">
        <v>291</v>
      </c>
      <c r="C16" s="92">
        <v>4</v>
      </c>
      <c r="D16" s="92">
        <v>15.9</v>
      </c>
      <c r="E16" s="92">
        <v>19.899999999999999</v>
      </c>
      <c r="F16" s="226"/>
      <c r="G16" s="143"/>
      <c r="H16" s="143"/>
      <c r="I16" s="93" t="s">
        <v>332</v>
      </c>
      <c r="J16" s="84"/>
      <c r="K16" s="93" t="s">
        <v>331</v>
      </c>
      <c r="L16" s="84"/>
      <c r="M16" s="227"/>
      <c r="N16" s="139"/>
      <c r="O16" s="84"/>
      <c r="P16" s="84"/>
      <c r="Q16" s="84"/>
      <c r="R16" s="84"/>
      <c r="S16" s="84"/>
      <c r="T16" s="85"/>
      <c r="U16" s="85"/>
      <c r="V16" s="85"/>
      <c r="W16" s="85"/>
      <c r="X16" s="85"/>
      <c r="Y16" s="85"/>
      <c r="Z16" s="85"/>
      <c r="AA16" s="86"/>
      <c r="AB16" s="87"/>
      <c r="AC16" s="228"/>
      <c r="AD16" s="228"/>
      <c r="AE16" s="85"/>
      <c r="AF16" s="85"/>
      <c r="AG16" s="86"/>
      <c r="AH16" s="87"/>
      <c r="AI16" s="88"/>
      <c r="AJ16" s="89"/>
      <c r="AK16" s="135"/>
      <c r="AL16" s="136"/>
      <c r="AM16" s="136"/>
      <c r="AN16" s="139"/>
    </row>
    <row r="17" spans="2:40" ht="13.5" customHeight="1" x14ac:dyDescent="0.45">
      <c r="B17" s="81" t="s">
        <v>292</v>
      </c>
      <c r="C17" s="92">
        <v>4</v>
      </c>
      <c r="D17" s="92">
        <v>19.899999999999999</v>
      </c>
      <c r="E17" s="92">
        <v>23.9</v>
      </c>
      <c r="F17" s="226"/>
      <c r="G17" s="143"/>
      <c r="H17" s="143"/>
      <c r="I17" s="93" t="s">
        <v>332</v>
      </c>
      <c r="J17" s="84"/>
      <c r="K17" s="93" t="s">
        <v>331</v>
      </c>
      <c r="L17" s="84"/>
      <c r="M17" s="227"/>
      <c r="N17" s="139"/>
      <c r="O17" s="84"/>
      <c r="P17" s="84"/>
      <c r="Q17" s="84"/>
      <c r="R17" s="84"/>
      <c r="S17" s="84"/>
      <c r="T17" s="85"/>
      <c r="U17" s="85"/>
      <c r="V17" s="85"/>
      <c r="W17" s="85"/>
      <c r="X17" s="85"/>
      <c r="Y17" s="85"/>
      <c r="Z17" s="85"/>
      <c r="AA17" s="86"/>
      <c r="AB17" s="87"/>
      <c r="AC17" s="228"/>
      <c r="AD17" s="228"/>
      <c r="AE17" s="85"/>
      <c r="AF17" s="85"/>
      <c r="AG17" s="86"/>
      <c r="AH17" s="87"/>
      <c r="AI17" s="88"/>
      <c r="AJ17" s="89"/>
      <c r="AK17" s="135"/>
      <c r="AL17" s="136"/>
      <c r="AM17" s="136"/>
      <c r="AN17" s="139"/>
    </row>
    <row r="18" spans="2:40" ht="13.5" customHeight="1" x14ac:dyDescent="0.45">
      <c r="B18" s="81" t="s">
        <v>293</v>
      </c>
      <c r="C18" s="92">
        <v>4</v>
      </c>
      <c r="D18" s="92">
        <v>23.9</v>
      </c>
      <c r="E18" s="92">
        <v>27.9</v>
      </c>
      <c r="F18" s="226"/>
      <c r="G18" s="143"/>
      <c r="H18" s="143"/>
      <c r="I18" s="93" t="s">
        <v>332</v>
      </c>
      <c r="J18" s="84"/>
      <c r="K18" s="93" t="s">
        <v>331</v>
      </c>
      <c r="L18" s="84"/>
      <c r="M18" s="227"/>
      <c r="N18" s="139"/>
      <c r="O18" s="84"/>
      <c r="P18" s="84"/>
      <c r="Q18" s="84"/>
      <c r="R18" s="84"/>
      <c r="S18" s="84"/>
      <c r="T18" s="85"/>
      <c r="U18" s="85"/>
      <c r="V18" s="85"/>
      <c r="W18" s="85"/>
      <c r="X18" s="85"/>
      <c r="Y18" s="85"/>
      <c r="Z18" s="85"/>
      <c r="AA18" s="86"/>
      <c r="AB18" s="87"/>
      <c r="AC18" s="228"/>
      <c r="AD18" s="228"/>
      <c r="AE18" s="85"/>
      <c r="AF18" s="85"/>
      <c r="AG18" s="86"/>
      <c r="AH18" s="87"/>
      <c r="AI18" s="88"/>
      <c r="AJ18" s="89"/>
      <c r="AK18" s="135"/>
      <c r="AL18" s="136"/>
      <c r="AM18" s="136"/>
      <c r="AN18" s="139"/>
    </row>
    <row r="19" spans="2:40" ht="13.5" customHeight="1" x14ac:dyDescent="0.45">
      <c r="B19" s="81" t="s">
        <v>294</v>
      </c>
      <c r="C19" s="92">
        <v>4</v>
      </c>
      <c r="D19" s="92">
        <v>27.9</v>
      </c>
      <c r="E19" s="92">
        <v>31.9</v>
      </c>
      <c r="F19" s="226"/>
      <c r="G19" s="143"/>
      <c r="H19" s="143"/>
      <c r="I19" s="93" t="s">
        <v>332</v>
      </c>
      <c r="J19" s="84"/>
      <c r="K19" s="93" t="s">
        <v>331</v>
      </c>
      <c r="L19" s="84"/>
      <c r="M19" s="227"/>
      <c r="N19" s="139"/>
      <c r="O19" s="84"/>
      <c r="P19" s="84"/>
      <c r="Q19" s="84"/>
      <c r="R19" s="84"/>
      <c r="S19" s="84"/>
      <c r="T19" s="85"/>
      <c r="U19" s="85"/>
      <c r="V19" s="85"/>
      <c r="W19" s="85"/>
      <c r="X19" s="85"/>
      <c r="Y19" s="85"/>
      <c r="Z19" s="85"/>
      <c r="AA19" s="86"/>
      <c r="AB19" s="87"/>
      <c r="AC19" s="228"/>
      <c r="AD19" s="228"/>
      <c r="AE19" s="85"/>
      <c r="AF19" s="85"/>
      <c r="AG19" s="86"/>
      <c r="AH19" s="87"/>
      <c r="AI19" s="88"/>
      <c r="AJ19" s="89"/>
      <c r="AK19" s="135"/>
      <c r="AL19" s="136"/>
      <c r="AM19" s="136"/>
      <c r="AN19" s="139"/>
    </row>
    <row r="20" spans="2:40" ht="13.5" customHeight="1" x14ac:dyDescent="0.45">
      <c r="B20" s="81" t="s">
        <v>295</v>
      </c>
      <c r="C20" s="92">
        <v>4</v>
      </c>
      <c r="D20" s="92">
        <v>31.9</v>
      </c>
      <c r="E20" s="92">
        <v>35.9</v>
      </c>
      <c r="F20" s="226"/>
      <c r="G20" s="143"/>
      <c r="H20" s="143"/>
      <c r="I20" s="93" t="s">
        <v>332</v>
      </c>
      <c r="J20" s="84"/>
      <c r="K20" s="93" t="s">
        <v>331</v>
      </c>
      <c r="L20" s="84"/>
      <c r="M20" s="227"/>
      <c r="N20" s="139"/>
      <c r="O20" s="84"/>
      <c r="P20" s="84"/>
      <c r="Q20" s="84"/>
      <c r="R20" s="84"/>
      <c r="S20" s="84"/>
      <c r="T20" s="90"/>
      <c r="U20" s="90"/>
      <c r="V20" s="90"/>
      <c r="W20" s="85"/>
      <c r="X20" s="85"/>
      <c r="Y20" s="85"/>
      <c r="Z20" s="85"/>
      <c r="AA20" s="86"/>
      <c r="AB20" s="87"/>
      <c r="AC20" s="228"/>
      <c r="AD20" s="228"/>
      <c r="AE20" s="85"/>
      <c r="AF20" s="85"/>
      <c r="AG20" s="86"/>
      <c r="AH20" s="87"/>
      <c r="AI20" s="88"/>
      <c r="AJ20" s="89"/>
      <c r="AK20" s="135"/>
      <c r="AL20" s="136"/>
      <c r="AM20" s="136"/>
      <c r="AN20" s="139"/>
    </row>
    <row r="21" spans="2:40" ht="13.5" customHeight="1" x14ac:dyDescent="0.45">
      <c r="B21" s="81" t="s">
        <v>296</v>
      </c>
      <c r="C21" s="92">
        <v>4</v>
      </c>
      <c r="D21" s="92">
        <v>35.9</v>
      </c>
      <c r="E21" s="92">
        <v>39.9</v>
      </c>
      <c r="F21" s="226"/>
      <c r="G21" s="143"/>
      <c r="H21" s="143"/>
      <c r="I21" s="93" t="s">
        <v>332</v>
      </c>
      <c r="J21" s="84"/>
      <c r="K21" s="93" t="s">
        <v>331</v>
      </c>
      <c r="L21" s="84"/>
      <c r="M21" s="227"/>
      <c r="N21" s="139"/>
      <c r="O21" s="84"/>
      <c r="P21" s="84"/>
      <c r="Q21" s="84"/>
      <c r="R21" s="84"/>
      <c r="S21" s="84"/>
      <c r="T21" s="85"/>
      <c r="U21" s="93"/>
      <c r="V21" s="85"/>
      <c r="W21" s="85"/>
      <c r="X21" s="85"/>
      <c r="Y21" s="85"/>
      <c r="Z21" s="85"/>
      <c r="AA21" s="86"/>
      <c r="AB21" s="87"/>
      <c r="AC21" s="228"/>
      <c r="AD21" s="228"/>
      <c r="AE21" s="85"/>
      <c r="AF21" s="85"/>
      <c r="AG21" s="86"/>
      <c r="AH21" s="87"/>
      <c r="AI21" s="88"/>
      <c r="AJ21" s="89"/>
      <c r="AK21" s="135"/>
      <c r="AL21" s="136"/>
      <c r="AM21" s="136"/>
      <c r="AN21" s="139"/>
    </row>
    <row r="22" spans="2:40" ht="13.5" customHeight="1" x14ac:dyDescent="0.45">
      <c r="B22" s="81" t="s">
        <v>297</v>
      </c>
      <c r="C22" s="92">
        <v>4</v>
      </c>
      <c r="D22" s="92">
        <v>39.9</v>
      </c>
      <c r="E22" s="92">
        <v>43.9</v>
      </c>
      <c r="F22" s="226"/>
      <c r="G22" s="143"/>
      <c r="H22" s="143"/>
      <c r="I22" s="93" t="s">
        <v>332</v>
      </c>
      <c r="J22" s="84"/>
      <c r="K22" s="93" t="s">
        <v>331</v>
      </c>
      <c r="L22" s="84"/>
      <c r="M22" s="227"/>
      <c r="N22" s="139"/>
      <c r="O22" s="84"/>
      <c r="P22" s="84"/>
      <c r="Q22" s="84"/>
      <c r="R22" s="84"/>
      <c r="S22" s="84"/>
      <c r="T22" s="85"/>
      <c r="U22" s="93"/>
      <c r="V22" s="85"/>
      <c r="W22" s="85"/>
      <c r="X22" s="85"/>
      <c r="Y22" s="85"/>
      <c r="Z22" s="85"/>
      <c r="AA22" s="86"/>
      <c r="AB22" s="87"/>
      <c r="AC22" s="228"/>
      <c r="AD22" s="228"/>
      <c r="AE22" s="85"/>
      <c r="AF22" s="85"/>
      <c r="AG22" s="86"/>
      <c r="AH22" s="87"/>
      <c r="AI22" s="88"/>
      <c r="AJ22" s="89"/>
      <c r="AK22" s="135" t="s">
        <v>342</v>
      </c>
      <c r="AL22" s="136"/>
      <c r="AM22" s="136"/>
      <c r="AN22" s="139"/>
    </row>
    <row r="23" spans="2:40" ht="13.5" customHeight="1" x14ac:dyDescent="0.45">
      <c r="B23" s="81" t="s">
        <v>298</v>
      </c>
      <c r="C23" s="92">
        <v>4</v>
      </c>
      <c r="D23" s="92">
        <v>43.9</v>
      </c>
      <c r="E23" s="92">
        <v>47.9</v>
      </c>
      <c r="F23" s="226"/>
      <c r="G23" s="143"/>
      <c r="H23" s="143"/>
      <c r="I23" s="93" t="s">
        <v>332</v>
      </c>
      <c r="J23" s="84"/>
      <c r="K23" s="93" t="s">
        <v>331</v>
      </c>
      <c r="L23" s="84"/>
      <c r="M23" s="227"/>
      <c r="N23" s="139"/>
      <c r="O23" s="84"/>
      <c r="P23" s="93" t="s">
        <v>337</v>
      </c>
      <c r="Q23" s="84"/>
      <c r="R23" s="84"/>
      <c r="S23" s="93" t="s">
        <v>337</v>
      </c>
      <c r="T23" s="90"/>
      <c r="U23" s="90"/>
      <c r="V23" s="90"/>
      <c r="W23" s="90"/>
      <c r="X23" s="90"/>
      <c r="Y23" s="90"/>
      <c r="Z23" s="90"/>
      <c r="AA23" s="86"/>
      <c r="AB23" s="87"/>
      <c r="AC23" s="228"/>
      <c r="AD23" s="228"/>
      <c r="AE23" s="85"/>
      <c r="AF23" s="85"/>
      <c r="AG23" s="86"/>
      <c r="AH23" s="87"/>
      <c r="AI23" s="88"/>
      <c r="AJ23" s="89"/>
      <c r="AK23" s="135"/>
      <c r="AL23" s="136"/>
      <c r="AM23" s="136"/>
      <c r="AN23" s="139"/>
    </row>
    <row r="24" spans="2:40" ht="13.5" customHeight="1" x14ac:dyDescent="0.45">
      <c r="B24" s="81" t="s">
        <v>299</v>
      </c>
      <c r="C24" s="92">
        <v>2.7</v>
      </c>
      <c r="D24" s="92">
        <v>47.9</v>
      </c>
      <c r="E24" s="92">
        <v>50.6</v>
      </c>
      <c r="F24" s="229"/>
      <c r="G24" s="143"/>
      <c r="H24" s="143"/>
      <c r="I24" s="93" t="s">
        <v>332</v>
      </c>
      <c r="J24" s="84"/>
      <c r="K24" s="93" t="s">
        <v>331</v>
      </c>
      <c r="L24" s="84"/>
      <c r="M24" s="227"/>
      <c r="N24" s="139"/>
      <c r="O24" s="84"/>
      <c r="P24" s="84"/>
      <c r="Q24" s="84"/>
      <c r="R24" s="84"/>
      <c r="S24" s="84"/>
      <c r="T24" s="85"/>
      <c r="U24" s="85"/>
      <c r="V24" s="85"/>
      <c r="W24" s="85"/>
      <c r="X24" s="85"/>
      <c r="Y24" s="85"/>
      <c r="Z24" s="85"/>
      <c r="AA24" s="86"/>
      <c r="AB24" s="87"/>
      <c r="AC24" s="228"/>
      <c r="AD24" s="228"/>
      <c r="AE24" s="85"/>
      <c r="AF24" s="85"/>
      <c r="AG24" s="86"/>
      <c r="AH24" s="87"/>
      <c r="AI24" s="88"/>
      <c r="AJ24" s="89"/>
      <c r="AK24" s="135"/>
      <c r="AL24" s="136"/>
      <c r="AM24" s="136"/>
      <c r="AN24" s="139"/>
    </row>
    <row r="25" spans="2:40" ht="13.5" customHeight="1" x14ac:dyDescent="0.45">
      <c r="B25" s="81" t="s">
        <v>300</v>
      </c>
      <c r="C25" s="92">
        <v>2.7</v>
      </c>
      <c r="D25" s="92">
        <v>50.6</v>
      </c>
      <c r="E25" s="92">
        <v>53.300000000000004</v>
      </c>
      <c r="F25" s="229"/>
      <c r="G25" s="143"/>
      <c r="H25" s="143"/>
      <c r="I25" s="93" t="s">
        <v>332</v>
      </c>
      <c r="J25" s="84"/>
      <c r="K25" s="93" t="s">
        <v>331</v>
      </c>
      <c r="L25" s="84"/>
      <c r="M25" s="227"/>
      <c r="N25" s="139"/>
      <c r="O25" s="84"/>
      <c r="P25" s="84"/>
      <c r="Q25" s="84"/>
      <c r="R25" s="84"/>
      <c r="S25" s="84"/>
      <c r="T25" s="85"/>
      <c r="U25" s="85"/>
      <c r="V25" s="85"/>
      <c r="W25" s="85"/>
      <c r="X25" s="85"/>
      <c r="Y25" s="85"/>
      <c r="Z25" s="85"/>
      <c r="AA25" s="86"/>
      <c r="AB25" s="87"/>
      <c r="AC25" s="228"/>
      <c r="AD25" s="228"/>
      <c r="AE25" s="85"/>
      <c r="AF25" s="85"/>
      <c r="AG25" s="86"/>
      <c r="AH25" s="87"/>
      <c r="AI25" s="88"/>
      <c r="AJ25" s="89"/>
      <c r="AK25" s="135"/>
      <c r="AL25" s="136"/>
      <c r="AM25" s="136"/>
      <c r="AN25" s="139"/>
    </row>
    <row r="26" spans="2:40" ht="13.5" customHeight="1" x14ac:dyDescent="0.45">
      <c r="B26" s="81" t="s">
        <v>301</v>
      </c>
      <c r="C26" s="92">
        <v>5.5</v>
      </c>
      <c r="D26" s="92">
        <v>53.300000000000004</v>
      </c>
      <c r="E26" s="92">
        <v>58.800000000000004</v>
      </c>
      <c r="F26" s="229"/>
      <c r="G26" s="143"/>
      <c r="H26" s="143"/>
      <c r="I26" s="93" t="s">
        <v>332</v>
      </c>
      <c r="J26" s="84"/>
      <c r="K26" s="93" t="s">
        <v>331</v>
      </c>
      <c r="L26" s="84"/>
      <c r="M26" s="227"/>
      <c r="N26" s="139"/>
      <c r="O26" s="84"/>
      <c r="P26" s="84"/>
      <c r="Q26" s="84"/>
      <c r="R26" s="84"/>
      <c r="S26" s="84"/>
      <c r="T26" s="85"/>
      <c r="U26" s="85"/>
      <c r="V26" s="85"/>
      <c r="W26" s="85"/>
      <c r="X26" s="85"/>
      <c r="Y26" s="85"/>
      <c r="Z26" s="85"/>
      <c r="AA26" s="86"/>
      <c r="AB26" s="87"/>
      <c r="AC26" s="228"/>
      <c r="AD26" s="228"/>
      <c r="AE26" s="85"/>
      <c r="AF26" s="85"/>
      <c r="AG26" s="86"/>
      <c r="AH26" s="87"/>
      <c r="AI26" s="88"/>
      <c r="AJ26" s="89"/>
      <c r="AK26" s="135"/>
      <c r="AL26" s="136"/>
      <c r="AM26" s="136"/>
      <c r="AN26" s="139"/>
    </row>
    <row r="27" spans="2:40" ht="13.5" customHeight="1" x14ac:dyDescent="0.45">
      <c r="B27" s="81" t="s">
        <v>302</v>
      </c>
      <c r="C27" s="92">
        <v>4</v>
      </c>
      <c r="D27" s="92">
        <v>58.800000000000004</v>
      </c>
      <c r="E27" s="92">
        <v>62.800000000000004</v>
      </c>
      <c r="F27" s="229"/>
      <c r="G27" s="143"/>
      <c r="H27" s="143"/>
      <c r="I27" s="93" t="s">
        <v>332</v>
      </c>
      <c r="J27" s="84"/>
      <c r="K27" s="93" t="s">
        <v>331</v>
      </c>
      <c r="L27" s="84"/>
      <c r="M27" s="227"/>
      <c r="N27" s="139"/>
      <c r="O27" s="84"/>
      <c r="P27" s="84"/>
      <c r="Q27" s="84"/>
      <c r="R27" s="84"/>
      <c r="S27" s="84"/>
      <c r="T27" s="85"/>
      <c r="U27" s="85"/>
      <c r="V27" s="85"/>
      <c r="W27" s="85"/>
      <c r="X27" s="85"/>
      <c r="Y27" s="85"/>
      <c r="Z27" s="85"/>
      <c r="AA27" s="86"/>
      <c r="AB27" s="87"/>
      <c r="AC27" s="228"/>
      <c r="AD27" s="228"/>
      <c r="AE27" s="85"/>
      <c r="AF27" s="85"/>
      <c r="AG27" s="86"/>
      <c r="AH27" s="87"/>
      <c r="AI27" s="88"/>
      <c r="AJ27" s="89"/>
      <c r="AK27" s="135"/>
      <c r="AL27" s="136"/>
      <c r="AM27" s="136"/>
      <c r="AN27" s="139"/>
    </row>
    <row r="28" spans="2:40" ht="13.5" customHeight="1" x14ac:dyDescent="0.45">
      <c r="B28" s="81" t="s">
        <v>303</v>
      </c>
      <c r="C28" s="92">
        <v>4</v>
      </c>
      <c r="D28" s="92">
        <v>62.800000000000004</v>
      </c>
      <c r="E28" s="92">
        <v>66.800000000000011</v>
      </c>
      <c r="F28" s="229"/>
      <c r="G28" s="143"/>
      <c r="H28" s="143"/>
      <c r="I28" s="93" t="s">
        <v>332</v>
      </c>
      <c r="J28" s="84"/>
      <c r="K28" s="93" t="s">
        <v>331</v>
      </c>
      <c r="L28" s="84"/>
      <c r="M28" s="227"/>
      <c r="N28" s="139"/>
      <c r="O28" s="84"/>
      <c r="P28" s="84"/>
      <c r="Q28" s="84"/>
      <c r="R28" s="84"/>
      <c r="S28" s="84"/>
      <c r="T28" s="85"/>
      <c r="U28" s="93"/>
      <c r="V28" s="85"/>
      <c r="W28" s="85"/>
      <c r="X28" s="85"/>
      <c r="Y28" s="85"/>
      <c r="Z28" s="85"/>
      <c r="AA28" s="86"/>
      <c r="AB28" s="87"/>
      <c r="AC28" s="228"/>
      <c r="AD28" s="228"/>
      <c r="AE28" s="85"/>
      <c r="AF28" s="85"/>
      <c r="AG28" s="86"/>
      <c r="AH28" s="87"/>
      <c r="AI28" s="88"/>
      <c r="AJ28" s="89"/>
      <c r="AK28" s="135" t="s">
        <v>342</v>
      </c>
      <c r="AL28" s="136"/>
      <c r="AM28" s="136"/>
      <c r="AN28" s="139"/>
    </row>
    <row r="29" spans="2:40" ht="13.5" customHeight="1" x14ac:dyDescent="0.45">
      <c r="B29" s="81" t="s">
        <v>304</v>
      </c>
      <c r="C29" s="92">
        <v>4</v>
      </c>
      <c r="D29" s="92">
        <v>66.800000000000011</v>
      </c>
      <c r="E29" s="92">
        <v>70.800000000000011</v>
      </c>
      <c r="F29" s="226"/>
      <c r="G29" s="143"/>
      <c r="H29" s="143"/>
      <c r="I29" s="93" t="s">
        <v>332</v>
      </c>
      <c r="J29" s="84"/>
      <c r="K29" s="93" t="s">
        <v>331</v>
      </c>
      <c r="L29" s="84"/>
      <c r="M29" s="227"/>
      <c r="N29" s="139"/>
      <c r="O29" s="84"/>
      <c r="P29" s="84"/>
      <c r="Q29" s="84"/>
      <c r="R29" s="84"/>
      <c r="S29" s="84"/>
      <c r="T29" s="85"/>
      <c r="U29" s="85"/>
      <c r="V29" s="85"/>
      <c r="W29" s="85"/>
      <c r="X29" s="85"/>
      <c r="Y29" s="85"/>
      <c r="Z29" s="85"/>
      <c r="AA29" s="86"/>
      <c r="AB29" s="87"/>
      <c r="AC29" s="228"/>
      <c r="AD29" s="228"/>
      <c r="AE29" s="85"/>
      <c r="AF29" s="85"/>
      <c r="AG29" s="86"/>
      <c r="AH29" s="87"/>
      <c r="AI29" s="88"/>
      <c r="AJ29" s="89"/>
      <c r="AK29" s="135"/>
      <c r="AL29" s="136"/>
      <c r="AM29" s="136"/>
      <c r="AN29" s="139"/>
    </row>
    <row r="30" spans="2:40" ht="13.5" customHeight="1" x14ac:dyDescent="0.45">
      <c r="B30" s="81" t="s">
        <v>305</v>
      </c>
      <c r="C30" s="92">
        <v>5.5</v>
      </c>
      <c r="D30" s="92">
        <v>70.800000000000011</v>
      </c>
      <c r="E30" s="92">
        <v>76.300000000000011</v>
      </c>
      <c r="F30" s="226"/>
      <c r="G30" s="143"/>
      <c r="H30" s="143"/>
      <c r="I30" s="93" t="s">
        <v>332</v>
      </c>
      <c r="J30" s="84"/>
      <c r="K30" s="93" t="s">
        <v>331</v>
      </c>
      <c r="L30" s="84"/>
      <c r="M30" s="227"/>
      <c r="N30" s="139"/>
      <c r="O30" s="84"/>
      <c r="P30" s="84"/>
      <c r="Q30" s="84"/>
      <c r="R30" s="84"/>
      <c r="S30" s="84"/>
      <c r="T30" s="85"/>
      <c r="U30" s="85"/>
      <c r="V30" s="85"/>
      <c r="W30" s="85"/>
      <c r="X30" s="85"/>
      <c r="Y30" s="85"/>
      <c r="Z30" s="85"/>
      <c r="AA30" s="86"/>
      <c r="AB30" s="87"/>
      <c r="AC30" s="228"/>
      <c r="AD30" s="228"/>
      <c r="AE30" s="85"/>
      <c r="AF30" s="85"/>
      <c r="AG30" s="86"/>
      <c r="AH30" s="87"/>
      <c r="AI30" s="88"/>
      <c r="AJ30" s="89"/>
      <c r="AK30" s="135"/>
      <c r="AL30" s="136"/>
      <c r="AM30" s="136"/>
      <c r="AN30" s="139"/>
    </row>
    <row r="31" spans="2:40" ht="13.5" customHeight="1" x14ac:dyDescent="0.45">
      <c r="B31" s="81" t="s">
        <v>306</v>
      </c>
      <c r="C31" s="92">
        <v>6.6</v>
      </c>
      <c r="D31" s="92">
        <v>76.300000000000011</v>
      </c>
      <c r="E31" s="92">
        <v>82.9</v>
      </c>
      <c r="F31" s="226"/>
      <c r="G31" s="143"/>
      <c r="H31" s="143"/>
      <c r="I31" s="93" t="s">
        <v>332</v>
      </c>
      <c r="J31" s="84"/>
      <c r="K31" s="93" t="s">
        <v>331</v>
      </c>
      <c r="L31" s="84"/>
      <c r="M31" s="227"/>
      <c r="N31" s="139"/>
      <c r="O31" s="84"/>
      <c r="P31" s="84"/>
      <c r="Q31" s="84"/>
      <c r="R31" s="84"/>
      <c r="S31" s="84"/>
      <c r="T31" s="85"/>
      <c r="U31" s="85"/>
      <c r="V31" s="85"/>
      <c r="W31" s="85"/>
      <c r="X31" s="85"/>
      <c r="Y31" s="85"/>
      <c r="Z31" s="85"/>
      <c r="AA31" s="86"/>
      <c r="AB31" s="87"/>
      <c r="AC31" s="228"/>
      <c r="AD31" s="228"/>
      <c r="AE31" s="85"/>
      <c r="AF31" s="85"/>
      <c r="AG31" s="86"/>
      <c r="AH31" s="87"/>
      <c r="AI31" s="88"/>
      <c r="AJ31" s="89"/>
      <c r="AK31" s="135"/>
      <c r="AL31" s="136"/>
      <c r="AM31" s="136"/>
      <c r="AN31" s="139"/>
    </row>
    <row r="32" spans="2:40" ht="13.5" customHeight="1" x14ac:dyDescent="0.45">
      <c r="B32" s="81" t="s">
        <v>307</v>
      </c>
      <c r="C32" s="92">
        <v>4</v>
      </c>
      <c r="D32" s="92">
        <v>82.9</v>
      </c>
      <c r="E32" s="92">
        <v>86.9</v>
      </c>
      <c r="F32" s="226"/>
      <c r="G32" s="143"/>
      <c r="H32" s="143"/>
      <c r="I32" s="93" t="s">
        <v>332</v>
      </c>
      <c r="J32" s="84"/>
      <c r="K32" s="93" t="s">
        <v>331</v>
      </c>
      <c r="L32" s="84"/>
      <c r="M32" s="227"/>
      <c r="N32" s="139"/>
      <c r="O32" s="84"/>
      <c r="P32" s="84"/>
      <c r="Q32" s="84"/>
      <c r="R32" s="84"/>
      <c r="S32" s="84"/>
      <c r="T32" s="85"/>
      <c r="U32" s="85"/>
      <c r="V32" s="85"/>
      <c r="W32" s="85"/>
      <c r="X32" s="85"/>
      <c r="Y32" s="85"/>
      <c r="Z32" s="85"/>
      <c r="AA32" s="86"/>
      <c r="AB32" s="87"/>
      <c r="AC32" s="228"/>
      <c r="AD32" s="228"/>
      <c r="AE32" s="85"/>
      <c r="AF32" s="85"/>
      <c r="AG32" s="86"/>
      <c r="AH32" s="87"/>
      <c r="AI32" s="88"/>
      <c r="AJ32" s="89"/>
      <c r="AK32" s="135"/>
      <c r="AL32" s="136"/>
      <c r="AM32" s="136"/>
      <c r="AN32" s="139"/>
    </row>
    <row r="33" spans="2:40" ht="13.5" customHeight="1" x14ac:dyDescent="0.45">
      <c r="B33" s="81" t="s">
        <v>308</v>
      </c>
      <c r="C33" s="92">
        <v>6.6</v>
      </c>
      <c r="D33" s="92">
        <v>86.9</v>
      </c>
      <c r="E33" s="92">
        <v>93.5</v>
      </c>
      <c r="F33" s="226"/>
      <c r="G33" s="143"/>
      <c r="H33" s="143"/>
      <c r="I33" s="93" t="s">
        <v>332</v>
      </c>
      <c r="J33" s="84"/>
      <c r="K33" s="93" t="s">
        <v>331</v>
      </c>
      <c r="L33" s="84"/>
      <c r="M33" s="227"/>
      <c r="N33" s="139"/>
      <c r="O33" s="93" t="s">
        <v>336</v>
      </c>
      <c r="P33" s="93" t="s">
        <v>338</v>
      </c>
      <c r="Q33" s="84"/>
      <c r="R33" s="84"/>
      <c r="S33" s="93" t="s">
        <v>338</v>
      </c>
      <c r="T33" s="85"/>
      <c r="U33" s="85"/>
      <c r="V33" s="85"/>
      <c r="W33" s="85"/>
      <c r="X33" s="85"/>
      <c r="Y33" s="85"/>
      <c r="Z33" s="85"/>
      <c r="AA33" s="86"/>
      <c r="AB33" s="87"/>
      <c r="AC33" s="228"/>
      <c r="AD33" s="228"/>
      <c r="AE33" s="85"/>
      <c r="AF33" s="85"/>
      <c r="AG33" s="86"/>
      <c r="AH33" s="87"/>
      <c r="AI33" s="88"/>
      <c r="AJ33" s="89"/>
      <c r="AK33" s="135"/>
      <c r="AL33" s="136"/>
      <c r="AM33" s="136"/>
      <c r="AN33" s="139"/>
    </row>
    <row r="34" spans="2:40" ht="13.5" customHeight="1" x14ac:dyDescent="0.45">
      <c r="B34" s="81" t="s">
        <v>309</v>
      </c>
      <c r="C34" s="92">
        <v>5.4</v>
      </c>
      <c r="D34" s="92">
        <v>93.5</v>
      </c>
      <c r="E34" s="92">
        <v>98.9</v>
      </c>
      <c r="F34" s="226"/>
      <c r="G34" s="143"/>
      <c r="H34" s="143"/>
      <c r="I34" s="93" t="s">
        <v>332</v>
      </c>
      <c r="J34" s="84"/>
      <c r="K34" s="93" t="s">
        <v>331</v>
      </c>
      <c r="L34" s="84"/>
      <c r="M34" s="227"/>
      <c r="N34" s="139"/>
      <c r="O34" s="84"/>
      <c r="P34" s="84"/>
      <c r="Q34" s="84"/>
      <c r="R34" s="84"/>
      <c r="S34" s="84"/>
      <c r="T34" s="85"/>
      <c r="U34" s="85"/>
      <c r="V34" s="85"/>
      <c r="W34" s="85"/>
      <c r="X34" s="85"/>
      <c r="Y34" s="85"/>
      <c r="Z34" s="85"/>
      <c r="AA34" s="86"/>
      <c r="AB34" s="87"/>
      <c r="AC34" s="228"/>
      <c r="AD34" s="228"/>
      <c r="AE34" s="85"/>
      <c r="AF34" s="85"/>
      <c r="AG34" s="86"/>
      <c r="AH34" s="87"/>
      <c r="AI34" s="88"/>
      <c r="AJ34" s="89"/>
      <c r="AK34" s="135"/>
      <c r="AL34" s="136"/>
      <c r="AM34" s="136"/>
      <c r="AN34" s="139"/>
    </row>
    <row r="35" spans="2:40" ht="13.5" customHeight="1" x14ac:dyDescent="0.45">
      <c r="B35" s="81" t="s">
        <v>310</v>
      </c>
      <c r="C35" s="92">
        <v>5.4</v>
      </c>
      <c r="D35" s="92">
        <v>98.9</v>
      </c>
      <c r="E35" s="92">
        <v>104.30000000000001</v>
      </c>
      <c r="F35" s="229"/>
      <c r="G35" s="143"/>
      <c r="H35" s="143"/>
      <c r="I35" s="93" t="s">
        <v>332</v>
      </c>
      <c r="J35" s="84"/>
      <c r="K35" s="93" t="s">
        <v>331</v>
      </c>
      <c r="L35" s="84"/>
      <c r="M35" s="227"/>
      <c r="N35" s="139"/>
      <c r="O35" s="84"/>
      <c r="P35" s="84"/>
      <c r="Q35" s="84"/>
      <c r="R35" s="84"/>
      <c r="S35" s="84"/>
      <c r="T35" s="85"/>
      <c r="U35" s="85"/>
      <c r="V35" s="85"/>
      <c r="W35" s="85"/>
      <c r="X35" s="85"/>
      <c r="Y35" s="85"/>
      <c r="Z35" s="85"/>
      <c r="AA35" s="86"/>
      <c r="AB35" s="87"/>
      <c r="AC35" s="228"/>
      <c r="AD35" s="228"/>
      <c r="AE35" s="85"/>
      <c r="AF35" s="85"/>
      <c r="AG35" s="86"/>
      <c r="AH35" s="87"/>
      <c r="AI35" s="88"/>
      <c r="AJ35" s="89"/>
      <c r="AK35" s="135"/>
      <c r="AL35" s="136"/>
      <c r="AM35" s="136"/>
      <c r="AN35" s="139"/>
    </row>
    <row r="36" spans="2:40" ht="13.5" customHeight="1" x14ac:dyDescent="0.45">
      <c r="B36" s="81" t="s">
        <v>311</v>
      </c>
      <c r="C36" s="92">
        <v>4</v>
      </c>
      <c r="D36" s="92">
        <v>104.30000000000001</v>
      </c>
      <c r="E36" s="92">
        <v>108.30000000000001</v>
      </c>
      <c r="F36" s="229"/>
      <c r="G36" s="143"/>
      <c r="H36" s="143"/>
      <c r="I36" s="93" t="s">
        <v>332</v>
      </c>
      <c r="J36" s="84"/>
      <c r="K36" s="93" t="s">
        <v>331</v>
      </c>
      <c r="L36" s="84"/>
      <c r="M36" s="227"/>
      <c r="N36" s="139"/>
      <c r="O36" s="84"/>
      <c r="P36" s="84"/>
      <c r="Q36" s="84"/>
      <c r="R36" s="84"/>
      <c r="S36" s="84"/>
      <c r="T36" s="85"/>
      <c r="U36" s="85"/>
      <c r="V36" s="85"/>
      <c r="W36" s="85"/>
      <c r="X36" s="85"/>
      <c r="Y36" s="85"/>
      <c r="Z36" s="85"/>
      <c r="AA36" s="86"/>
      <c r="AB36" s="87"/>
      <c r="AC36" s="228"/>
      <c r="AD36" s="228"/>
      <c r="AE36" s="85"/>
      <c r="AF36" s="85"/>
      <c r="AG36" s="86"/>
      <c r="AH36" s="87"/>
      <c r="AI36" s="88"/>
      <c r="AJ36" s="89"/>
      <c r="AK36" s="135"/>
      <c r="AL36" s="136"/>
      <c r="AM36" s="136"/>
      <c r="AN36" s="139"/>
    </row>
    <row r="37" spans="2:40" ht="13.5" customHeight="1" x14ac:dyDescent="0.45">
      <c r="B37" s="81" t="s">
        <v>312</v>
      </c>
      <c r="C37" s="92">
        <v>3.8</v>
      </c>
      <c r="D37" s="92">
        <v>108.30000000000001</v>
      </c>
      <c r="E37" s="92">
        <v>112.10000000000001</v>
      </c>
      <c r="F37" s="229"/>
      <c r="G37" s="143"/>
      <c r="H37" s="143"/>
      <c r="I37" s="93" t="s">
        <v>332</v>
      </c>
      <c r="J37" s="84"/>
      <c r="K37" s="93" t="s">
        <v>331</v>
      </c>
      <c r="L37" s="84"/>
      <c r="M37" s="227"/>
      <c r="N37" s="139"/>
      <c r="O37" s="84"/>
      <c r="P37" s="84"/>
      <c r="Q37" s="84"/>
      <c r="R37" s="84"/>
      <c r="S37" s="84"/>
      <c r="T37" s="90"/>
      <c r="U37" s="90"/>
      <c r="V37" s="90"/>
      <c r="W37" s="85"/>
      <c r="X37" s="85"/>
      <c r="Y37" s="85"/>
      <c r="Z37" s="85"/>
      <c r="AA37" s="86"/>
      <c r="AB37" s="87"/>
      <c r="AC37" s="228"/>
      <c r="AD37" s="228"/>
      <c r="AE37" s="85"/>
      <c r="AF37" s="85"/>
      <c r="AG37" s="86"/>
      <c r="AH37" s="87"/>
      <c r="AI37" s="88"/>
      <c r="AJ37" s="89"/>
      <c r="AK37" s="135"/>
      <c r="AL37" s="136"/>
      <c r="AM37" s="136"/>
      <c r="AN37" s="139"/>
    </row>
    <row r="38" spans="2:40" ht="13.5" customHeight="1" x14ac:dyDescent="0.45">
      <c r="B38" s="81" t="s">
        <v>313</v>
      </c>
      <c r="C38" s="92">
        <v>4</v>
      </c>
      <c r="D38" s="92">
        <v>112.10000000000001</v>
      </c>
      <c r="E38" s="92">
        <v>116.10000000000001</v>
      </c>
      <c r="F38" s="226"/>
      <c r="G38" s="143"/>
      <c r="H38" s="143"/>
      <c r="I38" s="93" t="s">
        <v>332</v>
      </c>
      <c r="J38" s="84"/>
      <c r="K38" s="93" t="s">
        <v>331</v>
      </c>
      <c r="L38" s="84"/>
      <c r="M38" s="227"/>
      <c r="N38" s="139"/>
      <c r="O38" s="84"/>
      <c r="P38" s="84"/>
      <c r="Q38" s="84"/>
      <c r="R38" s="84"/>
      <c r="S38" s="84"/>
      <c r="T38" s="85"/>
      <c r="U38" s="93"/>
      <c r="V38" s="85"/>
      <c r="W38" s="85"/>
      <c r="X38" s="85"/>
      <c r="Y38" s="85"/>
      <c r="Z38" s="85"/>
      <c r="AA38" s="86"/>
      <c r="AB38" s="87"/>
      <c r="AC38" s="228"/>
      <c r="AD38" s="228"/>
      <c r="AE38" s="85"/>
      <c r="AF38" s="85"/>
      <c r="AG38" s="86"/>
      <c r="AH38" s="87"/>
      <c r="AI38" s="88"/>
      <c r="AJ38" s="89"/>
      <c r="AK38" s="135" t="s">
        <v>342</v>
      </c>
      <c r="AL38" s="136"/>
      <c r="AM38" s="136"/>
      <c r="AN38" s="139"/>
    </row>
    <row r="39" spans="2:40" ht="13.5" customHeight="1" x14ac:dyDescent="0.45">
      <c r="B39" s="81" t="s">
        <v>314</v>
      </c>
      <c r="C39" s="92">
        <v>4</v>
      </c>
      <c r="D39" s="92">
        <v>116.10000000000001</v>
      </c>
      <c r="E39" s="92">
        <v>120.10000000000001</v>
      </c>
      <c r="F39" s="226"/>
      <c r="G39" s="143"/>
      <c r="H39" s="143"/>
      <c r="I39" s="93" t="s">
        <v>332</v>
      </c>
      <c r="J39" s="84"/>
      <c r="K39" s="93" t="s">
        <v>331</v>
      </c>
      <c r="L39" s="84"/>
      <c r="M39" s="227"/>
      <c r="N39" s="139"/>
      <c r="O39" s="84"/>
      <c r="P39" s="84"/>
      <c r="Q39" s="84"/>
      <c r="R39" s="84"/>
      <c r="S39" s="84"/>
      <c r="T39" s="85"/>
      <c r="U39" s="85"/>
      <c r="V39" s="85"/>
      <c r="W39" s="85"/>
      <c r="X39" s="85"/>
      <c r="Y39" s="85"/>
      <c r="Z39" s="85"/>
      <c r="AA39" s="86"/>
      <c r="AB39" s="87"/>
      <c r="AC39" s="228"/>
      <c r="AD39" s="228"/>
      <c r="AE39" s="85"/>
      <c r="AF39" s="85"/>
      <c r="AG39" s="86"/>
      <c r="AH39" s="87"/>
      <c r="AI39" s="88"/>
      <c r="AJ39" s="89"/>
      <c r="AK39" s="135"/>
      <c r="AL39" s="136"/>
      <c r="AM39" s="136"/>
      <c r="AN39" s="139"/>
    </row>
    <row r="40" spans="2:40" ht="13.5" customHeight="1" x14ac:dyDescent="0.45">
      <c r="B40" s="81" t="s">
        <v>315</v>
      </c>
      <c r="C40" s="92">
        <v>5.2</v>
      </c>
      <c r="D40" s="92">
        <v>120.10000000000001</v>
      </c>
      <c r="E40" s="92">
        <v>125.30000000000001</v>
      </c>
      <c r="F40" s="226"/>
      <c r="G40" s="143"/>
      <c r="H40" s="143"/>
      <c r="I40" s="93" t="s">
        <v>332</v>
      </c>
      <c r="J40" s="84"/>
      <c r="K40" s="93" t="s">
        <v>331</v>
      </c>
      <c r="L40" s="84"/>
      <c r="M40" s="227"/>
      <c r="N40" s="139"/>
      <c r="O40" s="84"/>
      <c r="P40" s="84"/>
      <c r="Q40" s="84"/>
      <c r="R40" s="84"/>
      <c r="S40" s="84"/>
      <c r="T40" s="85"/>
      <c r="U40" s="85"/>
      <c r="V40" s="85"/>
      <c r="W40" s="85"/>
      <c r="X40" s="85"/>
      <c r="Y40" s="85"/>
      <c r="Z40" s="85"/>
      <c r="AA40" s="86"/>
      <c r="AB40" s="87"/>
      <c r="AC40" s="228"/>
      <c r="AD40" s="228"/>
      <c r="AE40" s="85"/>
      <c r="AF40" s="85"/>
      <c r="AG40" s="86"/>
      <c r="AH40" s="87"/>
      <c r="AI40" s="88"/>
      <c r="AJ40" s="89"/>
      <c r="AK40" s="135"/>
      <c r="AL40" s="136"/>
      <c r="AM40" s="136"/>
      <c r="AN40" s="139"/>
    </row>
    <row r="41" spans="2:40" ht="13.5" customHeight="1" x14ac:dyDescent="0.45">
      <c r="B41" s="81" t="s">
        <v>316</v>
      </c>
      <c r="C41" s="92">
        <v>5.2</v>
      </c>
      <c r="D41" s="92">
        <v>125.30000000000001</v>
      </c>
      <c r="E41" s="92">
        <v>130.5</v>
      </c>
      <c r="F41" s="226"/>
      <c r="G41" s="143"/>
      <c r="H41" s="143"/>
      <c r="I41" s="93" t="s">
        <v>332</v>
      </c>
      <c r="J41" s="84"/>
      <c r="K41" s="93" t="s">
        <v>331</v>
      </c>
      <c r="L41" s="84"/>
      <c r="M41" s="227"/>
      <c r="N41" s="139"/>
      <c r="O41" s="84"/>
      <c r="P41" s="84"/>
      <c r="Q41" s="84"/>
      <c r="R41" s="84"/>
      <c r="S41" s="84"/>
      <c r="T41" s="85"/>
      <c r="U41" s="85"/>
      <c r="V41" s="85"/>
      <c r="W41" s="85"/>
      <c r="X41" s="85"/>
      <c r="Y41" s="85"/>
      <c r="Z41" s="85"/>
      <c r="AA41" s="86"/>
      <c r="AB41" s="87"/>
      <c r="AC41" s="228"/>
      <c r="AD41" s="228"/>
      <c r="AE41" s="85"/>
      <c r="AF41" s="85"/>
      <c r="AG41" s="86"/>
      <c r="AH41" s="87"/>
      <c r="AI41" s="88"/>
      <c r="AJ41" s="89"/>
      <c r="AK41" s="135"/>
      <c r="AL41" s="136"/>
      <c r="AM41" s="136"/>
      <c r="AN41" s="139"/>
    </row>
    <row r="42" spans="2:40" ht="13.5" customHeight="1" x14ac:dyDescent="0.45">
      <c r="B42" s="81" t="s">
        <v>317</v>
      </c>
      <c r="C42" s="92">
        <v>4</v>
      </c>
      <c r="D42" s="92">
        <v>130.5</v>
      </c>
      <c r="E42" s="92">
        <v>134.5</v>
      </c>
      <c r="F42" s="226"/>
      <c r="G42" s="143"/>
      <c r="H42" s="143"/>
      <c r="I42" s="93" t="s">
        <v>332</v>
      </c>
      <c r="J42" s="84"/>
      <c r="K42" s="93" t="s">
        <v>331</v>
      </c>
      <c r="L42" s="84"/>
      <c r="M42" s="227"/>
      <c r="N42" s="139"/>
      <c r="O42" s="84"/>
      <c r="P42" s="93" t="s">
        <v>339</v>
      </c>
      <c r="Q42" s="84"/>
      <c r="R42" s="84"/>
      <c r="S42" s="93" t="s">
        <v>339</v>
      </c>
      <c r="T42" s="85"/>
      <c r="U42" s="85"/>
      <c r="V42" s="85"/>
      <c r="W42" s="85"/>
      <c r="X42" s="85"/>
      <c r="Y42" s="85"/>
      <c r="Z42" s="85"/>
      <c r="AA42" s="86"/>
      <c r="AB42" s="87"/>
      <c r="AC42" s="228"/>
      <c r="AD42" s="228"/>
      <c r="AE42" s="85"/>
      <c r="AF42" s="85"/>
      <c r="AG42" s="86"/>
      <c r="AH42" s="87"/>
      <c r="AI42" s="88"/>
      <c r="AJ42" s="89"/>
      <c r="AK42" s="135"/>
      <c r="AL42" s="136"/>
      <c r="AM42" s="136"/>
      <c r="AN42" s="139"/>
    </row>
    <row r="43" spans="2:40" ht="13.5" customHeight="1" x14ac:dyDescent="0.45">
      <c r="B43" s="81" t="s">
        <v>318</v>
      </c>
      <c r="C43" s="92">
        <v>4</v>
      </c>
      <c r="D43" s="92">
        <v>134.5</v>
      </c>
      <c r="E43" s="92">
        <v>138.5</v>
      </c>
      <c r="F43" s="226"/>
      <c r="G43" s="143"/>
      <c r="H43" s="143"/>
      <c r="I43" s="93" t="s">
        <v>332</v>
      </c>
      <c r="J43" s="84"/>
      <c r="K43" s="93" t="s">
        <v>331</v>
      </c>
      <c r="L43" s="84"/>
      <c r="M43" s="227"/>
      <c r="N43" s="139"/>
      <c r="O43" s="84"/>
      <c r="P43" s="84"/>
      <c r="Q43" s="84"/>
      <c r="R43" s="84"/>
      <c r="S43" s="84"/>
      <c r="T43" s="85"/>
      <c r="U43" s="85"/>
      <c r="V43" s="85"/>
      <c r="W43" s="85"/>
      <c r="X43" s="85"/>
      <c r="Y43" s="85"/>
      <c r="Z43" s="85"/>
      <c r="AA43" s="86"/>
      <c r="AB43" s="87"/>
      <c r="AC43" s="228"/>
      <c r="AD43" s="228"/>
      <c r="AE43" s="85"/>
      <c r="AF43" s="85"/>
      <c r="AG43" s="86"/>
      <c r="AH43" s="87"/>
      <c r="AI43" s="88"/>
      <c r="AJ43" s="89"/>
      <c r="AK43" s="135"/>
      <c r="AL43" s="136"/>
      <c r="AM43" s="136"/>
      <c r="AN43" s="139"/>
    </row>
    <row r="44" spans="2:40" ht="13.5" customHeight="1" x14ac:dyDescent="0.45">
      <c r="B44" s="81" t="s">
        <v>319</v>
      </c>
      <c r="C44" s="92">
        <v>4</v>
      </c>
      <c r="D44" s="92">
        <v>138.5</v>
      </c>
      <c r="E44" s="92">
        <v>142.5</v>
      </c>
      <c r="F44" s="226"/>
      <c r="G44" s="143"/>
      <c r="H44" s="143"/>
      <c r="I44" s="93" t="s">
        <v>332</v>
      </c>
      <c r="J44" s="84"/>
      <c r="K44" s="93" t="s">
        <v>331</v>
      </c>
      <c r="L44" s="84"/>
      <c r="M44" s="227"/>
      <c r="N44" s="139"/>
      <c r="O44" s="84"/>
      <c r="P44" s="84"/>
      <c r="Q44" s="84"/>
      <c r="R44" s="84"/>
      <c r="S44" s="84"/>
      <c r="T44" s="85"/>
      <c r="U44" s="93"/>
      <c r="V44" s="85"/>
      <c r="W44" s="85"/>
      <c r="X44" s="85"/>
      <c r="Y44" s="85"/>
      <c r="Z44" s="85"/>
      <c r="AA44" s="86"/>
      <c r="AB44" s="87"/>
      <c r="AC44" s="228"/>
      <c r="AD44" s="228"/>
      <c r="AE44" s="85"/>
      <c r="AF44" s="85"/>
      <c r="AG44" s="86"/>
      <c r="AH44" s="87"/>
      <c r="AI44" s="88"/>
      <c r="AJ44" s="89"/>
      <c r="AK44" s="135" t="s">
        <v>342</v>
      </c>
      <c r="AL44" s="136"/>
      <c r="AM44" s="136"/>
      <c r="AN44" s="139"/>
    </row>
    <row r="45" spans="2:40" ht="13.5" customHeight="1" x14ac:dyDescent="0.45">
      <c r="B45" s="81" t="s">
        <v>320</v>
      </c>
      <c r="C45" s="92">
        <v>4</v>
      </c>
      <c r="D45" s="92">
        <v>142.5</v>
      </c>
      <c r="E45" s="92">
        <v>146.5</v>
      </c>
      <c r="F45" s="229"/>
      <c r="G45" s="143"/>
      <c r="H45" s="143"/>
      <c r="I45" s="93" t="s">
        <v>332</v>
      </c>
      <c r="J45" s="84"/>
      <c r="K45" s="93" t="s">
        <v>331</v>
      </c>
      <c r="L45" s="84"/>
      <c r="M45" s="227"/>
      <c r="N45" s="139"/>
      <c r="O45" s="84"/>
      <c r="P45" s="84"/>
      <c r="Q45" s="84"/>
      <c r="R45" s="84"/>
      <c r="S45" s="84"/>
      <c r="T45" s="85"/>
      <c r="U45" s="85"/>
      <c r="V45" s="85"/>
      <c r="W45" s="85"/>
      <c r="X45" s="85"/>
      <c r="Y45" s="85"/>
      <c r="Z45" s="85"/>
      <c r="AA45" s="86"/>
      <c r="AB45" s="87"/>
      <c r="AC45" s="228"/>
      <c r="AD45" s="228"/>
      <c r="AE45" s="85"/>
      <c r="AF45" s="85"/>
      <c r="AG45" s="86"/>
      <c r="AH45" s="87"/>
      <c r="AI45" s="88"/>
      <c r="AJ45" s="89"/>
      <c r="AK45" s="135"/>
      <c r="AL45" s="136"/>
      <c r="AM45" s="136"/>
      <c r="AN45" s="139"/>
    </row>
    <row r="46" spans="2:40" ht="13.5" customHeight="1" x14ac:dyDescent="0.45">
      <c r="B46" s="81" t="s">
        <v>321</v>
      </c>
      <c r="C46" s="92">
        <v>4</v>
      </c>
      <c r="D46" s="92">
        <v>146.5</v>
      </c>
      <c r="E46" s="92">
        <v>150.5</v>
      </c>
      <c r="F46" s="226"/>
      <c r="G46" s="143"/>
      <c r="H46" s="143"/>
      <c r="I46" s="93" t="s">
        <v>332</v>
      </c>
      <c r="J46" s="84"/>
      <c r="K46" s="93" t="s">
        <v>331</v>
      </c>
      <c r="L46" s="84"/>
      <c r="M46" s="227"/>
      <c r="N46" s="139"/>
      <c r="O46" s="84"/>
      <c r="P46" s="84"/>
      <c r="Q46" s="84"/>
      <c r="R46" s="84"/>
      <c r="S46" s="84"/>
      <c r="T46" s="85"/>
      <c r="U46" s="85"/>
      <c r="V46" s="85"/>
      <c r="W46" s="85"/>
      <c r="X46" s="85"/>
      <c r="Y46" s="85"/>
      <c r="Z46" s="85"/>
      <c r="AA46" s="86"/>
      <c r="AB46" s="87"/>
      <c r="AC46" s="228"/>
      <c r="AD46" s="228"/>
      <c r="AE46" s="85"/>
      <c r="AF46" s="85"/>
      <c r="AG46" s="86"/>
      <c r="AH46" s="87"/>
      <c r="AI46" s="88"/>
      <c r="AJ46" s="89"/>
      <c r="AK46" s="135"/>
      <c r="AL46" s="136"/>
      <c r="AM46" s="136"/>
      <c r="AN46" s="139"/>
    </row>
    <row r="47" spans="2:40" ht="13.5" customHeight="1" x14ac:dyDescent="0.45">
      <c r="B47" s="81" t="s">
        <v>322</v>
      </c>
      <c r="C47" s="92">
        <v>4</v>
      </c>
      <c r="D47" s="92">
        <v>150.5</v>
      </c>
      <c r="E47" s="92">
        <v>154.5</v>
      </c>
      <c r="F47" s="226"/>
      <c r="G47" s="143"/>
      <c r="H47" s="143"/>
      <c r="I47" s="93" t="s">
        <v>332</v>
      </c>
      <c r="J47" s="84"/>
      <c r="K47" s="93" t="s">
        <v>331</v>
      </c>
      <c r="L47" s="84"/>
      <c r="M47" s="227"/>
      <c r="N47" s="139"/>
      <c r="O47" s="84"/>
      <c r="P47" s="84"/>
      <c r="Q47" s="84"/>
      <c r="R47" s="84"/>
      <c r="S47" s="84"/>
      <c r="T47" s="85"/>
      <c r="U47" s="85"/>
      <c r="V47" s="85"/>
      <c r="W47" s="85"/>
      <c r="X47" s="85"/>
      <c r="Y47" s="85"/>
      <c r="Z47" s="85"/>
      <c r="AA47" s="86"/>
      <c r="AB47" s="87"/>
      <c r="AC47" s="228"/>
      <c r="AD47" s="228"/>
      <c r="AE47" s="85"/>
      <c r="AF47" s="85"/>
      <c r="AG47" s="86"/>
      <c r="AH47" s="87"/>
      <c r="AI47" s="88"/>
      <c r="AJ47" s="89"/>
      <c r="AK47" s="135"/>
      <c r="AL47" s="136"/>
      <c r="AM47" s="136"/>
      <c r="AN47" s="139"/>
    </row>
    <row r="48" spans="2:40" ht="13.5" customHeight="1" x14ac:dyDescent="0.45">
      <c r="B48" s="81" t="s">
        <v>323</v>
      </c>
      <c r="C48" s="92">
        <v>4</v>
      </c>
      <c r="D48" s="92">
        <v>154.5</v>
      </c>
      <c r="E48" s="92">
        <v>158.5</v>
      </c>
      <c r="F48" s="226"/>
      <c r="G48" s="143"/>
      <c r="H48" s="143"/>
      <c r="I48" s="93" t="s">
        <v>332</v>
      </c>
      <c r="J48" s="84"/>
      <c r="K48" s="93" t="s">
        <v>331</v>
      </c>
      <c r="L48" s="84"/>
      <c r="M48" s="227"/>
      <c r="N48" s="139"/>
      <c r="O48" s="84"/>
      <c r="P48" s="84"/>
      <c r="Q48" s="84"/>
      <c r="R48" s="84"/>
      <c r="S48" s="84"/>
      <c r="T48" s="85"/>
      <c r="U48" s="85"/>
      <c r="V48" s="85"/>
      <c r="W48" s="85"/>
      <c r="X48" s="85"/>
      <c r="Y48" s="85"/>
      <c r="Z48" s="85"/>
      <c r="AA48" s="86"/>
      <c r="AB48" s="87"/>
      <c r="AC48" s="228"/>
      <c r="AD48" s="228"/>
      <c r="AE48" s="85"/>
      <c r="AF48" s="85"/>
      <c r="AG48" s="86"/>
      <c r="AH48" s="87"/>
      <c r="AI48" s="88"/>
      <c r="AJ48" s="89"/>
      <c r="AK48" s="135"/>
      <c r="AL48" s="136"/>
      <c r="AM48" s="136"/>
      <c r="AN48" s="139"/>
    </row>
    <row r="49" spans="2:40" ht="13.5" customHeight="1" x14ac:dyDescent="0.45">
      <c r="B49" s="81" t="s">
        <v>324</v>
      </c>
      <c r="C49" s="92">
        <v>4</v>
      </c>
      <c r="D49" s="92">
        <v>158.5</v>
      </c>
      <c r="E49" s="92">
        <v>162.5</v>
      </c>
      <c r="F49" s="226"/>
      <c r="G49" s="143"/>
      <c r="H49" s="143"/>
      <c r="I49" s="93" t="s">
        <v>332</v>
      </c>
      <c r="J49" s="84"/>
      <c r="K49" s="93" t="s">
        <v>331</v>
      </c>
      <c r="L49" s="84"/>
      <c r="M49" s="227"/>
      <c r="N49" s="139"/>
      <c r="O49" s="84"/>
      <c r="P49" s="84"/>
      <c r="Q49" s="84"/>
      <c r="R49" s="84"/>
      <c r="S49" s="84"/>
      <c r="T49" s="85"/>
      <c r="U49" s="85"/>
      <c r="V49" s="85"/>
      <c r="W49" s="85"/>
      <c r="X49" s="85"/>
      <c r="Y49" s="85"/>
      <c r="Z49" s="85"/>
      <c r="AA49" s="86"/>
      <c r="AB49" s="87"/>
      <c r="AC49" s="228"/>
      <c r="AD49" s="228"/>
      <c r="AE49" s="85"/>
      <c r="AF49" s="85"/>
      <c r="AG49" s="86"/>
      <c r="AH49" s="87"/>
      <c r="AI49" s="88"/>
      <c r="AJ49" s="89"/>
      <c r="AK49" s="135"/>
      <c r="AL49" s="136"/>
      <c r="AM49" s="136"/>
      <c r="AN49" s="139"/>
    </row>
    <row r="50" spans="2:40" ht="13.5" customHeight="1" x14ac:dyDescent="0.45">
      <c r="B50" s="81" t="s">
        <v>325</v>
      </c>
      <c r="C50" s="92">
        <v>4</v>
      </c>
      <c r="D50" s="92">
        <v>162.5</v>
      </c>
      <c r="E50" s="92">
        <v>166.5</v>
      </c>
      <c r="F50" s="226"/>
      <c r="G50" s="143"/>
      <c r="H50" s="143"/>
      <c r="I50" s="93" t="s">
        <v>332</v>
      </c>
      <c r="J50" s="84"/>
      <c r="K50" s="93" t="s">
        <v>331</v>
      </c>
      <c r="L50" s="84"/>
      <c r="M50" s="227"/>
      <c r="N50" s="139"/>
      <c r="O50" s="84"/>
      <c r="P50" s="84"/>
      <c r="Q50" s="84"/>
      <c r="R50" s="84"/>
      <c r="S50" s="84"/>
      <c r="T50" s="85"/>
      <c r="U50" s="93"/>
      <c r="V50" s="85"/>
      <c r="W50" s="85"/>
      <c r="X50" s="85"/>
      <c r="Y50" s="85"/>
      <c r="Z50" s="85"/>
      <c r="AA50" s="86"/>
      <c r="AB50" s="87"/>
      <c r="AC50" s="228"/>
      <c r="AD50" s="228"/>
      <c r="AE50" s="85"/>
      <c r="AF50" s="85"/>
      <c r="AG50" s="86"/>
      <c r="AH50" s="87"/>
      <c r="AI50" s="88"/>
      <c r="AJ50" s="89"/>
      <c r="AK50" s="135" t="s">
        <v>342</v>
      </c>
      <c r="AL50" s="136"/>
      <c r="AM50" s="136"/>
      <c r="AN50" s="139"/>
    </row>
    <row r="51" spans="2:40" ht="13.5" customHeight="1" x14ac:dyDescent="0.45">
      <c r="B51" s="81" t="s">
        <v>326</v>
      </c>
      <c r="C51" s="92">
        <v>4</v>
      </c>
      <c r="D51" s="92">
        <v>166.5</v>
      </c>
      <c r="E51" s="92">
        <v>170.5</v>
      </c>
      <c r="F51" s="226"/>
      <c r="G51" s="143"/>
      <c r="H51" s="143"/>
      <c r="I51" s="93" t="s">
        <v>332</v>
      </c>
      <c r="J51" s="84"/>
      <c r="K51" s="93" t="s">
        <v>331</v>
      </c>
      <c r="L51" s="84"/>
      <c r="M51" s="227"/>
      <c r="N51" s="139"/>
      <c r="O51" s="84"/>
      <c r="P51" s="84"/>
      <c r="Q51" s="84"/>
      <c r="R51" s="84"/>
      <c r="S51" s="84"/>
      <c r="T51" s="85"/>
      <c r="U51" s="85"/>
      <c r="V51" s="85"/>
      <c r="W51" s="85"/>
      <c r="X51" s="85"/>
      <c r="Y51" s="85"/>
      <c r="Z51" s="85"/>
      <c r="AA51" s="86"/>
      <c r="AB51" s="87"/>
      <c r="AC51" s="228"/>
      <c r="AD51" s="228"/>
      <c r="AE51" s="85"/>
      <c r="AF51" s="85"/>
      <c r="AG51" s="86"/>
      <c r="AH51" s="87"/>
      <c r="AI51" s="88"/>
      <c r="AJ51" s="89"/>
      <c r="AK51" s="135"/>
      <c r="AL51" s="136"/>
      <c r="AM51" s="136"/>
      <c r="AN51" s="139"/>
    </row>
    <row r="52" spans="2:40" ht="13.5" customHeight="1" x14ac:dyDescent="0.45">
      <c r="B52" s="81" t="s">
        <v>327</v>
      </c>
      <c r="C52" s="92">
        <v>2.4</v>
      </c>
      <c r="D52" s="92">
        <v>170.5</v>
      </c>
      <c r="E52" s="92">
        <v>172.9</v>
      </c>
      <c r="F52" s="226"/>
      <c r="G52" s="143"/>
      <c r="H52" s="143"/>
      <c r="I52" s="93" t="s">
        <v>332</v>
      </c>
      <c r="J52" s="84"/>
      <c r="K52" s="93"/>
      <c r="L52" s="84"/>
      <c r="M52" s="227"/>
      <c r="N52" s="139"/>
      <c r="O52" s="84"/>
      <c r="P52" s="84"/>
      <c r="Q52" s="84"/>
      <c r="R52" s="84"/>
      <c r="S52" s="84"/>
      <c r="T52" s="85"/>
      <c r="U52" s="85"/>
      <c r="V52" s="85"/>
      <c r="W52" s="85"/>
      <c r="X52" s="85"/>
      <c r="Y52" s="85"/>
      <c r="Z52" s="85"/>
      <c r="AA52" s="86"/>
      <c r="AB52" s="87"/>
      <c r="AC52" s="228"/>
      <c r="AD52" s="228"/>
      <c r="AE52" s="85"/>
      <c r="AF52" s="85"/>
      <c r="AG52" s="86"/>
      <c r="AH52" s="87"/>
      <c r="AI52" s="88"/>
      <c r="AJ52" s="89"/>
      <c r="AK52" s="135"/>
      <c r="AL52" s="136"/>
      <c r="AM52" s="136"/>
      <c r="AN52" s="139"/>
    </row>
    <row r="53" spans="2:40" ht="13.5" customHeight="1" x14ac:dyDescent="0.45">
      <c r="B53" s="81" t="s">
        <v>328</v>
      </c>
      <c r="C53" s="92">
        <v>2.7</v>
      </c>
      <c r="D53" s="92">
        <v>172.9</v>
      </c>
      <c r="E53" s="92">
        <v>175.6</v>
      </c>
      <c r="F53" s="226"/>
      <c r="G53" s="143"/>
      <c r="H53" s="143"/>
      <c r="I53" s="93" t="s">
        <v>332</v>
      </c>
      <c r="J53" s="84"/>
      <c r="K53" s="93"/>
      <c r="L53" s="84"/>
      <c r="M53" s="227"/>
      <c r="N53" s="139"/>
      <c r="O53" s="93"/>
      <c r="P53" s="93" t="s">
        <v>340</v>
      </c>
      <c r="Q53" s="84"/>
      <c r="R53" s="84"/>
      <c r="S53" s="93" t="s">
        <v>340</v>
      </c>
      <c r="T53" s="85"/>
      <c r="U53" s="85"/>
      <c r="V53" s="85"/>
      <c r="W53" s="85"/>
      <c r="X53" s="85"/>
      <c r="Y53" s="85"/>
      <c r="Z53" s="85"/>
      <c r="AA53" s="86"/>
      <c r="AB53" s="87"/>
      <c r="AC53" s="228"/>
      <c r="AD53" s="228"/>
      <c r="AE53" s="85"/>
      <c r="AF53" s="85"/>
      <c r="AG53" s="86"/>
      <c r="AH53" s="87"/>
      <c r="AI53" s="88"/>
      <c r="AJ53" s="89"/>
      <c r="AK53" s="135"/>
      <c r="AL53" s="136"/>
      <c r="AM53" s="136"/>
      <c r="AN53" s="139"/>
    </row>
    <row r="54" spans="2:40" ht="13.5" customHeight="1" x14ac:dyDescent="0.45">
      <c r="B54" s="81" t="s">
        <v>329</v>
      </c>
      <c r="C54" s="92">
        <v>2.4</v>
      </c>
      <c r="D54" s="92">
        <v>175.6</v>
      </c>
      <c r="E54" s="92">
        <v>178</v>
      </c>
      <c r="F54" s="226"/>
      <c r="G54" s="143"/>
      <c r="H54" s="143"/>
      <c r="I54" s="84"/>
      <c r="J54" s="84"/>
      <c r="K54" s="93" t="s">
        <v>331</v>
      </c>
      <c r="L54" s="84"/>
      <c r="M54" s="227"/>
      <c r="N54" s="139"/>
      <c r="O54" s="84"/>
      <c r="P54" s="84"/>
      <c r="Q54" s="84"/>
      <c r="R54" s="84"/>
      <c r="S54" s="84"/>
      <c r="T54" s="85"/>
      <c r="U54" s="85"/>
      <c r="V54" s="85"/>
      <c r="W54" s="85"/>
      <c r="X54" s="85"/>
      <c r="Y54" s="85"/>
      <c r="Z54" s="85"/>
      <c r="AA54" s="86"/>
      <c r="AB54" s="87"/>
      <c r="AC54" s="228"/>
      <c r="AD54" s="228"/>
      <c r="AE54" s="85"/>
      <c r="AF54" s="85"/>
      <c r="AG54" s="86"/>
      <c r="AH54" s="87"/>
      <c r="AI54" s="88"/>
      <c r="AJ54" s="89"/>
      <c r="AK54" s="135"/>
      <c r="AL54" s="136"/>
      <c r="AM54" s="136"/>
      <c r="AN54" s="139"/>
    </row>
    <row r="55" spans="2:40" ht="13.5" customHeight="1" x14ac:dyDescent="0.45">
      <c r="B55" s="81" t="s">
        <v>330</v>
      </c>
      <c r="C55" s="92">
        <v>0</v>
      </c>
      <c r="D55" s="92">
        <v>178</v>
      </c>
      <c r="E55" s="92">
        <v>178</v>
      </c>
      <c r="F55" s="226" t="s">
        <v>341</v>
      </c>
      <c r="G55" s="143"/>
      <c r="H55" s="143"/>
      <c r="I55" s="84"/>
      <c r="J55" s="84"/>
      <c r="K55" s="93"/>
      <c r="L55" s="84"/>
      <c r="M55" s="227"/>
      <c r="N55" s="139"/>
      <c r="O55" s="84"/>
      <c r="P55" s="84"/>
      <c r="Q55" s="84"/>
      <c r="R55" s="84"/>
      <c r="S55" s="84"/>
      <c r="T55" s="90"/>
      <c r="U55" s="90"/>
      <c r="V55" s="90"/>
      <c r="W55" s="85"/>
      <c r="X55" s="85"/>
      <c r="Y55" s="85"/>
      <c r="Z55" s="85"/>
      <c r="AA55" s="86"/>
      <c r="AB55" s="87"/>
      <c r="AC55" s="228"/>
      <c r="AD55" s="228"/>
      <c r="AE55" s="85"/>
      <c r="AF55" s="85"/>
      <c r="AG55" s="86"/>
      <c r="AH55" s="87"/>
      <c r="AI55" s="88"/>
      <c r="AJ55" s="89"/>
      <c r="AK55" s="223" t="s">
        <v>333</v>
      </c>
      <c r="AL55" s="224"/>
      <c r="AM55" s="224"/>
      <c r="AN55" s="225"/>
    </row>
    <row r="56" spans="2:40" ht="13.5" customHeight="1" x14ac:dyDescent="0.45">
      <c r="B56" s="82"/>
      <c r="C56" s="83"/>
      <c r="D56" s="83"/>
      <c r="E56" s="83"/>
      <c r="F56" s="226"/>
      <c r="G56" s="143"/>
      <c r="H56" s="143"/>
      <c r="I56" s="84"/>
      <c r="J56" s="84"/>
      <c r="K56" s="84"/>
      <c r="L56" s="84"/>
      <c r="M56" s="227"/>
      <c r="N56" s="139"/>
      <c r="O56" s="84"/>
      <c r="P56" s="84"/>
      <c r="Q56" s="84"/>
      <c r="R56" s="84"/>
      <c r="S56" s="84"/>
      <c r="T56" s="85"/>
      <c r="U56" s="85"/>
      <c r="V56" s="85"/>
      <c r="W56" s="85"/>
      <c r="X56" s="85"/>
      <c r="Y56" s="85"/>
      <c r="Z56" s="85"/>
      <c r="AA56" s="86"/>
      <c r="AB56" s="87"/>
      <c r="AC56" s="228"/>
      <c r="AD56" s="228"/>
      <c r="AE56" s="85"/>
      <c r="AF56" s="85"/>
      <c r="AG56" s="86"/>
      <c r="AH56" s="87"/>
      <c r="AI56" s="88"/>
      <c r="AJ56" s="89"/>
      <c r="AK56" s="135"/>
      <c r="AL56" s="136"/>
      <c r="AM56" s="136"/>
      <c r="AN56" s="139"/>
    </row>
    <row r="57" spans="2:40" ht="13.5" customHeight="1" x14ac:dyDescent="0.45">
      <c r="B57" s="82"/>
      <c r="C57" s="83"/>
      <c r="D57" s="83"/>
      <c r="E57" s="83"/>
      <c r="F57" s="226"/>
      <c r="G57" s="143"/>
      <c r="H57" s="143"/>
      <c r="I57" s="84"/>
      <c r="J57" s="84"/>
      <c r="K57" s="84"/>
      <c r="L57" s="84"/>
      <c r="M57" s="227"/>
      <c r="N57" s="139"/>
      <c r="O57" s="84"/>
      <c r="P57" s="84"/>
      <c r="Q57" s="84"/>
      <c r="R57" s="84"/>
      <c r="S57" s="84"/>
      <c r="T57" s="85"/>
      <c r="U57" s="85"/>
      <c r="V57" s="85"/>
      <c r="W57" s="85"/>
      <c r="X57" s="85"/>
      <c r="Y57" s="85"/>
      <c r="Z57" s="85"/>
      <c r="AA57" s="86"/>
      <c r="AB57" s="87"/>
      <c r="AC57" s="228"/>
      <c r="AD57" s="228"/>
      <c r="AE57" s="85"/>
      <c r="AF57" s="85"/>
      <c r="AG57" s="86"/>
      <c r="AH57" s="87"/>
      <c r="AI57" s="88"/>
      <c r="AJ57" s="89"/>
      <c r="AK57" s="135"/>
      <c r="AL57" s="136"/>
      <c r="AM57" s="136"/>
      <c r="AN57" s="139"/>
    </row>
    <row r="58" spans="2:40" ht="13.5" customHeight="1" x14ac:dyDescent="0.45">
      <c r="B58" s="82"/>
      <c r="C58" s="83"/>
      <c r="D58" s="83"/>
      <c r="E58" s="83"/>
      <c r="F58" s="226"/>
      <c r="G58" s="143"/>
      <c r="H58" s="143"/>
      <c r="I58" s="84"/>
      <c r="J58" s="84"/>
      <c r="K58" s="84"/>
      <c r="L58" s="84"/>
      <c r="M58" s="227"/>
      <c r="N58" s="139"/>
      <c r="O58" s="84"/>
      <c r="P58" s="84"/>
      <c r="Q58" s="84"/>
      <c r="R58" s="84"/>
      <c r="S58" s="84"/>
      <c r="T58" s="90"/>
      <c r="U58" s="90"/>
      <c r="V58" s="90"/>
      <c r="W58" s="90"/>
      <c r="X58" s="90"/>
      <c r="Y58" s="90"/>
      <c r="Z58" s="90"/>
      <c r="AA58" s="86"/>
      <c r="AB58" s="87"/>
      <c r="AC58" s="228"/>
      <c r="AD58" s="228"/>
      <c r="AE58" s="85"/>
      <c r="AF58" s="85"/>
      <c r="AG58" s="86"/>
      <c r="AH58" s="87"/>
      <c r="AI58" s="88"/>
      <c r="AJ58" s="89"/>
      <c r="AK58" s="135"/>
      <c r="AL58" s="136"/>
      <c r="AM58" s="136"/>
      <c r="AN58" s="139"/>
    </row>
    <row r="59" spans="2:40" ht="13.5" customHeight="1" x14ac:dyDescent="0.45">
      <c r="B59" s="82"/>
      <c r="C59" s="83"/>
      <c r="D59" s="83"/>
      <c r="E59" s="83"/>
      <c r="F59" s="229"/>
      <c r="G59" s="143"/>
      <c r="H59" s="143"/>
      <c r="I59" s="84"/>
      <c r="J59" s="84"/>
      <c r="K59" s="84"/>
      <c r="L59" s="84"/>
      <c r="M59" s="227"/>
      <c r="N59" s="139"/>
      <c r="O59" s="84"/>
      <c r="P59" s="84"/>
      <c r="Q59" s="84"/>
      <c r="R59" s="84"/>
      <c r="S59" s="84"/>
      <c r="T59" s="85"/>
      <c r="U59" s="85"/>
      <c r="V59" s="85"/>
      <c r="W59" s="85"/>
      <c r="X59" s="85"/>
      <c r="Y59" s="85"/>
      <c r="Z59" s="85"/>
      <c r="AA59" s="86"/>
      <c r="AB59" s="87"/>
      <c r="AC59" s="228"/>
      <c r="AD59" s="228"/>
      <c r="AE59" s="85"/>
      <c r="AF59" s="85"/>
      <c r="AG59" s="86"/>
      <c r="AH59" s="87"/>
      <c r="AI59" s="88"/>
      <c r="AJ59" s="89"/>
      <c r="AK59" s="135"/>
      <c r="AL59" s="136"/>
      <c r="AM59" s="136"/>
      <c r="AN59" s="139"/>
    </row>
    <row r="60" spans="2:40" ht="13.5" customHeight="1" x14ac:dyDescent="0.45">
      <c r="B60" s="82"/>
      <c r="C60" s="83"/>
      <c r="D60" s="83"/>
      <c r="E60" s="83"/>
      <c r="F60" s="229"/>
      <c r="G60" s="143"/>
      <c r="H60" s="143"/>
      <c r="I60" s="84"/>
      <c r="J60" s="84"/>
      <c r="K60" s="84"/>
      <c r="L60" s="84"/>
      <c r="M60" s="227"/>
      <c r="N60" s="139"/>
      <c r="O60" s="84"/>
      <c r="P60" s="84"/>
      <c r="Q60" s="84"/>
      <c r="R60" s="84"/>
      <c r="S60" s="84"/>
      <c r="T60" s="85"/>
      <c r="U60" s="85"/>
      <c r="V60" s="85"/>
      <c r="W60" s="85"/>
      <c r="X60" s="85"/>
      <c r="Y60" s="85"/>
      <c r="Z60" s="85"/>
      <c r="AA60" s="86"/>
      <c r="AB60" s="87"/>
      <c r="AC60" s="228"/>
      <c r="AD60" s="228"/>
      <c r="AE60" s="85"/>
      <c r="AF60" s="85"/>
      <c r="AG60" s="86"/>
      <c r="AH60" s="87"/>
      <c r="AI60" s="88"/>
      <c r="AJ60" s="89"/>
      <c r="AK60" s="135"/>
      <c r="AL60" s="136"/>
      <c r="AM60" s="136"/>
      <c r="AN60" s="139"/>
    </row>
    <row r="61" spans="2:40" ht="13.5" customHeight="1" x14ac:dyDescent="0.45">
      <c r="B61" s="82"/>
      <c r="C61" s="83"/>
      <c r="D61" s="83"/>
      <c r="E61" s="83"/>
      <c r="F61" s="229"/>
      <c r="G61" s="143"/>
      <c r="H61" s="143"/>
      <c r="I61" s="84"/>
      <c r="J61" s="84"/>
      <c r="K61" s="84"/>
      <c r="L61" s="84"/>
      <c r="M61" s="227"/>
      <c r="N61" s="139"/>
      <c r="O61" s="84"/>
      <c r="P61" s="84"/>
      <c r="Q61" s="84"/>
      <c r="R61" s="84"/>
      <c r="S61" s="84"/>
      <c r="T61" s="85"/>
      <c r="U61" s="85"/>
      <c r="V61" s="85"/>
      <c r="W61" s="85"/>
      <c r="X61" s="85"/>
      <c r="Y61" s="85"/>
      <c r="Z61" s="85"/>
      <c r="AA61" s="86"/>
      <c r="AB61" s="87"/>
      <c r="AC61" s="228"/>
      <c r="AD61" s="228"/>
      <c r="AE61" s="85"/>
      <c r="AF61" s="85"/>
      <c r="AG61" s="86"/>
      <c r="AH61" s="87"/>
      <c r="AI61" s="88"/>
      <c r="AJ61" s="89"/>
      <c r="AK61" s="135"/>
      <c r="AL61" s="136"/>
      <c r="AM61" s="136"/>
      <c r="AN61" s="139"/>
    </row>
    <row r="62" spans="2:40" ht="13.5" customHeight="1" x14ac:dyDescent="0.45">
      <c r="B62" s="82"/>
      <c r="C62" s="83"/>
      <c r="D62" s="83"/>
      <c r="E62" s="83"/>
      <c r="F62" s="229"/>
      <c r="G62" s="143"/>
      <c r="H62" s="143"/>
      <c r="I62" s="84"/>
      <c r="J62" s="84"/>
      <c r="K62" s="84"/>
      <c r="L62" s="84"/>
      <c r="M62" s="227"/>
      <c r="N62" s="139"/>
      <c r="O62" s="84"/>
      <c r="P62" s="84"/>
      <c r="Q62" s="84"/>
      <c r="R62" s="84"/>
      <c r="S62" s="84"/>
      <c r="T62" s="85"/>
      <c r="U62" s="85"/>
      <c r="V62" s="85"/>
      <c r="W62" s="85"/>
      <c r="X62" s="85"/>
      <c r="Y62" s="85"/>
      <c r="Z62" s="85"/>
      <c r="AA62" s="86"/>
      <c r="AB62" s="87"/>
      <c r="AC62" s="228"/>
      <c r="AD62" s="228"/>
      <c r="AE62" s="85"/>
      <c r="AF62" s="85"/>
      <c r="AG62" s="86"/>
      <c r="AH62" s="87"/>
      <c r="AI62" s="88"/>
      <c r="AJ62" s="89"/>
      <c r="AK62" s="135"/>
      <c r="AL62" s="136"/>
      <c r="AM62" s="136"/>
      <c r="AN62" s="139"/>
    </row>
    <row r="63" spans="2:40" ht="13.5" customHeight="1" x14ac:dyDescent="0.45">
      <c r="B63" s="82"/>
      <c r="C63" s="83"/>
      <c r="D63" s="83"/>
      <c r="E63" s="83"/>
      <c r="F63" s="229"/>
      <c r="G63" s="143"/>
      <c r="H63" s="143"/>
      <c r="I63" s="84"/>
      <c r="J63" s="84"/>
      <c r="K63" s="84"/>
      <c r="L63" s="84"/>
      <c r="M63" s="227"/>
      <c r="N63" s="139"/>
      <c r="O63" s="84"/>
      <c r="P63" s="84"/>
      <c r="Q63" s="84"/>
      <c r="R63" s="84"/>
      <c r="S63" s="84"/>
      <c r="T63" s="85"/>
      <c r="U63" s="85"/>
      <c r="V63" s="85"/>
      <c r="W63" s="85"/>
      <c r="X63" s="85"/>
      <c r="Y63" s="85"/>
      <c r="Z63" s="85"/>
      <c r="AA63" s="86"/>
      <c r="AB63" s="87"/>
      <c r="AC63" s="228"/>
      <c r="AD63" s="228"/>
      <c r="AE63" s="85"/>
      <c r="AF63" s="85"/>
      <c r="AG63" s="86"/>
      <c r="AH63" s="87"/>
      <c r="AI63" s="88"/>
      <c r="AJ63" s="89"/>
      <c r="AK63" s="135"/>
      <c r="AL63" s="136"/>
      <c r="AM63" s="136"/>
      <c r="AN63" s="139"/>
    </row>
    <row r="64" spans="2:40" ht="13.5" customHeight="1" x14ac:dyDescent="0.45">
      <c r="B64" s="82"/>
      <c r="C64" s="83"/>
      <c r="D64" s="83"/>
      <c r="E64" s="83"/>
      <c r="F64" s="226"/>
      <c r="G64" s="143"/>
      <c r="H64" s="143"/>
      <c r="I64" s="84"/>
      <c r="J64" s="84"/>
      <c r="K64" s="84"/>
      <c r="L64" s="84"/>
      <c r="M64" s="227"/>
      <c r="N64" s="139"/>
      <c r="O64" s="84"/>
      <c r="P64" s="84"/>
      <c r="Q64" s="84"/>
      <c r="R64" s="84"/>
      <c r="S64" s="84"/>
      <c r="T64" s="85"/>
      <c r="U64" s="85"/>
      <c r="V64" s="85"/>
      <c r="W64" s="85"/>
      <c r="X64" s="85"/>
      <c r="Y64" s="85"/>
      <c r="Z64" s="85"/>
      <c r="AA64" s="86"/>
      <c r="AB64" s="87"/>
      <c r="AC64" s="228"/>
      <c r="AD64" s="228"/>
      <c r="AE64" s="85"/>
      <c r="AF64" s="85"/>
      <c r="AG64" s="86"/>
      <c r="AH64" s="87"/>
      <c r="AI64" s="88"/>
      <c r="AJ64" s="89"/>
      <c r="AK64" s="135"/>
      <c r="AL64" s="136"/>
      <c r="AM64" s="136"/>
      <c r="AN64" s="139"/>
    </row>
    <row r="65" spans="2:40" ht="13.5" customHeight="1" x14ac:dyDescent="0.45">
      <c r="B65" s="82"/>
      <c r="C65" s="83"/>
      <c r="D65" s="83"/>
      <c r="E65" s="83"/>
      <c r="F65" s="226"/>
      <c r="G65" s="143"/>
      <c r="H65" s="143"/>
      <c r="I65" s="84"/>
      <c r="J65" s="84"/>
      <c r="K65" s="84"/>
      <c r="L65" s="84"/>
      <c r="M65" s="227"/>
      <c r="N65" s="139"/>
      <c r="O65" s="84"/>
      <c r="P65" s="84"/>
      <c r="Q65" s="84"/>
      <c r="R65" s="84"/>
      <c r="S65" s="84"/>
      <c r="T65" s="85"/>
      <c r="U65" s="85"/>
      <c r="V65" s="85"/>
      <c r="W65" s="85"/>
      <c r="X65" s="85"/>
      <c r="Y65" s="85"/>
      <c r="Z65" s="85"/>
      <c r="AA65" s="86"/>
      <c r="AB65" s="87"/>
      <c r="AC65" s="228"/>
      <c r="AD65" s="228"/>
      <c r="AE65" s="85"/>
      <c r="AF65" s="85"/>
      <c r="AG65" s="86"/>
      <c r="AH65" s="87"/>
      <c r="AI65" s="88"/>
      <c r="AJ65" s="89"/>
      <c r="AK65" s="135"/>
      <c r="AL65" s="136"/>
      <c r="AM65" s="136"/>
      <c r="AN65" s="139"/>
    </row>
    <row r="66" spans="2:40" ht="13.5" customHeight="1" x14ac:dyDescent="0.45">
      <c r="B66" s="91"/>
      <c r="C66" s="83"/>
      <c r="D66" s="83"/>
      <c r="E66" s="83"/>
      <c r="F66" s="226"/>
      <c r="G66" s="143"/>
      <c r="H66" s="143"/>
      <c r="I66" s="84"/>
      <c r="J66" s="84"/>
      <c r="K66" s="84"/>
      <c r="L66" s="84"/>
      <c r="M66" s="227"/>
      <c r="N66" s="139"/>
      <c r="O66" s="84"/>
      <c r="P66" s="84"/>
      <c r="Q66" s="84"/>
      <c r="R66" s="84"/>
      <c r="S66" s="84"/>
      <c r="T66" s="85"/>
      <c r="U66" s="85"/>
      <c r="V66" s="85"/>
      <c r="W66" s="85"/>
      <c r="X66" s="85"/>
      <c r="Y66" s="85"/>
      <c r="Z66" s="85"/>
      <c r="AA66" s="86"/>
      <c r="AB66" s="87"/>
      <c r="AC66" s="228"/>
      <c r="AD66" s="228"/>
      <c r="AE66" s="85"/>
      <c r="AF66" s="85"/>
      <c r="AG66" s="86"/>
      <c r="AH66" s="87"/>
      <c r="AI66" s="88"/>
      <c r="AJ66" s="89"/>
      <c r="AK66" s="135"/>
      <c r="AL66" s="136"/>
      <c r="AM66" s="136"/>
      <c r="AN66" s="139"/>
    </row>
    <row r="67" spans="2:40" ht="13.5" customHeight="1" x14ac:dyDescent="0.45">
      <c r="B67" s="91"/>
      <c r="C67" s="83"/>
      <c r="D67" s="83"/>
      <c r="E67" s="83"/>
      <c r="F67" s="226"/>
      <c r="G67" s="143"/>
      <c r="H67" s="143"/>
      <c r="I67" s="84"/>
      <c r="J67" s="84"/>
      <c r="K67" s="84"/>
      <c r="L67" s="84"/>
      <c r="M67" s="227"/>
      <c r="N67" s="139"/>
      <c r="O67" s="84"/>
      <c r="P67" s="84"/>
      <c r="Q67" s="84"/>
      <c r="R67" s="84"/>
      <c r="S67" s="84"/>
      <c r="T67" s="85"/>
      <c r="U67" s="85"/>
      <c r="V67" s="85"/>
      <c r="W67" s="85"/>
      <c r="X67" s="85"/>
      <c r="Y67" s="85"/>
      <c r="Z67" s="85"/>
      <c r="AA67" s="86"/>
      <c r="AB67" s="87"/>
      <c r="AC67" s="228"/>
      <c r="AD67" s="228"/>
      <c r="AE67" s="85"/>
      <c r="AF67" s="85"/>
      <c r="AG67" s="86"/>
      <c r="AH67" s="87"/>
      <c r="AI67" s="88"/>
      <c r="AJ67" s="89"/>
      <c r="AK67" s="135"/>
      <c r="AL67" s="136"/>
      <c r="AM67" s="136"/>
      <c r="AN67" s="139"/>
    </row>
    <row r="68" spans="2:40" ht="13.5" customHeight="1" x14ac:dyDescent="0.45">
      <c r="B68" s="91"/>
      <c r="C68" s="83"/>
      <c r="D68" s="83"/>
      <c r="E68" s="83"/>
      <c r="F68" s="226"/>
      <c r="G68" s="143"/>
      <c r="H68" s="143"/>
      <c r="I68" s="84"/>
      <c r="J68" s="84"/>
      <c r="K68" s="84"/>
      <c r="L68" s="84"/>
      <c r="M68" s="227"/>
      <c r="N68" s="139"/>
      <c r="O68" s="84"/>
      <c r="P68" s="84"/>
      <c r="Q68" s="84"/>
      <c r="R68" s="84"/>
      <c r="S68" s="84"/>
      <c r="T68" s="85"/>
      <c r="U68" s="85"/>
      <c r="V68" s="85"/>
      <c r="W68" s="85"/>
      <c r="X68" s="85"/>
      <c r="Y68" s="85"/>
      <c r="Z68" s="85"/>
      <c r="AA68" s="86"/>
      <c r="AB68" s="87"/>
      <c r="AC68" s="228"/>
      <c r="AD68" s="228"/>
      <c r="AE68" s="85"/>
      <c r="AF68" s="85"/>
      <c r="AG68" s="86"/>
      <c r="AH68" s="87"/>
      <c r="AI68" s="88"/>
      <c r="AJ68" s="89"/>
      <c r="AK68" s="135"/>
      <c r="AL68" s="136"/>
      <c r="AM68" s="136"/>
      <c r="AN68" s="139"/>
    </row>
    <row r="69" spans="2:40" ht="13.5" customHeight="1" x14ac:dyDescent="0.45">
      <c r="B69" s="91"/>
      <c r="C69" s="83"/>
      <c r="D69" s="83"/>
      <c r="E69" s="83"/>
      <c r="F69" s="229"/>
      <c r="G69" s="143"/>
      <c r="H69" s="143"/>
      <c r="I69" s="84"/>
      <c r="J69" s="84"/>
      <c r="K69" s="84"/>
      <c r="L69" s="84"/>
      <c r="M69" s="227"/>
      <c r="N69" s="139"/>
      <c r="O69" s="84"/>
      <c r="P69" s="84"/>
      <c r="Q69" s="84"/>
      <c r="R69" s="84"/>
      <c r="S69" s="84"/>
      <c r="T69" s="85"/>
      <c r="U69" s="85"/>
      <c r="V69" s="85"/>
      <c r="W69" s="85"/>
      <c r="X69" s="85"/>
      <c r="Y69" s="85"/>
      <c r="Z69" s="85"/>
      <c r="AA69" s="86"/>
      <c r="AB69" s="87"/>
      <c r="AC69" s="228"/>
      <c r="AD69" s="228"/>
      <c r="AE69" s="85"/>
      <c r="AF69" s="85"/>
      <c r="AG69" s="86"/>
      <c r="AH69" s="87"/>
      <c r="AI69" s="88"/>
      <c r="AJ69" s="89"/>
      <c r="AK69" s="135"/>
      <c r="AL69" s="136"/>
      <c r="AM69" s="136"/>
      <c r="AN69" s="139"/>
    </row>
    <row r="70" spans="2:40" ht="13.5" customHeight="1" x14ac:dyDescent="0.45">
      <c r="B70" s="91"/>
      <c r="C70" s="83"/>
      <c r="D70" s="83"/>
      <c r="E70" s="83"/>
      <c r="F70" s="229"/>
      <c r="G70" s="143"/>
      <c r="H70" s="143"/>
      <c r="I70" s="84"/>
      <c r="J70" s="84"/>
      <c r="K70" s="84"/>
      <c r="L70" s="84"/>
      <c r="M70" s="227"/>
      <c r="N70" s="139"/>
      <c r="O70" s="84"/>
      <c r="P70" s="84"/>
      <c r="Q70" s="84"/>
      <c r="R70" s="84"/>
      <c r="S70" s="84"/>
      <c r="T70" s="85"/>
      <c r="U70" s="85"/>
      <c r="V70" s="85"/>
      <c r="W70" s="85"/>
      <c r="X70" s="85"/>
      <c r="Y70" s="85"/>
      <c r="Z70" s="85"/>
      <c r="AA70" s="86"/>
      <c r="AB70" s="87"/>
      <c r="AC70" s="228"/>
      <c r="AD70" s="228"/>
      <c r="AE70" s="85"/>
      <c r="AF70" s="85"/>
      <c r="AG70" s="86"/>
      <c r="AH70" s="87"/>
      <c r="AI70" s="88"/>
      <c r="AJ70" s="89"/>
      <c r="AK70" s="135"/>
      <c r="AL70" s="136"/>
      <c r="AM70" s="136"/>
      <c r="AN70" s="139"/>
    </row>
    <row r="71" spans="2:40" ht="13.5" customHeight="1" x14ac:dyDescent="0.45">
      <c r="B71" s="91"/>
      <c r="C71" s="83"/>
      <c r="D71" s="83"/>
      <c r="E71" s="83"/>
      <c r="F71" s="229"/>
      <c r="G71" s="143"/>
      <c r="H71" s="143"/>
      <c r="I71" s="84"/>
      <c r="J71" s="84"/>
      <c r="K71" s="84"/>
      <c r="L71" s="84"/>
      <c r="M71" s="227"/>
      <c r="N71" s="139"/>
      <c r="O71" s="84"/>
      <c r="P71" s="84"/>
      <c r="Q71" s="84"/>
      <c r="R71" s="84"/>
      <c r="S71" s="84"/>
      <c r="T71" s="90"/>
      <c r="U71" s="90"/>
      <c r="V71" s="90"/>
      <c r="W71" s="85"/>
      <c r="X71" s="85"/>
      <c r="Y71" s="85"/>
      <c r="Z71" s="85"/>
      <c r="AA71" s="86"/>
      <c r="AB71" s="87"/>
      <c r="AC71" s="228"/>
      <c r="AD71" s="228"/>
      <c r="AE71" s="85"/>
      <c r="AF71" s="85"/>
      <c r="AG71" s="86"/>
      <c r="AH71" s="87"/>
      <c r="AI71" s="88"/>
      <c r="AJ71" s="89"/>
      <c r="AK71" s="135"/>
      <c r="AL71" s="136"/>
      <c r="AM71" s="136"/>
      <c r="AN71" s="139"/>
    </row>
    <row r="72" spans="2:40" ht="13.5" customHeight="1" x14ac:dyDescent="0.45">
      <c r="B72" s="91"/>
      <c r="C72" s="83"/>
      <c r="D72" s="83"/>
      <c r="E72" s="83"/>
      <c r="F72" s="226"/>
      <c r="G72" s="143"/>
      <c r="H72" s="143"/>
      <c r="I72" s="84"/>
      <c r="J72" s="84"/>
      <c r="K72" s="84"/>
      <c r="L72" s="84"/>
      <c r="M72" s="227"/>
      <c r="N72" s="139"/>
      <c r="O72" s="84"/>
      <c r="P72" s="84"/>
      <c r="Q72" s="84"/>
      <c r="R72" s="84"/>
      <c r="S72" s="84"/>
      <c r="T72" s="85"/>
      <c r="U72" s="85"/>
      <c r="V72" s="85"/>
      <c r="W72" s="85"/>
      <c r="X72" s="85"/>
      <c r="Y72" s="85"/>
      <c r="Z72" s="85"/>
      <c r="AA72" s="86"/>
      <c r="AB72" s="87"/>
      <c r="AC72" s="228"/>
      <c r="AD72" s="228"/>
      <c r="AE72" s="85"/>
      <c r="AF72" s="85"/>
      <c r="AG72" s="86"/>
      <c r="AH72" s="87"/>
      <c r="AI72" s="88"/>
      <c r="AJ72" s="89"/>
      <c r="AK72" s="135"/>
      <c r="AL72" s="136"/>
      <c r="AM72" s="136"/>
      <c r="AN72" s="139"/>
    </row>
    <row r="73" spans="2:40" ht="13.5" customHeight="1" x14ac:dyDescent="0.45">
      <c r="B73" s="91"/>
      <c r="C73" s="83"/>
      <c r="D73" s="83"/>
      <c r="E73" s="83"/>
      <c r="F73" s="226"/>
      <c r="G73" s="143"/>
      <c r="H73" s="143"/>
      <c r="I73" s="84"/>
      <c r="J73" s="84"/>
      <c r="K73" s="84"/>
      <c r="L73" s="84"/>
      <c r="M73" s="227"/>
      <c r="N73" s="139"/>
      <c r="O73" s="84"/>
      <c r="P73" s="84"/>
      <c r="Q73" s="84"/>
      <c r="R73" s="84"/>
      <c r="S73" s="84"/>
      <c r="T73" s="85"/>
      <c r="U73" s="85"/>
      <c r="V73" s="85"/>
      <c r="W73" s="85"/>
      <c r="X73" s="85"/>
      <c r="Y73" s="85"/>
      <c r="Z73" s="85"/>
      <c r="AA73" s="86"/>
      <c r="AB73" s="87"/>
      <c r="AC73" s="228"/>
      <c r="AD73" s="228"/>
      <c r="AE73" s="85"/>
      <c r="AF73" s="85"/>
      <c r="AG73" s="86"/>
      <c r="AH73" s="87"/>
      <c r="AI73" s="88"/>
      <c r="AJ73" s="89"/>
      <c r="AK73" s="135"/>
      <c r="AL73" s="136"/>
      <c r="AM73" s="136"/>
      <c r="AN73" s="139"/>
    </row>
    <row r="74" spans="2:40" ht="13.5" customHeight="1" x14ac:dyDescent="0.45">
      <c r="B74" s="91"/>
      <c r="C74" s="83"/>
      <c r="D74" s="83"/>
      <c r="E74" s="83"/>
      <c r="F74" s="226"/>
      <c r="G74" s="143"/>
      <c r="H74" s="143"/>
      <c r="I74" s="84"/>
      <c r="J74" s="84"/>
      <c r="K74" s="84"/>
      <c r="L74" s="84"/>
      <c r="M74" s="227"/>
      <c r="N74" s="139"/>
      <c r="O74" s="84"/>
      <c r="P74" s="84"/>
      <c r="Q74" s="84"/>
      <c r="R74" s="84"/>
      <c r="S74" s="84"/>
      <c r="T74" s="85"/>
      <c r="U74" s="85"/>
      <c r="V74" s="85"/>
      <c r="W74" s="85"/>
      <c r="X74" s="85"/>
      <c r="Y74" s="85"/>
      <c r="Z74" s="85"/>
      <c r="AA74" s="86"/>
      <c r="AB74" s="87"/>
      <c r="AC74" s="228"/>
      <c r="AD74" s="228"/>
      <c r="AE74" s="85"/>
      <c r="AF74" s="85"/>
      <c r="AG74" s="86"/>
      <c r="AH74" s="87"/>
      <c r="AI74" s="88"/>
      <c r="AJ74" s="89"/>
      <c r="AK74" s="135"/>
      <c r="AL74" s="136"/>
      <c r="AM74" s="136"/>
      <c r="AN74" s="139"/>
    </row>
    <row r="75" spans="2:40" ht="13.5" customHeight="1" x14ac:dyDescent="0.45">
      <c r="B75" s="91"/>
      <c r="C75" s="83"/>
      <c r="D75" s="83"/>
      <c r="E75" s="83"/>
      <c r="F75" s="226"/>
      <c r="G75" s="143"/>
      <c r="H75" s="143"/>
      <c r="I75" s="84"/>
      <c r="J75" s="84"/>
      <c r="K75" s="84"/>
      <c r="L75" s="84"/>
      <c r="M75" s="227"/>
      <c r="N75" s="139"/>
      <c r="O75" s="84"/>
      <c r="P75" s="84"/>
      <c r="Q75" s="84"/>
      <c r="R75" s="84"/>
      <c r="S75" s="84"/>
      <c r="T75" s="85"/>
      <c r="U75" s="85"/>
      <c r="V75" s="85"/>
      <c r="W75" s="85"/>
      <c r="X75" s="85"/>
      <c r="Y75" s="85"/>
      <c r="Z75" s="85"/>
      <c r="AA75" s="86"/>
      <c r="AB75" s="87"/>
      <c r="AC75" s="228"/>
      <c r="AD75" s="228"/>
      <c r="AE75" s="85"/>
      <c r="AF75" s="85"/>
      <c r="AG75" s="86"/>
      <c r="AH75" s="87"/>
      <c r="AI75" s="88"/>
      <c r="AJ75" s="89"/>
      <c r="AK75" s="135"/>
      <c r="AL75" s="136"/>
      <c r="AM75" s="136"/>
      <c r="AN75" s="139"/>
    </row>
    <row r="76" spans="2:40" ht="13.5" customHeight="1" x14ac:dyDescent="0.45">
      <c r="B76" s="91"/>
      <c r="C76" s="83"/>
      <c r="D76" s="83"/>
      <c r="E76" s="83"/>
      <c r="F76" s="226"/>
      <c r="G76" s="143"/>
      <c r="H76" s="143"/>
      <c r="I76" s="84"/>
      <c r="J76" s="84"/>
      <c r="K76" s="84"/>
      <c r="L76" s="84"/>
      <c r="M76" s="227"/>
      <c r="N76" s="139"/>
      <c r="O76" s="84"/>
      <c r="P76" s="84"/>
      <c r="Q76" s="84"/>
      <c r="R76" s="84"/>
      <c r="S76" s="84"/>
      <c r="T76" s="85"/>
      <c r="U76" s="85"/>
      <c r="V76" s="85"/>
      <c r="W76" s="85"/>
      <c r="X76" s="85"/>
      <c r="Y76" s="85"/>
      <c r="Z76" s="85"/>
      <c r="AA76" s="86"/>
      <c r="AB76" s="87"/>
      <c r="AC76" s="228"/>
      <c r="AD76" s="228"/>
      <c r="AE76" s="85"/>
      <c r="AF76" s="85"/>
      <c r="AG76" s="86"/>
      <c r="AH76" s="87"/>
      <c r="AI76" s="88"/>
      <c r="AJ76" s="89"/>
      <c r="AK76" s="135"/>
      <c r="AL76" s="136"/>
      <c r="AM76" s="136"/>
      <c r="AN76" s="139"/>
    </row>
    <row r="77" spans="2:40" ht="13.5" customHeight="1" x14ac:dyDescent="0.45">
      <c r="B77" s="91"/>
      <c r="C77" s="83"/>
      <c r="D77" s="83"/>
      <c r="E77" s="83"/>
      <c r="F77" s="226"/>
      <c r="G77" s="143"/>
      <c r="H77" s="143"/>
      <c r="I77" s="84"/>
      <c r="J77" s="84"/>
      <c r="K77" s="84"/>
      <c r="L77" s="84"/>
      <c r="M77" s="227"/>
      <c r="N77" s="139"/>
      <c r="O77" s="84"/>
      <c r="P77" s="84"/>
      <c r="Q77" s="84"/>
      <c r="R77" s="84"/>
      <c r="S77" s="84"/>
      <c r="T77" s="85"/>
      <c r="U77" s="85"/>
      <c r="V77" s="85"/>
      <c r="W77" s="85"/>
      <c r="X77" s="85"/>
      <c r="Y77" s="85"/>
      <c r="Z77" s="85"/>
      <c r="AA77" s="86"/>
      <c r="AB77" s="87"/>
      <c r="AC77" s="228"/>
      <c r="AD77" s="228"/>
      <c r="AE77" s="85"/>
      <c r="AF77" s="85"/>
      <c r="AG77" s="86"/>
      <c r="AH77" s="87"/>
      <c r="AI77" s="88"/>
      <c r="AJ77" s="89"/>
      <c r="AK77" s="135"/>
      <c r="AL77" s="136"/>
      <c r="AM77" s="136"/>
      <c r="AN77" s="139"/>
    </row>
    <row r="78" spans="2:40" ht="13.5" customHeight="1" x14ac:dyDescent="0.45">
      <c r="B78" s="91"/>
      <c r="C78" s="83"/>
      <c r="D78" s="83"/>
      <c r="E78" s="83"/>
      <c r="F78" s="226"/>
      <c r="G78" s="143"/>
      <c r="H78" s="143"/>
      <c r="I78" s="84"/>
      <c r="J78" s="84"/>
      <c r="K78" s="84"/>
      <c r="L78" s="84"/>
      <c r="M78" s="227"/>
      <c r="N78" s="139"/>
      <c r="O78" s="84"/>
      <c r="P78" s="84"/>
      <c r="Q78" s="84"/>
      <c r="R78" s="84"/>
      <c r="S78" s="84"/>
      <c r="T78" s="85"/>
      <c r="U78" s="85"/>
      <c r="V78" s="85"/>
      <c r="W78" s="85"/>
      <c r="X78" s="85"/>
      <c r="Y78" s="85"/>
      <c r="Z78" s="85"/>
      <c r="AA78" s="86"/>
      <c r="AB78" s="87"/>
      <c r="AC78" s="228"/>
      <c r="AD78" s="228"/>
      <c r="AE78" s="85"/>
      <c r="AF78" s="85"/>
      <c r="AG78" s="86"/>
      <c r="AH78" s="87"/>
      <c r="AI78" s="88"/>
      <c r="AJ78" s="89"/>
      <c r="AK78" s="135"/>
      <c r="AL78" s="136"/>
      <c r="AM78" s="136"/>
      <c r="AN78" s="139"/>
    </row>
    <row r="79" spans="2:40" ht="13.5" customHeight="1" x14ac:dyDescent="0.45">
      <c r="B79" s="82"/>
      <c r="C79" s="83"/>
      <c r="D79" s="83"/>
      <c r="E79" s="83"/>
      <c r="F79" s="226"/>
      <c r="G79" s="143"/>
      <c r="H79" s="143"/>
      <c r="I79" s="84"/>
      <c r="J79" s="84"/>
      <c r="K79" s="84"/>
      <c r="L79" s="84"/>
      <c r="M79" s="227"/>
      <c r="N79" s="139"/>
      <c r="O79" s="84"/>
      <c r="P79" s="84"/>
      <c r="Q79" s="84"/>
      <c r="R79" s="84"/>
      <c r="S79" s="84"/>
      <c r="T79" s="85"/>
      <c r="U79" s="85"/>
      <c r="V79" s="85"/>
      <c r="W79" s="85"/>
      <c r="X79" s="85"/>
      <c r="Y79" s="85"/>
      <c r="Z79" s="85"/>
      <c r="AA79" s="86"/>
      <c r="AB79" s="87"/>
      <c r="AC79" s="228"/>
      <c r="AD79" s="228"/>
      <c r="AE79" s="85"/>
      <c r="AF79" s="85"/>
      <c r="AG79" s="86"/>
      <c r="AH79" s="87"/>
      <c r="AI79" s="88"/>
      <c r="AJ79" s="89"/>
      <c r="AK79" s="135"/>
      <c r="AL79" s="136"/>
      <c r="AM79" s="136"/>
      <c r="AN79" s="139"/>
    </row>
    <row r="80" spans="2:40" ht="13.5" customHeight="1" x14ac:dyDescent="0.45">
      <c r="B80" s="82"/>
      <c r="C80" s="83"/>
      <c r="D80" s="83"/>
      <c r="E80" s="83"/>
      <c r="F80" s="226"/>
      <c r="G80" s="143"/>
      <c r="H80" s="143"/>
      <c r="I80" s="84"/>
      <c r="J80" s="84"/>
      <c r="K80" s="84"/>
      <c r="L80" s="84"/>
      <c r="M80" s="227"/>
      <c r="N80" s="139"/>
      <c r="O80" s="84"/>
      <c r="P80" s="84"/>
      <c r="Q80" s="84"/>
      <c r="R80" s="84"/>
      <c r="S80" s="84"/>
      <c r="T80" s="85"/>
      <c r="U80" s="85"/>
      <c r="V80" s="85"/>
      <c r="W80" s="85"/>
      <c r="X80" s="85"/>
      <c r="Y80" s="85"/>
      <c r="Z80" s="85"/>
      <c r="AA80" s="86"/>
      <c r="AB80" s="87"/>
      <c r="AC80" s="228"/>
      <c r="AD80" s="228"/>
      <c r="AE80" s="85"/>
      <c r="AF80" s="85"/>
      <c r="AG80" s="86"/>
      <c r="AH80" s="87"/>
      <c r="AI80" s="88"/>
      <c r="AJ80" s="89"/>
      <c r="AK80" s="135"/>
      <c r="AL80" s="136"/>
      <c r="AM80" s="136"/>
      <c r="AN80" s="139"/>
    </row>
    <row r="81" spans="2:40" ht="13.5" customHeight="1" x14ac:dyDescent="0.45">
      <c r="B81" s="82"/>
      <c r="C81" s="83"/>
      <c r="D81" s="83"/>
      <c r="E81" s="83"/>
      <c r="F81" s="226"/>
      <c r="G81" s="143"/>
      <c r="H81" s="143"/>
      <c r="I81" s="84"/>
      <c r="J81" s="84"/>
      <c r="K81" s="84"/>
      <c r="L81" s="84"/>
      <c r="M81" s="227"/>
      <c r="N81" s="139"/>
      <c r="O81" s="84"/>
      <c r="P81" s="84"/>
      <c r="Q81" s="84"/>
      <c r="R81" s="84"/>
      <c r="S81" s="84"/>
      <c r="T81" s="85"/>
      <c r="U81" s="85"/>
      <c r="V81" s="85"/>
      <c r="W81" s="85"/>
      <c r="X81" s="85"/>
      <c r="Y81" s="85"/>
      <c r="Z81" s="85"/>
      <c r="AA81" s="86"/>
      <c r="AB81" s="87"/>
      <c r="AC81" s="228"/>
      <c r="AD81" s="228"/>
      <c r="AE81" s="85"/>
      <c r="AF81" s="85"/>
      <c r="AG81" s="86"/>
      <c r="AH81" s="87"/>
      <c r="AI81" s="88"/>
      <c r="AJ81" s="89"/>
      <c r="AK81" s="135"/>
      <c r="AL81" s="136"/>
      <c r="AM81" s="136"/>
      <c r="AN81" s="139"/>
    </row>
    <row r="82" spans="2:40" ht="13.5" customHeight="1" x14ac:dyDescent="0.45">
      <c r="B82" s="91"/>
      <c r="C82" s="83"/>
      <c r="D82" s="83"/>
      <c r="E82" s="83"/>
      <c r="F82" s="226"/>
      <c r="G82" s="143"/>
      <c r="H82" s="143"/>
      <c r="I82" s="84"/>
      <c r="J82" s="84"/>
      <c r="K82" s="84"/>
      <c r="L82" s="84"/>
      <c r="M82" s="227"/>
      <c r="N82" s="139"/>
      <c r="O82" s="84"/>
      <c r="P82" s="84"/>
      <c r="Q82" s="84"/>
      <c r="R82" s="84"/>
      <c r="S82" s="84"/>
      <c r="T82" s="85"/>
      <c r="U82" s="85"/>
      <c r="V82" s="85"/>
      <c r="W82" s="85"/>
      <c r="X82" s="85"/>
      <c r="Y82" s="85"/>
      <c r="Z82" s="85"/>
      <c r="AA82" s="86"/>
      <c r="AB82" s="87"/>
      <c r="AC82" s="228"/>
      <c r="AD82" s="228"/>
      <c r="AE82" s="85"/>
      <c r="AF82" s="85"/>
      <c r="AG82" s="86"/>
      <c r="AH82" s="87"/>
      <c r="AI82" s="88"/>
      <c r="AJ82" s="89"/>
      <c r="AK82" s="135"/>
      <c r="AL82" s="136"/>
      <c r="AM82" s="136"/>
      <c r="AN82" s="139"/>
    </row>
    <row r="83" spans="2:40" ht="13.5" customHeight="1" x14ac:dyDescent="0.45">
      <c r="B83" s="91"/>
      <c r="C83" s="83"/>
      <c r="D83" s="83"/>
      <c r="E83" s="83"/>
      <c r="F83" s="226"/>
      <c r="G83" s="143"/>
      <c r="H83" s="143"/>
      <c r="I83" s="84"/>
      <c r="J83" s="84"/>
      <c r="K83" s="84"/>
      <c r="L83" s="84"/>
      <c r="M83" s="227"/>
      <c r="N83" s="139"/>
      <c r="O83" s="84"/>
      <c r="P83" s="84"/>
      <c r="Q83" s="84"/>
      <c r="R83" s="84"/>
      <c r="S83" s="84"/>
      <c r="T83" s="85"/>
      <c r="U83" s="85"/>
      <c r="V83" s="85"/>
      <c r="W83" s="85"/>
      <c r="X83" s="85"/>
      <c r="Y83" s="85"/>
      <c r="Z83" s="85"/>
      <c r="AA83" s="86"/>
      <c r="AB83" s="87"/>
      <c r="AC83" s="228"/>
      <c r="AD83" s="228"/>
      <c r="AE83" s="85"/>
      <c r="AF83" s="85"/>
      <c r="AG83" s="86"/>
      <c r="AH83" s="87"/>
      <c r="AI83" s="88"/>
      <c r="AJ83" s="89"/>
      <c r="AK83" s="135"/>
      <c r="AL83" s="136"/>
      <c r="AM83" s="136"/>
      <c r="AN83" s="139"/>
    </row>
    <row r="84" spans="2:40" ht="13.5" customHeight="1" x14ac:dyDescent="0.45">
      <c r="B84" s="91"/>
      <c r="C84" s="83"/>
      <c r="D84" s="83"/>
      <c r="E84" s="83"/>
      <c r="F84" s="226"/>
      <c r="G84" s="143"/>
      <c r="H84" s="143"/>
      <c r="I84" s="84"/>
      <c r="J84" s="84"/>
      <c r="K84" s="84"/>
      <c r="L84" s="84"/>
      <c r="M84" s="227"/>
      <c r="N84" s="139"/>
      <c r="O84" s="84"/>
      <c r="P84" s="84"/>
      <c r="Q84" s="84"/>
      <c r="R84" s="84"/>
      <c r="S84" s="84"/>
      <c r="T84" s="85"/>
      <c r="U84" s="85"/>
      <c r="V84" s="85"/>
      <c r="W84" s="85"/>
      <c r="X84" s="85"/>
      <c r="Y84" s="85"/>
      <c r="Z84" s="85"/>
      <c r="AA84" s="86"/>
      <c r="AB84" s="87"/>
      <c r="AC84" s="228"/>
      <c r="AD84" s="228"/>
      <c r="AE84" s="85"/>
      <c r="AF84" s="85"/>
      <c r="AG84" s="86"/>
      <c r="AH84" s="87"/>
      <c r="AI84" s="88"/>
      <c r="AJ84" s="89"/>
      <c r="AK84" s="135"/>
      <c r="AL84" s="136"/>
      <c r="AM84" s="136"/>
      <c r="AN84" s="139"/>
    </row>
    <row r="85" spans="2:40" ht="13.5" customHeight="1" x14ac:dyDescent="0.45">
      <c r="B85" s="91"/>
      <c r="C85" s="83"/>
      <c r="D85" s="83"/>
      <c r="E85" s="83"/>
      <c r="F85" s="229"/>
      <c r="G85" s="143"/>
      <c r="H85" s="143"/>
      <c r="I85" s="84"/>
      <c r="J85" s="84"/>
      <c r="K85" s="84"/>
      <c r="L85" s="84"/>
      <c r="M85" s="227"/>
      <c r="N85" s="139"/>
      <c r="O85" s="84"/>
      <c r="P85" s="84"/>
      <c r="Q85" s="84"/>
      <c r="R85" s="84"/>
      <c r="S85" s="84"/>
      <c r="T85" s="85"/>
      <c r="U85" s="85"/>
      <c r="V85" s="85"/>
      <c r="W85" s="85"/>
      <c r="X85" s="85"/>
      <c r="Y85" s="85"/>
      <c r="Z85" s="85"/>
      <c r="AA85" s="86"/>
      <c r="AB85" s="87"/>
      <c r="AC85" s="228"/>
      <c r="AD85" s="228"/>
      <c r="AE85" s="85"/>
      <c r="AF85" s="85"/>
      <c r="AG85" s="86"/>
      <c r="AH85" s="87"/>
      <c r="AI85" s="88"/>
      <c r="AJ85" s="89"/>
      <c r="AK85" s="135"/>
      <c r="AL85" s="136"/>
      <c r="AM85" s="136"/>
      <c r="AN85" s="139"/>
    </row>
    <row r="86" spans="2:40" ht="13.5" customHeight="1" x14ac:dyDescent="0.45">
      <c r="B86" s="91"/>
      <c r="C86" s="83"/>
      <c r="D86" s="83"/>
      <c r="E86" s="83"/>
      <c r="F86" s="229"/>
      <c r="G86" s="143"/>
      <c r="H86" s="143"/>
      <c r="I86" s="84"/>
      <c r="J86" s="84"/>
      <c r="K86" s="84"/>
      <c r="L86" s="84"/>
      <c r="M86" s="227"/>
      <c r="N86" s="139"/>
      <c r="O86" s="84"/>
      <c r="P86" s="84"/>
      <c r="Q86" s="84"/>
      <c r="R86" s="84"/>
      <c r="S86" s="84"/>
      <c r="T86" s="85"/>
      <c r="U86" s="85"/>
      <c r="V86" s="85"/>
      <c r="W86" s="85"/>
      <c r="X86" s="85"/>
      <c r="Y86" s="85"/>
      <c r="Z86" s="85"/>
      <c r="AA86" s="86"/>
      <c r="AB86" s="87"/>
      <c r="AC86" s="228"/>
      <c r="AD86" s="228"/>
      <c r="AE86" s="85"/>
      <c r="AF86" s="85"/>
      <c r="AG86" s="86"/>
      <c r="AH86" s="87"/>
      <c r="AI86" s="88"/>
      <c r="AJ86" s="89"/>
      <c r="AK86" s="135"/>
      <c r="AL86" s="136"/>
      <c r="AM86" s="136"/>
      <c r="AN86" s="139"/>
    </row>
    <row r="87" spans="2:40" ht="13.5" customHeight="1" x14ac:dyDescent="0.45">
      <c r="B87" s="91"/>
      <c r="C87" s="83"/>
      <c r="D87" s="83"/>
      <c r="E87" s="83"/>
      <c r="F87" s="229"/>
      <c r="G87" s="143"/>
      <c r="H87" s="143"/>
      <c r="I87" s="84"/>
      <c r="J87" s="84"/>
      <c r="K87" s="84"/>
      <c r="L87" s="84"/>
      <c r="M87" s="227"/>
      <c r="N87" s="139"/>
      <c r="O87" s="84"/>
      <c r="P87" s="84"/>
      <c r="Q87" s="84"/>
      <c r="R87" s="84"/>
      <c r="S87" s="84"/>
      <c r="T87" s="90"/>
      <c r="U87" s="90"/>
      <c r="V87" s="90"/>
      <c r="W87" s="85"/>
      <c r="X87" s="85"/>
      <c r="Y87" s="85"/>
      <c r="Z87" s="85"/>
      <c r="AA87" s="86"/>
      <c r="AB87" s="87"/>
      <c r="AC87" s="228"/>
      <c r="AD87" s="228"/>
      <c r="AE87" s="85"/>
      <c r="AF87" s="85"/>
      <c r="AG87" s="86"/>
      <c r="AH87" s="87"/>
      <c r="AI87" s="88"/>
      <c r="AJ87" s="89"/>
      <c r="AK87" s="135"/>
      <c r="AL87" s="136"/>
      <c r="AM87" s="136"/>
      <c r="AN87" s="139"/>
    </row>
    <row r="88" spans="2:40" ht="13.5" customHeight="1" x14ac:dyDescent="0.45">
      <c r="B88" s="91"/>
      <c r="C88" s="83"/>
      <c r="D88" s="83"/>
      <c r="E88" s="83"/>
      <c r="F88" s="226"/>
      <c r="G88" s="143"/>
      <c r="H88" s="143"/>
      <c r="I88" s="84"/>
      <c r="J88" s="84"/>
      <c r="K88" s="84"/>
      <c r="L88" s="84"/>
      <c r="M88" s="227"/>
      <c r="N88" s="139"/>
      <c r="O88" s="84"/>
      <c r="P88" s="84"/>
      <c r="Q88" s="84"/>
      <c r="R88" s="84"/>
      <c r="S88" s="84"/>
      <c r="T88" s="85"/>
      <c r="U88" s="85"/>
      <c r="V88" s="85"/>
      <c r="W88" s="85"/>
      <c r="X88" s="85"/>
      <c r="Y88" s="85"/>
      <c r="Z88" s="85"/>
      <c r="AA88" s="86"/>
      <c r="AB88" s="87"/>
      <c r="AC88" s="228"/>
      <c r="AD88" s="228"/>
      <c r="AE88" s="85"/>
      <c r="AF88" s="85"/>
      <c r="AG88" s="86"/>
      <c r="AH88" s="87"/>
      <c r="AI88" s="88"/>
      <c r="AJ88" s="89"/>
      <c r="AK88" s="135"/>
      <c r="AL88" s="136"/>
      <c r="AM88" s="136"/>
      <c r="AN88" s="139"/>
    </row>
    <row r="89" spans="2:40" ht="13.5" customHeight="1" x14ac:dyDescent="0.45">
      <c r="B89" s="91"/>
      <c r="C89" s="83"/>
      <c r="D89" s="83"/>
      <c r="E89" s="83"/>
      <c r="F89" s="226"/>
      <c r="G89" s="143"/>
      <c r="H89" s="143"/>
      <c r="I89" s="84"/>
      <c r="J89" s="84"/>
      <c r="K89" s="84"/>
      <c r="L89" s="84"/>
      <c r="M89" s="227"/>
      <c r="N89" s="139"/>
      <c r="O89" s="84"/>
      <c r="P89" s="84"/>
      <c r="Q89" s="84"/>
      <c r="R89" s="84"/>
      <c r="S89" s="84"/>
      <c r="T89" s="85"/>
      <c r="U89" s="85"/>
      <c r="V89" s="85"/>
      <c r="W89" s="85"/>
      <c r="X89" s="85"/>
      <c r="Y89" s="85"/>
      <c r="Z89" s="85"/>
      <c r="AA89" s="86"/>
      <c r="AB89" s="87"/>
      <c r="AC89" s="228"/>
      <c r="AD89" s="228"/>
      <c r="AE89" s="85"/>
      <c r="AF89" s="85"/>
      <c r="AG89" s="86"/>
      <c r="AH89" s="87"/>
      <c r="AI89" s="88"/>
      <c r="AJ89" s="89"/>
      <c r="AK89" s="135"/>
      <c r="AL89" s="136"/>
      <c r="AM89" s="136"/>
      <c r="AN89" s="139"/>
    </row>
    <row r="90" spans="2:40" ht="13.5" customHeight="1" x14ac:dyDescent="0.45">
      <c r="B90" s="91"/>
      <c r="C90" s="83"/>
      <c r="D90" s="83"/>
      <c r="E90" s="83"/>
      <c r="F90" s="226"/>
      <c r="G90" s="143"/>
      <c r="H90" s="143"/>
      <c r="I90" s="84"/>
      <c r="J90" s="84"/>
      <c r="K90" s="84"/>
      <c r="L90" s="84"/>
      <c r="M90" s="227"/>
      <c r="N90" s="139"/>
      <c r="O90" s="84"/>
      <c r="P90" s="84"/>
      <c r="Q90" s="84"/>
      <c r="R90" s="84"/>
      <c r="S90" s="84"/>
      <c r="T90" s="85"/>
      <c r="U90" s="85"/>
      <c r="V90" s="85"/>
      <c r="W90" s="85"/>
      <c r="X90" s="85"/>
      <c r="Y90" s="85"/>
      <c r="Z90" s="85"/>
      <c r="AA90" s="86"/>
      <c r="AB90" s="87"/>
      <c r="AC90" s="228"/>
      <c r="AD90" s="228"/>
      <c r="AE90" s="85"/>
      <c r="AF90" s="85"/>
      <c r="AG90" s="86"/>
      <c r="AH90" s="87"/>
      <c r="AI90" s="88"/>
      <c r="AJ90" s="89"/>
      <c r="AK90" s="135"/>
      <c r="AL90" s="136"/>
      <c r="AM90" s="136"/>
      <c r="AN90" s="139"/>
    </row>
    <row r="91" spans="2:40" ht="13.5" customHeight="1" x14ac:dyDescent="0.45">
      <c r="B91" s="91"/>
      <c r="C91" s="83"/>
      <c r="D91" s="83"/>
      <c r="E91" s="83"/>
      <c r="F91" s="226"/>
      <c r="G91" s="143"/>
      <c r="H91" s="143"/>
      <c r="I91" s="84"/>
      <c r="J91" s="84"/>
      <c r="K91" s="84"/>
      <c r="L91" s="84"/>
      <c r="M91" s="227"/>
      <c r="N91" s="139"/>
      <c r="O91" s="84"/>
      <c r="P91" s="84"/>
      <c r="Q91" s="84"/>
      <c r="R91" s="84"/>
      <c r="S91" s="84"/>
      <c r="T91" s="85"/>
      <c r="U91" s="85"/>
      <c r="V91" s="85"/>
      <c r="W91" s="85"/>
      <c r="X91" s="85"/>
      <c r="Y91" s="85"/>
      <c r="Z91" s="85"/>
      <c r="AA91" s="86"/>
      <c r="AB91" s="87"/>
      <c r="AC91" s="228"/>
      <c r="AD91" s="228"/>
      <c r="AE91" s="85"/>
      <c r="AF91" s="85"/>
      <c r="AG91" s="86"/>
      <c r="AH91" s="87"/>
      <c r="AI91" s="88"/>
      <c r="AJ91" s="89"/>
      <c r="AK91" s="135"/>
      <c r="AL91" s="136"/>
      <c r="AM91" s="136"/>
      <c r="AN91" s="139"/>
    </row>
    <row r="92" spans="2:40" ht="13.5" customHeight="1" x14ac:dyDescent="0.45">
      <c r="B92" s="91"/>
      <c r="C92" s="83"/>
      <c r="D92" s="83"/>
      <c r="E92" s="83"/>
      <c r="F92" s="226"/>
      <c r="G92" s="143"/>
      <c r="H92" s="143"/>
      <c r="I92" s="84"/>
      <c r="J92" s="84"/>
      <c r="K92" s="84"/>
      <c r="L92" s="84"/>
      <c r="M92" s="227"/>
      <c r="N92" s="139"/>
      <c r="O92" s="84"/>
      <c r="P92" s="84"/>
      <c r="Q92" s="84"/>
      <c r="R92" s="84"/>
      <c r="S92" s="84"/>
      <c r="T92" s="85"/>
      <c r="U92" s="85"/>
      <c r="V92" s="85"/>
      <c r="W92" s="85"/>
      <c r="X92" s="85"/>
      <c r="Y92" s="85"/>
      <c r="Z92" s="85"/>
      <c r="AA92" s="86"/>
      <c r="AB92" s="87"/>
      <c r="AC92" s="228"/>
      <c r="AD92" s="228"/>
      <c r="AE92" s="85"/>
      <c r="AF92" s="85"/>
      <c r="AG92" s="86"/>
      <c r="AH92" s="87"/>
      <c r="AI92" s="88"/>
      <c r="AJ92" s="89"/>
      <c r="AK92" s="135"/>
      <c r="AL92" s="136"/>
      <c r="AM92" s="136"/>
      <c r="AN92" s="139"/>
    </row>
    <row r="93" spans="2:40" ht="13.5" customHeight="1" x14ac:dyDescent="0.45">
      <c r="B93" s="55" t="s">
        <v>131</v>
      </c>
      <c r="C93" s="56"/>
      <c r="D93" s="56"/>
      <c r="E93" s="56"/>
      <c r="F93" s="56"/>
      <c r="G93" s="56"/>
      <c r="H93" s="56"/>
      <c r="I93" s="56"/>
      <c r="J93" s="56"/>
      <c r="K93" s="56"/>
      <c r="L93" s="56"/>
      <c r="M93" s="56"/>
      <c r="N93" s="56"/>
      <c r="O93" s="56"/>
      <c r="P93" s="56"/>
      <c r="Q93" s="56"/>
    </row>
    <row r="94" spans="2:40" ht="13.5" customHeight="1" x14ac:dyDescent="0.45"/>
    <row r="95" spans="2:40" ht="13.5" customHeight="1" x14ac:dyDescent="0.45"/>
    <row r="96" spans="2:40" ht="13.5" customHeight="1" x14ac:dyDescent="0.45"/>
    <row r="97" ht="13.5" customHeight="1" x14ac:dyDescent="0.45"/>
    <row r="98" ht="13.5" customHeight="1" x14ac:dyDescent="0.45"/>
    <row r="99" ht="13.5" customHeight="1" x14ac:dyDescent="0.45"/>
    <row r="100" ht="13.5" customHeight="1" x14ac:dyDescent="0.45"/>
    <row r="101" ht="13.5" customHeight="1" x14ac:dyDescent="0.45"/>
    <row r="102" ht="13.5" customHeight="1" x14ac:dyDescent="0.45"/>
    <row r="103" ht="13.5" customHeight="1" x14ac:dyDescent="0.45"/>
    <row r="104" ht="13.5" customHeight="1" x14ac:dyDescent="0.45"/>
    <row r="105" ht="13.5" customHeight="1" x14ac:dyDescent="0.45"/>
    <row r="106" ht="13.5" customHeight="1" x14ac:dyDescent="0.45"/>
  </sheetData>
  <mergeCells count="383">
    <mergeCell ref="F43:H43"/>
    <mergeCell ref="M43:N43"/>
    <mergeCell ref="AC43:AD43"/>
    <mergeCell ref="F44:H44"/>
    <mergeCell ref="M44:N44"/>
    <mergeCell ref="AC44:AD44"/>
    <mergeCell ref="F41:H41"/>
    <mergeCell ref="M41:N41"/>
    <mergeCell ref="AC41:AD41"/>
    <mergeCell ref="F42:H42"/>
    <mergeCell ref="M42:N42"/>
    <mergeCell ref="AC42:AD42"/>
    <mergeCell ref="F39:H39"/>
    <mergeCell ref="M39:N39"/>
    <mergeCell ref="AC39:AD39"/>
    <mergeCell ref="F40:H40"/>
    <mergeCell ref="M40:N40"/>
    <mergeCell ref="AC40:AD40"/>
    <mergeCell ref="F37:H37"/>
    <mergeCell ref="M37:N37"/>
    <mergeCell ref="AC37:AD37"/>
    <mergeCell ref="F38:H38"/>
    <mergeCell ref="M38:N38"/>
    <mergeCell ref="AC38:AD38"/>
    <mergeCell ref="F35:H35"/>
    <mergeCell ref="M35:N35"/>
    <mergeCell ref="AC35:AD35"/>
    <mergeCell ref="F36:H36"/>
    <mergeCell ref="M36:N36"/>
    <mergeCell ref="AC36:AD36"/>
    <mergeCell ref="F33:H33"/>
    <mergeCell ref="M33:N33"/>
    <mergeCell ref="AC33:AD33"/>
    <mergeCell ref="F34:H34"/>
    <mergeCell ref="M34:N34"/>
    <mergeCell ref="AC34:AD34"/>
    <mergeCell ref="F31:H31"/>
    <mergeCell ref="M31:N31"/>
    <mergeCell ref="AC31:AD31"/>
    <mergeCell ref="F32:H32"/>
    <mergeCell ref="M32:N32"/>
    <mergeCell ref="AC32:AD32"/>
    <mergeCell ref="F29:H29"/>
    <mergeCell ref="M29:N29"/>
    <mergeCell ref="AC29:AD29"/>
    <mergeCell ref="F30:H30"/>
    <mergeCell ref="M30:N30"/>
    <mergeCell ref="AC30:AD30"/>
    <mergeCell ref="F27:H27"/>
    <mergeCell ref="M27:N27"/>
    <mergeCell ref="AC27:AD27"/>
    <mergeCell ref="F28:H28"/>
    <mergeCell ref="M28:N28"/>
    <mergeCell ref="AC28:AD28"/>
    <mergeCell ref="F25:H25"/>
    <mergeCell ref="M25:N25"/>
    <mergeCell ref="AC25:AD25"/>
    <mergeCell ref="F26:H26"/>
    <mergeCell ref="M26:N26"/>
    <mergeCell ref="AC26:AD26"/>
    <mergeCell ref="F23:H23"/>
    <mergeCell ref="M23:N23"/>
    <mergeCell ref="AC23:AD23"/>
    <mergeCell ref="F24:H24"/>
    <mergeCell ref="M24:N24"/>
    <mergeCell ref="AC24:AD24"/>
    <mergeCell ref="F21:H21"/>
    <mergeCell ref="M21:N21"/>
    <mergeCell ref="AC21:AD21"/>
    <mergeCell ref="F22:H22"/>
    <mergeCell ref="M22:N22"/>
    <mergeCell ref="AC22:AD22"/>
    <mergeCell ref="F19:H19"/>
    <mergeCell ref="M19:N19"/>
    <mergeCell ref="AC19:AD19"/>
    <mergeCell ref="F20:H20"/>
    <mergeCell ref="M20:N20"/>
    <mergeCell ref="AC20:AD20"/>
    <mergeCell ref="F17:H17"/>
    <mergeCell ref="M17:N17"/>
    <mergeCell ref="AC17:AD17"/>
    <mergeCell ref="F18:H18"/>
    <mergeCell ref="M18:N18"/>
    <mergeCell ref="AC18:AD18"/>
    <mergeCell ref="F15:H15"/>
    <mergeCell ref="M15:N15"/>
    <mergeCell ref="AC15:AD15"/>
    <mergeCell ref="F16:H16"/>
    <mergeCell ref="M16:N16"/>
    <mergeCell ref="AC16:AD16"/>
    <mergeCell ref="F13:H13"/>
    <mergeCell ref="M13:N13"/>
    <mergeCell ref="AC13:AD13"/>
    <mergeCell ref="F14:H14"/>
    <mergeCell ref="M14:N14"/>
    <mergeCell ref="AC14:AD14"/>
    <mergeCell ref="F11:H11"/>
    <mergeCell ref="M11:N11"/>
    <mergeCell ref="AC11:AD11"/>
    <mergeCell ref="F12:H12"/>
    <mergeCell ref="M12:N12"/>
    <mergeCell ref="AC12:AD12"/>
    <mergeCell ref="AG8:AG9"/>
    <mergeCell ref="AH8:AH9"/>
    <mergeCell ref="AI8:AJ9"/>
    <mergeCell ref="F10:H10"/>
    <mergeCell ref="M10:N10"/>
    <mergeCell ref="AC10:AD10"/>
    <mergeCell ref="Y8:Y9"/>
    <mergeCell ref="Z8:Z9"/>
    <mergeCell ref="AA8:AA9"/>
    <mergeCell ref="AB8:AB9"/>
    <mergeCell ref="AE8:AE9"/>
    <mergeCell ref="AF8:AF9"/>
    <mergeCell ref="S8:S9"/>
    <mergeCell ref="T8:T9"/>
    <mergeCell ref="U8:U9"/>
    <mergeCell ref="V8:V9"/>
    <mergeCell ref="W8:W9"/>
    <mergeCell ref="X8:X9"/>
    <mergeCell ref="AE6:AJ7"/>
    <mergeCell ref="AK6:AN9"/>
    <mergeCell ref="O7:Q7"/>
    <mergeCell ref="S7:T7"/>
    <mergeCell ref="U7:X7"/>
    <mergeCell ref="Y7:AB7"/>
    <mergeCell ref="AC7:AD9"/>
    <mergeCell ref="P8:P9"/>
    <mergeCell ref="Q8:Q9"/>
    <mergeCell ref="R8:R9"/>
    <mergeCell ref="B6:B9"/>
    <mergeCell ref="C6:C8"/>
    <mergeCell ref="D6:E7"/>
    <mergeCell ref="F6:J7"/>
    <mergeCell ref="K6:N7"/>
    <mergeCell ref="O6:AD6"/>
    <mergeCell ref="F8:H9"/>
    <mergeCell ref="I8:I9"/>
    <mergeCell ref="J8:J9"/>
    <mergeCell ref="K8:K9"/>
    <mergeCell ref="L8:L9"/>
    <mergeCell ref="M8:N9"/>
    <mergeCell ref="O8:O9"/>
    <mergeCell ref="B3:AN3"/>
    <mergeCell ref="B4:D4"/>
    <mergeCell ref="E4:I4"/>
    <mergeCell ref="J4:L4"/>
    <mergeCell ref="M4:R4"/>
    <mergeCell ref="S4:X5"/>
    <mergeCell ref="Y4:AD5"/>
    <mergeCell ref="AE4:AH5"/>
    <mergeCell ref="AI4:AN5"/>
    <mergeCell ref="B5:D5"/>
    <mergeCell ref="E5:I5"/>
    <mergeCell ref="J5:L5"/>
    <mergeCell ref="M5:R5"/>
    <mergeCell ref="F45:H45"/>
    <mergeCell ref="M45:N45"/>
    <mergeCell ref="AC45:AD45"/>
    <mergeCell ref="F46:H46"/>
    <mergeCell ref="M46:N46"/>
    <mergeCell ref="AC46:AD46"/>
    <mergeCell ref="F47:H47"/>
    <mergeCell ref="M47:N47"/>
    <mergeCell ref="AC47:AD47"/>
    <mergeCell ref="F48:H48"/>
    <mergeCell ref="M48:N48"/>
    <mergeCell ref="AC48:AD48"/>
    <mergeCell ref="F49:H49"/>
    <mergeCell ref="M49:N49"/>
    <mergeCell ref="AC49:AD49"/>
    <mergeCell ref="F50:H50"/>
    <mergeCell ref="M50:N50"/>
    <mergeCell ref="AC50:AD50"/>
    <mergeCell ref="F51:H51"/>
    <mergeCell ref="M51:N51"/>
    <mergeCell ref="AC51:AD51"/>
    <mergeCell ref="F52:H52"/>
    <mergeCell ref="M52:N52"/>
    <mergeCell ref="AC52:AD52"/>
    <mergeCell ref="F53:H53"/>
    <mergeCell ref="M53:N53"/>
    <mergeCell ref="AC53:AD53"/>
    <mergeCell ref="F54:H54"/>
    <mergeCell ref="M54:N54"/>
    <mergeCell ref="AC54:AD54"/>
    <mergeCell ref="F55:H55"/>
    <mergeCell ref="M55:N55"/>
    <mergeCell ref="AC55:AD55"/>
    <mergeCell ref="F56:H56"/>
    <mergeCell ref="M56:N56"/>
    <mergeCell ref="AC56:AD56"/>
    <mergeCell ref="F57:H57"/>
    <mergeCell ref="M57:N57"/>
    <mergeCell ref="AC57:AD57"/>
    <mergeCell ref="F58:H58"/>
    <mergeCell ref="M58:N58"/>
    <mergeCell ref="AC58:AD58"/>
    <mergeCell ref="F59:H59"/>
    <mergeCell ref="M59:N59"/>
    <mergeCell ref="AC59:AD59"/>
    <mergeCell ref="F60:H60"/>
    <mergeCell ref="M60:N60"/>
    <mergeCell ref="AC60:AD60"/>
    <mergeCell ref="F61:H61"/>
    <mergeCell ref="M61:N61"/>
    <mergeCell ref="AC61:AD61"/>
    <mergeCell ref="F62:H62"/>
    <mergeCell ref="M62:N62"/>
    <mergeCell ref="AC62:AD62"/>
    <mergeCell ref="F63:H63"/>
    <mergeCell ref="M63:N63"/>
    <mergeCell ref="AC63:AD63"/>
    <mergeCell ref="F79:H79"/>
    <mergeCell ref="M79:N79"/>
    <mergeCell ref="AC79:AD79"/>
    <mergeCell ref="F80:H80"/>
    <mergeCell ref="M80:N80"/>
    <mergeCell ref="AC80:AD80"/>
    <mergeCell ref="F70:H70"/>
    <mergeCell ref="M70:N70"/>
    <mergeCell ref="AC70:AD70"/>
    <mergeCell ref="F71:H71"/>
    <mergeCell ref="M71:N71"/>
    <mergeCell ref="AC71:AD71"/>
    <mergeCell ref="F72:H72"/>
    <mergeCell ref="M72:N72"/>
    <mergeCell ref="AC72:AD72"/>
    <mergeCell ref="F73:H73"/>
    <mergeCell ref="M73:N73"/>
    <mergeCell ref="AC73:AD73"/>
    <mergeCell ref="F74:H74"/>
    <mergeCell ref="M74:N74"/>
    <mergeCell ref="AC74:AD74"/>
    <mergeCell ref="F81:H81"/>
    <mergeCell ref="M81:N81"/>
    <mergeCell ref="AC81:AD81"/>
    <mergeCell ref="F82:H82"/>
    <mergeCell ref="M82:N82"/>
    <mergeCell ref="AC82:AD82"/>
    <mergeCell ref="F83:H83"/>
    <mergeCell ref="M83:N83"/>
    <mergeCell ref="AC83:AD83"/>
    <mergeCell ref="F84:H84"/>
    <mergeCell ref="M84:N84"/>
    <mergeCell ref="AC84:AD84"/>
    <mergeCell ref="F85:H85"/>
    <mergeCell ref="M85:N85"/>
    <mergeCell ref="AC85:AD85"/>
    <mergeCell ref="F86:H86"/>
    <mergeCell ref="M86:N86"/>
    <mergeCell ref="AC86:AD86"/>
    <mergeCell ref="F91:H91"/>
    <mergeCell ref="M91:N91"/>
    <mergeCell ref="AC91:AD91"/>
    <mergeCell ref="F87:H87"/>
    <mergeCell ref="M87:N87"/>
    <mergeCell ref="AC87:AD87"/>
    <mergeCell ref="F88:H88"/>
    <mergeCell ref="M88:N88"/>
    <mergeCell ref="AC88:AD88"/>
    <mergeCell ref="F89:H89"/>
    <mergeCell ref="M89:N89"/>
    <mergeCell ref="AC89:AD89"/>
    <mergeCell ref="F92:H92"/>
    <mergeCell ref="M92:N92"/>
    <mergeCell ref="AC92:AD92"/>
    <mergeCell ref="F64:H64"/>
    <mergeCell ref="M64:N64"/>
    <mergeCell ref="AC64:AD64"/>
    <mergeCell ref="F65:H65"/>
    <mergeCell ref="M65:N65"/>
    <mergeCell ref="AC65:AD65"/>
    <mergeCell ref="F66:H66"/>
    <mergeCell ref="M66:N66"/>
    <mergeCell ref="AC66:AD66"/>
    <mergeCell ref="F67:H67"/>
    <mergeCell ref="M67:N67"/>
    <mergeCell ref="AC67:AD67"/>
    <mergeCell ref="F68:H68"/>
    <mergeCell ref="M68:N68"/>
    <mergeCell ref="AC68:AD68"/>
    <mergeCell ref="F69:H69"/>
    <mergeCell ref="M69:N69"/>
    <mergeCell ref="AC69:AD69"/>
    <mergeCell ref="F90:H90"/>
    <mergeCell ref="M90:N90"/>
    <mergeCell ref="AC90:AD90"/>
    <mergeCell ref="F75:H75"/>
    <mergeCell ref="M75:N75"/>
    <mergeCell ref="AC75:AD75"/>
    <mergeCell ref="F76:H76"/>
    <mergeCell ref="M76:N76"/>
    <mergeCell ref="AC76:AD76"/>
    <mergeCell ref="F77:H77"/>
    <mergeCell ref="M77:N77"/>
    <mergeCell ref="AC77:AD77"/>
    <mergeCell ref="F78:H78"/>
    <mergeCell ref="M78:N78"/>
    <mergeCell ref="AC78:AD78"/>
    <mergeCell ref="AK10:AN10"/>
    <mergeCell ref="AK11:AN11"/>
    <mergeCell ref="AK12:AN12"/>
    <mergeCell ref="AK13:AN13"/>
    <mergeCell ref="AK14:AN14"/>
    <mergeCell ref="AK15:AN15"/>
    <mergeCell ref="AK16:AN16"/>
    <mergeCell ref="AK17:AN17"/>
    <mergeCell ref="AK18:AN18"/>
    <mergeCell ref="AK19:AN19"/>
    <mergeCell ref="AK20:AN20"/>
    <mergeCell ref="AK21:AN21"/>
    <mergeCell ref="AK22:AN22"/>
    <mergeCell ref="AK23:AN23"/>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K42:AN42"/>
    <mergeCell ref="AK43:AN43"/>
    <mergeCell ref="AK44:AN44"/>
    <mergeCell ref="AK45:AN45"/>
    <mergeCell ref="AK46:AN46"/>
    <mergeCell ref="AK47:AN47"/>
    <mergeCell ref="AK48:AN48"/>
    <mergeCell ref="AK49:AN49"/>
    <mergeCell ref="AK50:AN50"/>
    <mergeCell ref="AK51:AN51"/>
    <mergeCell ref="AK52:AN52"/>
    <mergeCell ref="AK53:AN53"/>
    <mergeCell ref="AK54:AN54"/>
    <mergeCell ref="AK55:AN55"/>
    <mergeCell ref="AK56:AN56"/>
    <mergeCell ref="AK57:AN57"/>
    <mergeCell ref="AK58:AN58"/>
    <mergeCell ref="AK59:AN59"/>
    <mergeCell ref="AK60:AN60"/>
    <mergeCell ref="AK61:AN61"/>
    <mergeCell ref="AK62:AN62"/>
    <mergeCell ref="AK63:AN63"/>
    <mergeCell ref="AK64:AN64"/>
    <mergeCell ref="AK65:AN65"/>
    <mergeCell ref="AK66:AN66"/>
    <mergeCell ref="AK67:AN67"/>
    <mergeCell ref="AK68:AN68"/>
    <mergeCell ref="AK69:AN69"/>
    <mergeCell ref="AK70:AN70"/>
    <mergeCell ref="AK71:AN71"/>
    <mergeCell ref="AK72:AN72"/>
    <mergeCell ref="AK73:AN73"/>
    <mergeCell ref="AK74:AN74"/>
    <mergeCell ref="AK75:AN75"/>
    <mergeCell ref="AK85:AN85"/>
    <mergeCell ref="AK86:AN86"/>
    <mergeCell ref="AK87:AN87"/>
    <mergeCell ref="AK88:AN88"/>
    <mergeCell ref="AK89:AN89"/>
    <mergeCell ref="AK90:AN90"/>
    <mergeCell ref="AK91:AN91"/>
    <mergeCell ref="AK92:AN92"/>
    <mergeCell ref="AK76:AN76"/>
    <mergeCell ref="AK77:AN77"/>
    <mergeCell ref="AK78:AN78"/>
    <mergeCell ref="AK79:AN79"/>
    <mergeCell ref="AK80:AN80"/>
    <mergeCell ref="AK81:AN81"/>
    <mergeCell ref="AK82:AN82"/>
    <mergeCell ref="AK83:AN83"/>
    <mergeCell ref="AK84:AN84"/>
  </mergeCells>
  <phoneticPr fontId="3"/>
  <dataValidations count="1">
    <dataValidation type="list" allowBlank="1" showInputMessage="1" showErrorMessage="1" sqref="I10:L92" xr:uid="{034D8898-E8B3-4EE1-81FD-D08D35AA11A6}">
      <formula1>"　,○"</formula1>
    </dataValidation>
  </dataValidations>
  <printOptions horizontalCentered="1"/>
  <pageMargins left="0.39370078740157483" right="0.39370078740157483" top="0.59055118110236227" bottom="0.59055118110236227" header="0.31496062992125984" footer="0.31496062992125984"/>
  <pageSetup paperSize="9" scale="75" fitToHeight="0" orientation="landscape" copies="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1B222-3B02-4444-A2DB-3BBCBF964F24}">
  <sheetPr codeName="Sheet3">
    <pageSetUpPr fitToPage="1"/>
  </sheetPr>
  <dimension ref="B2:AN19"/>
  <sheetViews>
    <sheetView showGridLines="0" showZeros="0" view="pageBreakPreview" zoomScale="90" zoomScaleNormal="100" zoomScaleSheetLayoutView="90" workbookViewId="0"/>
  </sheetViews>
  <sheetFormatPr defaultColWidth="9" defaultRowHeight="12" x14ac:dyDescent="0.15"/>
  <cols>
    <col min="1" max="1" width="1.59765625" style="3" customWidth="1"/>
    <col min="2" max="35" width="4.09765625" style="3" customWidth="1"/>
    <col min="36" max="36" width="1.19921875" style="3" customWidth="1"/>
    <col min="37" max="16384" width="9" style="3"/>
  </cols>
  <sheetData>
    <row r="2" spans="2:40" ht="8.25" customHeight="1" x14ac:dyDescent="0.15"/>
    <row r="3" spans="2:40" s="57" customFormat="1" ht="24.9" customHeight="1" x14ac:dyDescent="0.2">
      <c r="B3" s="311" t="s">
        <v>132</v>
      </c>
      <c r="C3" s="311"/>
      <c r="D3" s="311"/>
      <c r="E3" s="311"/>
      <c r="F3" s="311"/>
      <c r="G3" s="311"/>
      <c r="H3" s="311"/>
      <c r="I3" s="311"/>
      <c r="J3" s="311"/>
      <c r="K3" s="311"/>
      <c r="L3" s="311"/>
      <c r="M3" s="311"/>
      <c r="N3" s="311"/>
      <c r="O3" s="311"/>
      <c r="P3" s="311"/>
      <c r="Q3" s="311"/>
      <c r="R3" s="311"/>
      <c r="S3" s="311"/>
      <c r="T3" s="311"/>
      <c r="U3" s="311"/>
      <c r="V3" s="311"/>
      <c r="W3" s="311"/>
      <c r="X3" s="311"/>
      <c r="Y3" s="311"/>
      <c r="Z3" s="311"/>
      <c r="AA3" s="311"/>
      <c r="AB3" s="311"/>
      <c r="AC3" s="311"/>
      <c r="AD3" s="311"/>
      <c r="AE3" s="311"/>
      <c r="AF3" s="311"/>
      <c r="AG3" s="311"/>
      <c r="AH3" s="311"/>
      <c r="AI3" s="311"/>
    </row>
    <row r="4" spans="2:40" ht="20.100000000000001" customHeight="1" x14ac:dyDescent="0.15">
      <c r="B4" s="185" t="s">
        <v>1</v>
      </c>
      <c r="C4" s="196"/>
      <c r="D4" s="197"/>
      <c r="E4" s="312" t="str">
        <f>'様式A-1'!D3</f>
        <v>トノミトンネル</v>
      </c>
      <c r="F4" s="313"/>
      <c r="G4" s="313"/>
      <c r="H4" s="313"/>
      <c r="I4" s="314"/>
      <c r="J4" s="315" t="s">
        <v>2</v>
      </c>
      <c r="K4" s="315"/>
      <c r="L4" s="315"/>
      <c r="M4" s="316" t="str">
        <f>'様式A-1'!J3</f>
        <v>主要道路防府環状線</v>
      </c>
      <c r="N4" s="316"/>
      <c r="O4" s="316"/>
      <c r="P4" s="316"/>
      <c r="Q4" s="316"/>
      <c r="R4" s="316"/>
      <c r="S4" s="121" t="s">
        <v>9</v>
      </c>
      <c r="T4" s="144"/>
      <c r="U4" s="144"/>
      <c r="V4" s="122"/>
      <c r="W4" s="317" t="str">
        <f>'様式A-1'!K5</f>
        <v>セントラルコンサルタント株式会社
鹿子嶋 康博</v>
      </c>
      <c r="X4" s="318"/>
      <c r="Y4" s="318"/>
      <c r="Z4" s="318"/>
      <c r="AA4" s="318"/>
      <c r="AB4" s="319"/>
      <c r="AC4" s="323" t="s">
        <v>133</v>
      </c>
      <c r="AD4" s="324"/>
      <c r="AE4" s="325"/>
      <c r="AF4" s="329">
        <f>'様式A-1'!R5</f>
        <v>44581</v>
      </c>
      <c r="AG4" s="330"/>
      <c r="AH4" s="330"/>
      <c r="AI4" s="331"/>
    </row>
    <row r="5" spans="2:40" ht="20.100000000000001" customHeight="1" x14ac:dyDescent="0.15">
      <c r="B5" s="169" t="s">
        <v>108</v>
      </c>
      <c r="C5" s="171"/>
      <c r="D5" s="170"/>
      <c r="E5" s="335" t="str">
        <f>'様式A-1'!D4</f>
        <v>富海トンネル</v>
      </c>
      <c r="F5" s="336"/>
      <c r="G5" s="336"/>
      <c r="H5" s="336"/>
      <c r="I5" s="337"/>
      <c r="J5" s="338" t="s">
        <v>109</v>
      </c>
      <c r="K5" s="338"/>
      <c r="L5" s="338"/>
      <c r="M5" s="316" t="str">
        <f>'様式A-1'!R3</f>
        <v>山口県防府土木
建築事務所</v>
      </c>
      <c r="N5" s="316"/>
      <c r="O5" s="316"/>
      <c r="P5" s="316"/>
      <c r="Q5" s="316"/>
      <c r="R5" s="316"/>
      <c r="S5" s="123"/>
      <c r="T5" s="134"/>
      <c r="U5" s="134"/>
      <c r="V5" s="124"/>
      <c r="W5" s="320"/>
      <c r="X5" s="321"/>
      <c r="Y5" s="321"/>
      <c r="Z5" s="321"/>
      <c r="AA5" s="321"/>
      <c r="AB5" s="322"/>
      <c r="AC5" s="326"/>
      <c r="AD5" s="327"/>
      <c r="AE5" s="328"/>
      <c r="AF5" s="332"/>
      <c r="AG5" s="333"/>
      <c r="AH5" s="333"/>
      <c r="AI5" s="334"/>
    </row>
    <row r="6" spans="2:40" ht="26.25" customHeight="1" x14ac:dyDescent="0.15">
      <c r="B6" s="309" t="s">
        <v>134</v>
      </c>
      <c r="C6" s="94"/>
      <c r="D6" s="95"/>
      <c r="E6" s="95"/>
      <c r="F6" s="95"/>
      <c r="G6" s="95"/>
      <c r="H6" s="95"/>
      <c r="I6" s="95"/>
      <c r="J6" s="95"/>
      <c r="K6" s="95"/>
      <c r="L6" s="95"/>
      <c r="M6" s="95"/>
      <c r="N6" s="95"/>
      <c r="O6" s="95"/>
      <c r="P6" s="95"/>
      <c r="Q6" s="95"/>
      <c r="R6" s="95"/>
      <c r="S6" s="95"/>
      <c r="T6" s="95"/>
      <c r="U6" s="95"/>
      <c r="V6" s="95"/>
      <c r="W6" s="95"/>
      <c r="X6" s="95"/>
      <c r="Y6" s="95"/>
      <c r="Z6" s="95"/>
      <c r="AA6" s="95"/>
      <c r="AB6" s="95"/>
      <c r="AC6" s="95"/>
      <c r="AD6" s="95"/>
      <c r="AE6" s="95"/>
      <c r="AF6" s="95"/>
      <c r="AG6" s="95"/>
      <c r="AH6" s="95"/>
      <c r="AI6" s="96"/>
      <c r="AJ6" s="97"/>
      <c r="AK6" s="97"/>
      <c r="AL6" s="97"/>
      <c r="AM6" s="97"/>
      <c r="AN6" s="97"/>
    </row>
    <row r="7" spans="2:40" ht="35.4" customHeight="1" x14ac:dyDescent="0.15">
      <c r="B7" s="310"/>
      <c r="C7" s="98"/>
      <c r="D7" s="97"/>
      <c r="E7" s="97"/>
      <c r="F7" s="97"/>
      <c r="G7" s="97"/>
      <c r="H7" s="97"/>
      <c r="I7" s="97"/>
      <c r="J7" s="97"/>
      <c r="K7" s="97"/>
      <c r="L7" s="97"/>
      <c r="M7" s="97"/>
      <c r="N7" s="97"/>
      <c r="O7" s="97"/>
      <c r="P7" s="97"/>
      <c r="Q7" s="97"/>
      <c r="R7" s="97"/>
      <c r="S7" s="97"/>
      <c r="T7" s="97"/>
      <c r="U7" s="97"/>
      <c r="V7" s="97"/>
      <c r="W7" s="97"/>
      <c r="X7" s="97"/>
      <c r="Y7" s="97"/>
      <c r="Z7" s="97"/>
      <c r="AA7" s="97"/>
      <c r="AB7" s="97"/>
      <c r="AC7" s="97"/>
      <c r="AD7" s="97"/>
      <c r="AE7" s="97"/>
      <c r="AF7" s="97"/>
      <c r="AG7" s="97"/>
      <c r="AH7" s="97"/>
      <c r="AI7" s="99"/>
      <c r="AJ7" s="97"/>
      <c r="AK7" s="97"/>
      <c r="AL7" s="97"/>
      <c r="AM7" s="97"/>
      <c r="AN7" s="97"/>
    </row>
    <row r="8" spans="2:40" ht="35.4" customHeight="1" x14ac:dyDescent="0.15">
      <c r="B8" s="310"/>
      <c r="C8" s="98"/>
      <c r="D8" s="97"/>
      <c r="E8" s="97"/>
      <c r="F8" s="97"/>
      <c r="G8" s="97"/>
      <c r="H8" s="97"/>
      <c r="I8" s="97"/>
      <c r="J8" s="97"/>
      <c r="K8" s="97"/>
      <c r="L8" s="97"/>
      <c r="M8" s="97"/>
      <c r="N8" s="97"/>
      <c r="O8" s="97"/>
      <c r="P8" s="97"/>
      <c r="Q8" s="97"/>
      <c r="R8" s="97"/>
      <c r="S8" s="97"/>
      <c r="T8" s="97"/>
      <c r="U8" s="97"/>
      <c r="V8" s="97"/>
      <c r="W8" s="97"/>
      <c r="X8" s="97"/>
      <c r="Y8" s="97"/>
      <c r="Z8" s="97"/>
      <c r="AA8" s="97"/>
      <c r="AB8" s="97"/>
      <c r="AC8" s="97"/>
      <c r="AD8" s="97"/>
      <c r="AE8" s="97"/>
      <c r="AF8" s="97"/>
      <c r="AG8" s="97"/>
      <c r="AH8" s="97"/>
      <c r="AI8" s="99"/>
      <c r="AJ8" s="97"/>
      <c r="AK8" s="97"/>
      <c r="AL8" s="97"/>
      <c r="AM8" s="97"/>
      <c r="AN8" s="97"/>
    </row>
    <row r="9" spans="2:40" ht="35.4" customHeight="1" x14ac:dyDescent="0.15">
      <c r="B9" s="310"/>
      <c r="C9" s="98"/>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97"/>
      <c r="AG9" s="97"/>
      <c r="AH9" s="97"/>
      <c r="AI9" s="99"/>
      <c r="AJ9" s="97"/>
      <c r="AK9" s="97"/>
      <c r="AL9" s="97"/>
      <c r="AM9" s="97"/>
      <c r="AN9" s="97"/>
    </row>
    <row r="10" spans="2:40" ht="35.4" customHeight="1" x14ac:dyDescent="0.15">
      <c r="B10" s="310"/>
      <c r="C10" s="98"/>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9"/>
      <c r="AJ10" s="97"/>
      <c r="AK10" s="97"/>
      <c r="AL10" s="97"/>
      <c r="AM10" s="97"/>
      <c r="AN10" s="97"/>
    </row>
    <row r="11" spans="2:40" ht="35.4" customHeight="1" x14ac:dyDescent="0.15">
      <c r="B11" s="310"/>
      <c r="C11" s="98"/>
      <c r="D11" s="97"/>
      <c r="E11" s="97"/>
      <c r="F11" s="97"/>
      <c r="G11" s="97"/>
      <c r="H11" s="97"/>
      <c r="I11" s="97"/>
      <c r="J11" s="97"/>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9"/>
      <c r="AJ11" s="97"/>
      <c r="AK11" s="97"/>
      <c r="AL11" s="97"/>
      <c r="AM11" s="97"/>
      <c r="AN11" s="97"/>
    </row>
    <row r="12" spans="2:40" ht="35.4" customHeight="1" x14ac:dyDescent="0.15">
      <c r="B12" s="310"/>
      <c r="C12" s="98"/>
      <c r="D12" s="97"/>
      <c r="E12" s="97"/>
      <c r="F12" s="97"/>
      <c r="G12" s="97"/>
      <c r="H12" s="97"/>
      <c r="I12" s="97"/>
      <c r="J12" s="97"/>
      <c r="K12" s="97"/>
      <c r="L12" s="97"/>
      <c r="M12" s="97"/>
      <c r="N12" s="97"/>
      <c r="O12" s="97"/>
      <c r="P12" s="97"/>
      <c r="Q12" s="97"/>
      <c r="R12" s="97"/>
      <c r="S12" s="97"/>
      <c r="T12" s="97"/>
      <c r="U12" s="97"/>
      <c r="V12" s="97"/>
      <c r="W12" s="97"/>
      <c r="X12" s="97"/>
      <c r="Y12" s="97"/>
      <c r="Z12" s="97"/>
      <c r="AA12" s="100"/>
      <c r="AB12" s="97"/>
      <c r="AC12" s="97"/>
      <c r="AD12" s="97"/>
      <c r="AE12" s="97"/>
      <c r="AF12" s="97"/>
      <c r="AG12" s="97"/>
      <c r="AH12" s="97"/>
      <c r="AI12" s="99"/>
      <c r="AJ12" s="97"/>
      <c r="AK12" s="97"/>
      <c r="AL12" s="97"/>
      <c r="AM12" s="97"/>
      <c r="AN12" s="97"/>
    </row>
    <row r="13" spans="2:40" ht="35.4" customHeight="1" x14ac:dyDescent="0.15">
      <c r="B13" s="310"/>
      <c r="C13" s="98"/>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9"/>
      <c r="AJ13" s="97"/>
      <c r="AK13" s="97"/>
      <c r="AL13" s="97"/>
      <c r="AM13" s="97"/>
      <c r="AN13" s="97"/>
    </row>
    <row r="14" spans="2:40" ht="35.4" customHeight="1" x14ac:dyDescent="0.15">
      <c r="B14" s="310"/>
      <c r="C14" s="98"/>
      <c r="D14" s="97"/>
      <c r="E14" s="97"/>
      <c r="F14" s="97"/>
      <c r="G14" s="97"/>
      <c r="H14" s="97"/>
      <c r="I14" s="97"/>
      <c r="J14" s="97"/>
      <c r="K14" s="97"/>
      <c r="L14" s="97"/>
      <c r="M14" s="97"/>
      <c r="N14" s="97"/>
      <c r="O14" s="97"/>
      <c r="P14" s="97"/>
      <c r="Q14" s="97"/>
      <c r="R14" s="97"/>
      <c r="S14" s="97"/>
      <c r="T14" s="97"/>
      <c r="U14" s="97"/>
      <c r="V14" s="97"/>
      <c r="W14" s="97"/>
      <c r="X14" s="97"/>
      <c r="Y14" s="97"/>
      <c r="Z14" s="97"/>
      <c r="AA14" s="97"/>
      <c r="AB14" s="97"/>
      <c r="AC14" s="97"/>
      <c r="AD14" s="97"/>
      <c r="AE14" s="97"/>
      <c r="AF14" s="97"/>
      <c r="AG14" s="97"/>
      <c r="AH14" s="97"/>
      <c r="AI14" s="99"/>
      <c r="AJ14" s="97"/>
      <c r="AK14" s="97"/>
      <c r="AL14" s="97"/>
      <c r="AM14" s="97"/>
      <c r="AN14" s="97"/>
    </row>
    <row r="15" spans="2:40" ht="35.4" customHeight="1" x14ac:dyDescent="0.15">
      <c r="B15" s="310"/>
      <c r="C15" s="98"/>
      <c r="D15" s="97"/>
      <c r="E15" s="97"/>
      <c r="F15" s="97"/>
      <c r="G15" s="97"/>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9"/>
      <c r="AJ15" s="97"/>
      <c r="AK15" s="97"/>
      <c r="AL15" s="97"/>
      <c r="AM15" s="97"/>
      <c r="AN15" s="97"/>
    </row>
    <row r="16" spans="2:40" ht="35.4" customHeight="1" x14ac:dyDescent="0.15">
      <c r="B16" s="310"/>
      <c r="C16" s="98"/>
      <c r="D16" s="97"/>
      <c r="E16" s="97"/>
      <c r="F16" s="97"/>
      <c r="G16" s="97"/>
      <c r="H16" s="97"/>
      <c r="I16" s="97"/>
      <c r="J16" s="97"/>
      <c r="K16" s="97"/>
      <c r="L16" s="97"/>
      <c r="M16" s="97"/>
      <c r="N16" s="97"/>
      <c r="O16" s="97"/>
      <c r="P16" s="97"/>
      <c r="Q16" s="97"/>
      <c r="R16" s="97"/>
      <c r="S16" s="97"/>
      <c r="T16" s="97"/>
      <c r="U16" s="97"/>
      <c r="V16" s="97"/>
      <c r="W16" s="97"/>
      <c r="X16" s="97"/>
      <c r="Y16" s="97"/>
      <c r="Z16" s="97"/>
      <c r="AA16" s="97"/>
      <c r="AB16" s="97"/>
      <c r="AC16" s="97"/>
      <c r="AD16" s="97"/>
      <c r="AE16" s="97"/>
      <c r="AF16" s="97"/>
      <c r="AG16" s="97"/>
      <c r="AH16" s="97"/>
      <c r="AI16" s="99"/>
      <c r="AJ16" s="97"/>
      <c r="AK16" s="97"/>
      <c r="AL16" s="97"/>
      <c r="AM16" s="97"/>
      <c r="AN16" s="97"/>
    </row>
    <row r="17" spans="2:40" ht="35.4" customHeight="1" x14ac:dyDescent="0.15">
      <c r="B17" s="310"/>
      <c r="C17" s="98"/>
      <c r="D17" s="97"/>
      <c r="E17" s="97"/>
      <c r="F17" s="97"/>
      <c r="G17" s="97"/>
      <c r="H17" s="97"/>
      <c r="I17" s="97"/>
      <c r="J17" s="97"/>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9"/>
      <c r="AJ17" s="97"/>
      <c r="AK17" s="97"/>
      <c r="AL17" s="97"/>
      <c r="AM17" s="97"/>
      <c r="AN17" s="97"/>
    </row>
    <row r="18" spans="2:40" ht="53.25" customHeight="1" x14ac:dyDescent="0.15">
      <c r="B18" s="310"/>
      <c r="C18" s="101"/>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3" t="s">
        <v>334</v>
      </c>
      <c r="AB18" s="102"/>
      <c r="AC18" s="102"/>
      <c r="AD18" s="102"/>
      <c r="AE18" s="102"/>
      <c r="AF18" s="102"/>
      <c r="AG18" s="102"/>
      <c r="AH18" s="102"/>
      <c r="AI18" s="104"/>
      <c r="AJ18" s="97"/>
      <c r="AK18" s="97"/>
      <c r="AL18" s="97"/>
      <c r="AM18" s="97"/>
      <c r="AN18" s="97"/>
    </row>
    <row r="19" spans="2:40" ht="15" customHeight="1" x14ac:dyDescent="0.15">
      <c r="B19" s="58"/>
      <c r="C19" s="58"/>
      <c r="D19" s="48"/>
    </row>
  </sheetData>
  <mergeCells count="14">
    <mergeCell ref="B6:B18"/>
    <mergeCell ref="B3:AI3"/>
    <mergeCell ref="B4:D4"/>
    <mergeCell ref="E4:I4"/>
    <mergeCell ref="J4:L4"/>
    <mergeCell ref="M4:R4"/>
    <mergeCell ref="S4:V5"/>
    <mergeCell ref="W4:AB5"/>
    <mergeCell ref="AC4:AE5"/>
    <mergeCell ref="AF4:AI5"/>
    <mergeCell ref="B5:D5"/>
    <mergeCell ref="E5:I5"/>
    <mergeCell ref="J5:L5"/>
    <mergeCell ref="M5:R5"/>
  </mergeCells>
  <phoneticPr fontId="3"/>
  <printOptions horizontalCentered="1" verticalCentered="1"/>
  <pageMargins left="0.19685039370078741" right="0.19685039370078741" top="0.78740157480314965" bottom="0.19685039370078741" header="0.51181102362204722" footer="0.51181102362204722"/>
  <pageSetup paperSize="9" scale="93" orientation="landscape" copies="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3DD77-26DD-443A-8612-44A594E908B4}">
  <sheetPr>
    <pageSetUpPr fitToPage="1"/>
  </sheetPr>
  <dimension ref="B2:AC32"/>
  <sheetViews>
    <sheetView showGridLines="0" showZeros="0" view="pageBreakPreview" zoomScale="90" zoomScaleNormal="100" zoomScaleSheetLayoutView="90" workbookViewId="0">
      <selection activeCell="T7" sqref="T7:U18"/>
    </sheetView>
  </sheetViews>
  <sheetFormatPr defaultColWidth="8.09765625" defaultRowHeight="12" x14ac:dyDescent="0.15"/>
  <cols>
    <col min="1" max="1" width="1.5" style="354" customWidth="1"/>
    <col min="2" max="2" width="3.69921875" style="354" customWidth="1"/>
    <col min="3" max="21" width="5.296875" style="354" customWidth="1"/>
    <col min="22" max="22" width="7.3984375" style="354" customWidth="1"/>
    <col min="23" max="24" width="6.09765625" style="354" customWidth="1"/>
    <col min="25" max="25" width="7.796875" style="354" customWidth="1"/>
    <col min="26" max="26" width="1.19921875" style="354" customWidth="1"/>
    <col min="27" max="29" width="0" style="354" hidden="1" customWidth="1"/>
    <col min="30" max="16384" width="8.09765625" style="354"/>
  </cols>
  <sheetData>
    <row r="2" spans="2:29" ht="24.9" customHeight="1" x14ac:dyDescent="0.15">
      <c r="B2" s="4" t="s">
        <v>346</v>
      </c>
      <c r="C2" s="48"/>
      <c r="D2" s="48"/>
      <c r="E2" s="48"/>
      <c r="F2" s="48"/>
      <c r="G2" s="48"/>
      <c r="H2" s="48"/>
      <c r="I2" s="48"/>
      <c r="J2" s="48"/>
      <c r="K2" s="48"/>
      <c r="L2" s="48"/>
      <c r="M2" s="48"/>
      <c r="N2" s="348"/>
      <c r="O2" s="349"/>
      <c r="P2" s="350"/>
      <c r="Q2" s="351"/>
      <c r="R2" s="351"/>
      <c r="S2" s="352"/>
      <c r="T2" s="118" t="s">
        <v>347</v>
      </c>
      <c r="U2" s="118"/>
      <c r="V2" s="353" t="s">
        <v>348</v>
      </c>
      <c r="W2" s="353"/>
      <c r="X2" s="353"/>
      <c r="Y2" s="353"/>
      <c r="AA2" s="355" t="s">
        <v>349</v>
      </c>
      <c r="AB2" s="48" t="s">
        <v>350</v>
      </c>
      <c r="AC2" s="48" t="s">
        <v>351</v>
      </c>
    </row>
    <row r="3" spans="2:29" ht="20.100000000000001" customHeight="1" x14ac:dyDescent="0.15">
      <c r="B3" s="114" t="s">
        <v>1</v>
      </c>
      <c r="C3" s="114"/>
      <c r="D3" s="356" t="s">
        <v>267</v>
      </c>
      <c r="E3" s="356"/>
      <c r="F3" s="356"/>
      <c r="G3" s="356"/>
      <c r="H3" s="118" t="s">
        <v>2</v>
      </c>
      <c r="I3" s="118"/>
      <c r="J3" s="356" t="s">
        <v>353</v>
      </c>
      <c r="K3" s="356"/>
      <c r="L3" s="356"/>
      <c r="M3" s="356"/>
      <c r="N3" s="118" t="s">
        <v>3</v>
      </c>
      <c r="O3" s="118"/>
      <c r="P3" s="356" t="s">
        <v>354</v>
      </c>
      <c r="Q3" s="356"/>
      <c r="R3" s="356"/>
      <c r="S3" s="356"/>
      <c r="T3" s="118" t="s">
        <v>355</v>
      </c>
      <c r="U3" s="118"/>
      <c r="V3" s="357"/>
      <c r="W3" s="357"/>
      <c r="X3" s="357"/>
      <c r="Y3" s="357"/>
      <c r="AA3" s="355" t="s">
        <v>356</v>
      </c>
      <c r="AB3" s="48" t="s">
        <v>357</v>
      </c>
      <c r="AC3" s="48" t="s">
        <v>358</v>
      </c>
    </row>
    <row r="4" spans="2:29" ht="20.100000000000001" customHeight="1" x14ac:dyDescent="0.15">
      <c r="B4" s="140" t="s">
        <v>5</v>
      </c>
      <c r="C4" s="140"/>
      <c r="D4" s="358" t="s">
        <v>359</v>
      </c>
      <c r="E4" s="358"/>
      <c r="F4" s="358"/>
      <c r="G4" s="358"/>
      <c r="H4" s="118"/>
      <c r="I4" s="118"/>
      <c r="J4" s="356"/>
      <c r="K4" s="356"/>
      <c r="L4" s="356"/>
      <c r="M4" s="356"/>
      <c r="N4" s="118"/>
      <c r="O4" s="118"/>
      <c r="P4" s="356"/>
      <c r="Q4" s="356"/>
      <c r="R4" s="356"/>
      <c r="S4" s="356"/>
      <c r="T4" s="118" t="s">
        <v>360</v>
      </c>
      <c r="U4" s="118"/>
      <c r="V4" s="357"/>
      <c r="W4" s="357"/>
      <c r="X4" s="357"/>
      <c r="Y4" s="357"/>
      <c r="AA4" s="355" t="s">
        <v>361</v>
      </c>
      <c r="AC4" s="48" t="s">
        <v>362</v>
      </c>
    </row>
    <row r="5" spans="2:29" ht="20.100000000000001" customHeight="1" x14ac:dyDescent="0.15">
      <c r="B5" s="315" t="s">
        <v>7</v>
      </c>
      <c r="C5" s="315"/>
      <c r="D5" s="359" t="s">
        <v>8</v>
      </c>
      <c r="E5" s="356" t="s">
        <v>271</v>
      </c>
      <c r="F5" s="356"/>
      <c r="G5" s="356"/>
      <c r="H5" s="118" t="s">
        <v>363</v>
      </c>
      <c r="I5" s="118"/>
      <c r="J5" s="118"/>
      <c r="K5" s="360" t="s">
        <v>364</v>
      </c>
      <c r="L5" s="361"/>
      <c r="M5" s="361"/>
      <c r="N5" s="361"/>
      <c r="O5" s="151" t="s">
        <v>365</v>
      </c>
      <c r="P5" s="152"/>
      <c r="Q5" s="362">
        <v>44337</v>
      </c>
      <c r="R5" s="363"/>
      <c r="S5" s="364"/>
      <c r="T5" s="118" t="s">
        <v>11</v>
      </c>
      <c r="U5" s="118"/>
      <c r="V5" s="107" t="s">
        <v>12</v>
      </c>
      <c r="W5" s="365">
        <v>178</v>
      </c>
      <c r="X5" s="365"/>
      <c r="Y5" s="8" t="s">
        <v>13</v>
      </c>
      <c r="AA5" s="355" t="s">
        <v>366</v>
      </c>
      <c r="AC5" s="48" t="s">
        <v>367</v>
      </c>
    </row>
    <row r="6" spans="2:29" ht="20.100000000000001" customHeight="1" x14ac:dyDescent="0.15">
      <c r="B6" s="315"/>
      <c r="C6" s="315"/>
      <c r="D6" s="359" t="s">
        <v>14</v>
      </c>
      <c r="E6" s="366" t="s">
        <v>271</v>
      </c>
      <c r="F6" s="366"/>
      <c r="G6" s="366"/>
      <c r="H6" s="118" t="s">
        <v>368</v>
      </c>
      <c r="I6" s="118"/>
      <c r="J6" s="118"/>
      <c r="K6" s="360" t="s">
        <v>369</v>
      </c>
      <c r="L6" s="361"/>
      <c r="M6" s="361"/>
      <c r="N6" s="361"/>
      <c r="O6" s="367"/>
      <c r="P6" s="368"/>
      <c r="Q6" s="369"/>
      <c r="R6" s="370"/>
      <c r="S6" s="371"/>
      <c r="T6" s="114" t="s">
        <v>15</v>
      </c>
      <c r="U6" s="114"/>
      <c r="V6" s="372" t="s">
        <v>370</v>
      </c>
      <c r="W6" s="373"/>
      <c r="X6" s="373"/>
      <c r="Y6" s="374"/>
      <c r="AC6" s="48" t="s">
        <v>371</v>
      </c>
    </row>
    <row r="7" spans="2:29" ht="6.9" customHeight="1" x14ac:dyDescent="0.15">
      <c r="B7" s="375" t="s">
        <v>372</v>
      </c>
      <c r="C7" s="376" t="s">
        <v>373</v>
      </c>
      <c r="D7" s="377" t="s">
        <v>374</v>
      </c>
      <c r="E7" s="378"/>
      <c r="F7" s="323" t="s">
        <v>375</v>
      </c>
      <c r="G7" s="324"/>
      <c r="H7" s="323" t="s">
        <v>376</v>
      </c>
      <c r="I7" s="325"/>
      <c r="J7" s="121" t="s">
        <v>377</v>
      </c>
      <c r="K7" s="122"/>
      <c r="L7" s="114" t="s">
        <v>378</v>
      </c>
      <c r="M7" s="379">
        <v>9</v>
      </c>
      <c r="N7" s="114" t="s">
        <v>379</v>
      </c>
      <c r="O7" s="379">
        <v>25</v>
      </c>
      <c r="P7" s="380" t="s">
        <v>380</v>
      </c>
      <c r="Q7" s="381">
        <v>0</v>
      </c>
      <c r="R7" s="323" t="s">
        <v>381</v>
      </c>
      <c r="S7" s="325"/>
      <c r="T7" s="382" t="s">
        <v>361</v>
      </c>
      <c r="U7" s="383"/>
      <c r="V7" s="384" t="s">
        <v>382</v>
      </c>
      <c r="W7" s="385" t="s">
        <v>383</v>
      </c>
      <c r="X7" s="386"/>
      <c r="Y7" s="387">
        <v>9</v>
      </c>
      <c r="AC7" s="48" t="s">
        <v>384</v>
      </c>
    </row>
    <row r="8" spans="2:29" ht="6.9" customHeight="1" x14ac:dyDescent="0.15">
      <c r="B8" s="375"/>
      <c r="C8" s="388"/>
      <c r="D8" s="389"/>
      <c r="E8" s="390"/>
      <c r="F8" s="391"/>
      <c r="G8" s="392"/>
      <c r="H8" s="391"/>
      <c r="I8" s="393"/>
      <c r="J8" s="188"/>
      <c r="K8" s="394"/>
      <c r="L8" s="395"/>
      <c r="M8" s="396"/>
      <c r="N8" s="395"/>
      <c r="O8" s="396"/>
      <c r="P8" s="397"/>
      <c r="Q8" s="398"/>
      <c r="R8" s="391"/>
      <c r="S8" s="393"/>
      <c r="T8" s="399"/>
      <c r="U8" s="400"/>
      <c r="V8" s="401"/>
      <c r="W8" s="386"/>
      <c r="X8" s="386"/>
      <c r="Y8" s="387"/>
      <c r="AC8" s="48" t="s">
        <v>385</v>
      </c>
    </row>
    <row r="9" spans="2:29" ht="6.9" customHeight="1" x14ac:dyDescent="0.15">
      <c r="B9" s="375"/>
      <c r="C9" s="402"/>
      <c r="D9" s="403"/>
      <c r="E9" s="404"/>
      <c r="F9" s="391"/>
      <c r="G9" s="392"/>
      <c r="H9" s="391"/>
      <c r="I9" s="393"/>
      <c r="J9" s="188"/>
      <c r="K9" s="394"/>
      <c r="L9" s="395"/>
      <c r="M9" s="396"/>
      <c r="N9" s="395"/>
      <c r="O9" s="396"/>
      <c r="P9" s="397"/>
      <c r="Q9" s="398"/>
      <c r="R9" s="391"/>
      <c r="S9" s="393"/>
      <c r="T9" s="399"/>
      <c r="U9" s="400"/>
      <c r="V9" s="401"/>
      <c r="W9" s="386"/>
      <c r="X9" s="386"/>
      <c r="Y9" s="387"/>
    </row>
    <row r="10" spans="2:29" ht="6.9" customHeight="1" x14ac:dyDescent="0.15">
      <c r="B10" s="375"/>
      <c r="C10" s="376" t="s">
        <v>386</v>
      </c>
      <c r="D10" s="377" t="s">
        <v>387</v>
      </c>
      <c r="E10" s="378"/>
      <c r="F10" s="391"/>
      <c r="G10" s="392"/>
      <c r="H10" s="391"/>
      <c r="I10" s="393"/>
      <c r="J10" s="188"/>
      <c r="K10" s="394"/>
      <c r="L10" s="395"/>
      <c r="M10" s="405"/>
      <c r="N10" s="395"/>
      <c r="O10" s="405"/>
      <c r="P10" s="397"/>
      <c r="Q10" s="406"/>
      <c r="R10" s="391"/>
      <c r="S10" s="393"/>
      <c r="T10" s="399"/>
      <c r="U10" s="400"/>
      <c r="V10" s="401"/>
      <c r="W10" s="386"/>
      <c r="X10" s="386"/>
      <c r="Y10" s="387"/>
    </row>
    <row r="11" spans="2:29" ht="6.9" customHeight="1" x14ac:dyDescent="0.15">
      <c r="B11" s="375"/>
      <c r="C11" s="388"/>
      <c r="D11" s="389"/>
      <c r="E11" s="390"/>
      <c r="F11" s="391"/>
      <c r="G11" s="392"/>
      <c r="H11" s="391"/>
      <c r="I11" s="393"/>
      <c r="J11" s="121" t="s">
        <v>388</v>
      </c>
      <c r="K11" s="122"/>
      <c r="L11" s="114" t="s">
        <v>378</v>
      </c>
      <c r="M11" s="379">
        <v>36</v>
      </c>
      <c r="N11" s="114" t="s">
        <v>379</v>
      </c>
      <c r="O11" s="381">
        <v>0</v>
      </c>
      <c r="P11" s="380" t="s">
        <v>380</v>
      </c>
      <c r="Q11" s="381">
        <v>0</v>
      </c>
      <c r="R11" s="391"/>
      <c r="S11" s="393"/>
      <c r="T11" s="399"/>
      <c r="U11" s="400"/>
      <c r="V11" s="401"/>
      <c r="W11" s="386"/>
      <c r="X11" s="386"/>
      <c r="Y11" s="387"/>
    </row>
    <row r="12" spans="2:29" ht="6.9" customHeight="1" x14ac:dyDescent="0.15">
      <c r="B12" s="375"/>
      <c r="C12" s="402"/>
      <c r="D12" s="403"/>
      <c r="E12" s="404"/>
      <c r="F12" s="391"/>
      <c r="G12" s="392"/>
      <c r="H12" s="391"/>
      <c r="I12" s="393"/>
      <c r="J12" s="188"/>
      <c r="K12" s="394"/>
      <c r="L12" s="395"/>
      <c r="M12" s="396"/>
      <c r="N12" s="395"/>
      <c r="O12" s="398"/>
      <c r="P12" s="397"/>
      <c r="Q12" s="398"/>
      <c r="R12" s="391"/>
      <c r="S12" s="393"/>
      <c r="T12" s="399"/>
      <c r="U12" s="400"/>
      <c r="V12" s="401"/>
      <c r="W12" s="386"/>
      <c r="X12" s="386"/>
      <c r="Y12" s="387"/>
    </row>
    <row r="13" spans="2:29" ht="6.9" customHeight="1" x14ac:dyDescent="0.15">
      <c r="B13" s="375" t="s">
        <v>389</v>
      </c>
      <c r="C13" s="376" t="s">
        <v>373</v>
      </c>
      <c r="D13" s="377" t="s">
        <v>390</v>
      </c>
      <c r="E13" s="378"/>
      <c r="F13" s="391"/>
      <c r="G13" s="392"/>
      <c r="H13" s="391"/>
      <c r="I13" s="393"/>
      <c r="J13" s="188"/>
      <c r="K13" s="394"/>
      <c r="L13" s="395"/>
      <c r="M13" s="396"/>
      <c r="N13" s="395"/>
      <c r="O13" s="398"/>
      <c r="P13" s="397"/>
      <c r="Q13" s="398"/>
      <c r="R13" s="391"/>
      <c r="S13" s="393"/>
      <c r="T13" s="399"/>
      <c r="U13" s="400"/>
      <c r="V13" s="401"/>
      <c r="W13" s="407" t="s">
        <v>391</v>
      </c>
      <c r="X13" s="408"/>
      <c r="Y13" s="387">
        <v>2</v>
      </c>
    </row>
    <row r="14" spans="2:29" ht="6.9" customHeight="1" x14ac:dyDescent="0.15">
      <c r="B14" s="376"/>
      <c r="C14" s="388"/>
      <c r="D14" s="389"/>
      <c r="E14" s="390"/>
      <c r="F14" s="391"/>
      <c r="G14" s="392"/>
      <c r="H14" s="391"/>
      <c r="I14" s="393"/>
      <c r="J14" s="123"/>
      <c r="K14" s="124"/>
      <c r="L14" s="395"/>
      <c r="M14" s="405"/>
      <c r="N14" s="395"/>
      <c r="O14" s="406"/>
      <c r="P14" s="397"/>
      <c r="Q14" s="406"/>
      <c r="R14" s="391"/>
      <c r="S14" s="393"/>
      <c r="T14" s="399"/>
      <c r="U14" s="400"/>
      <c r="V14" s="401"/>
      <c r="W14" s="408"/>
      <c r="X14" s="408"/>
      <c r="Y14" s="387"/>
    </row>
    <row r="15" spans="2:29" ht="6.9" customHeight="1" x14ac:dyDescent="0.15">
      <c r="B15" s="376"/>
      <c r="C15" s="402"/>
      <c r="D15" s="403"/>
      <c r="E15" s="404"/>
      <c r="F15" s="391"/>
      <c r="G15" s="392"/>
      <c r="H15" s="391"/>
      <c r="I15" s="393"/>
      <c r="J15" s="188" t="s">
        <v>392</v>
      </c>
      <c r="K15" s="394"/>
      <c r="L15" s="114" t="s">
        <v>378</v>
      </c>
      <c r="M15" s="409">
        <v>18</v>
      </c>
      <c r="N15" s="114" t="s">
        <v>379</v>
      </c>
      <c r="O15" s="409">
        <v>0</v>
      </c>
      <c r="P15" s="380" t="s">
        <v>380</v>
      </c>
      <c r="Q15" s="410">
        <v>0</v>
      </c>
      <c r="R15" s="391"/>
      <c r="S15" s="393"/>
      <c r="T15" s="399"/>
      <c r="U15" s="400"/>
      <c r="V15" s="401"/>
      <c r="W15" s="408"/>
      <c r="X15" s="408"/>
      <c r="Y15" s="387"/>
      <c r="AC15" s="354">
        <v>0</v>
      </c>
    </row>
    <row r="16" spans="2:29" ht="6.9" customHeight="1" x14ac:dyDescent="0.15">
      <c r="B16" s="376"/>
      <c r="C16" s="376" t="s">
        <v>386</v>
      </c>
      <c r="D16" s="377" t="s">
        <v>393</v>
      </c>
      <c r="E16" s="378"/>
      <c r="F16" s="391"/>
      <c r="G16" s="392"/>
      <c r="H16" s="391"/>
      <c r="I16" s="393"/>
      <c r="J16" s="188"/>
      <c r="K16" s="394"/>
      <c r="L16" s="395"/>
      <c r="M16" s="411"/>
      <c r="N16" s="395"/>
      <c r="O16" s="411"/>
      <c r="P16" s="397"/>
      <c r="Q16" s="412"/>
      <c r="R16" s="391"/>
      <c r="S16" s="393"/>
      <c r="T16" s="399"/>
      <c r="U16" s="400"/>
      <c r="V16" s="401"/>
      <c r="W16" s="408"/>
      <c r="X16" s="408"/>
      <c r="Y16" s="387"/>
    </row>
    <row r="17" spans="2:25" ht="6.9" customHeight="1" x14ac:dyDescent="0.15">
      <c r="B17" s="376"/>
      <c r="C17" s="388"/>
      <c r="D17" s="389"/>
      <c r="E17" s="390"/>
      <c r="F17" s="391"/>
      <c r="G17" s="392"/>
      <c r="H17" s="391"/>
      <c r="I17" s="393"/>
      <c r="J17" s="188"/>
      <c r="K17" s="394"/>
      <c r="L17" s="395"/>
      <c r="M17" s="411"/>
      <c r="N17" s="395"/>
      <c r="O17" s="411"/>
      <c r="P17" s="397"/>
      <c r="Q17" s="412"/>
      <c r="R17" s="391"/>
      <c r="S17" s="393"/>
      <c r="T17" s="399"/>
      <c r="U17" s="400"/>
      <c r="V17" s="401"/>
      <c r="W17" s="408"/>
      <c r="X17" s="408"/>
      <c r="Y17" s="387"/>
    </row>
    <row r="18" spans="2:25" ht="6.9" customHeight="1" x14ac:dyDescent="0.15">
      <c r="B18" s="375"/>
      <c r="C18" s="402"/>
      <c r="D18" s="403"/>
      <c r="E18" s="404"/>
      <c r="F18" s="326"/>
      <c r="G18" s="327"/>
      <c r="H18" s="326"/>
      <c r="I18" s="328"/>
      <c r="J18" s="123"/>
      <c r="K18" s="124"/>
      <c r="L18" s="140"/>
      <c r="M18" s="413"/>
      <c r="N18" s="140"/>
      <c r="O18" s="413"/>
      <c r="P18" s="414"/>
      <c r="Q18" s="415"/>
      <c r="R18" s="326"/>
      <c r="S18" s="328"/>
      <c r="T18" s="416"/>
      <c r="U18" s="417"/>
      <c r="V18" s="418"/>
      <c r="W18" s="408"/>
      <c r="X18" s="408"/>
      <c r="Y18" s="387"/>
    </row>
    <row r="19" spans="2:25" ht="39.9" customHeight="1" x14ac:dyDescent="0.15">
      <c r="B19" s="419" t="s">
        <v>394</v>
      </c>
      <c r="C19" s="420"/>
      <c r="D19" s="421"/>
      <c r="E19" s="421"/>
      <c r="F19" s="421"/>
      <c r="G19" s="421"/>
      <c r="H19" s="421"/>
      <c r="I19" s="421"/>
      <c r="J19" s="421"/>
      <c r="K19" s="421"/>
      <c r="L19" s="421"/>
      <c r="M19" s="421"/>
      <c r="N19" s="421"/>
      <c r="O19" s="421"/>
      <c r="P19" s="421"/>
      <c r="Q19" s="421"/>
      <c r="R19" s="421"/>
      <c r="S19" s="421"/>
      <c r="T19" s="421"/>
      <c r="U19" s="421"/>
      <c r="V19" s="421"/>
      <c r="W19" s="421"/>
      <c r="X19" s="421"/>
      <c r="Y19" s="422"/>
    </row>
    <row r="20" spans="2:25" ht="39.9" customHeight="1" x14ac:dyDescent="0.15">
      <c r="B20" s="419"/>
      <c r="C20" s="1"/>
      <c r="D20" s="1"/>
      <c r="E20" s="1"/>
      <c r="F20" s="1"/>
      <c r="G20" s="1"/>
      <c r="H20" s="423"/>
      <c r="I20" s="1"/>
      <c r="J20" s="1"/>
      <c r="K20" s="1"/>
      <c r="L20" s="1"/>
      <c r="M20" s="423"/>
      <c r="N20" s="423"/>
      <c r="O20" s="1"/>
      <c r="P20" s="1"/>
      <c r="Q20" s="423"/>
      <c r="R20" s="1"/>
      <c r="S20" s="1"/>
      <c r="T20" s="1"/>
      <c r="U20" s="1"/>
      <c r="V20" s="1"/>
      <c r="W20" s="1"/>
      <c r="X20" s="1"/>
      <c r="Y20" s="424"/>
    </row>
    <row r="21" spans="2:25" ht="39.9" customHeight="1" x14ac:dyDescent="0.15">
      <c r="B21" s="419"/>
      <c r="C21" s="1"/>
      <c r="D21" s="1"/>
      <c r="E21" s="1"/>
      <c r="F21" s="1"/>
      <c r="G21" s="1"/>
      <c r="H21" s="423"/>
      <c r="I21" s="1"/>
      <c r="J21" s="1"/>
      <c r="K21" s="1"/>
      <c r="L21" s="1"/>
      <c r="M21" s="423"/>
      <c r="N21" s="423"/>
      <c r="O21" s="1"/>
      <c r="P21" s="1"/>
      <c r="Q21" s="423"/>
      <c r="R21" s="1"/>
      <c r="S21" s="1"/>
      <c r="T21" s="1"/>
      <c r="U21" s="1"/>
      <c r="V21" s="1"/>
      <c r="W21" s="1"/>
      <c r="X21" s="1"/>
      <c r="Y21" s="424"/>
    </row>
    <row r="22" spans="2:25" ht="39.9" customHeight="1" x14ac:dyDescent="0.15">
      <c r="B22" s="419"/>
      <c r="C22" s="1"/>
      <c r="D22" s="1"/>
      <c r="E22" s="1"/>
      <c r="F22" s="423"/>
      <c r="G22" s="1"/>
      <c r="H22" s="1"/>
      <c r="I22" s="1"/>
      <c r="J22" s="1"/>
      <c r="K22" s="1"/>
      <c r="L22" s="1"/>
      <c r="M22" s="423"/>
      <c r="N22" s="1"/>
      <c r="O22" s="1"/>
      <c r="P22" s="1"/>
      <c r="Q22" s="423"/>
      <c r="R22" s="1"/>
      <c r="S22" s="1"/>
      <c r="T22" s="1"/>
      <c r="U22" s="1"/>
      <c r="V22" s="1"/>
      <c r="W22" s="1"/>
      <c r="X22" s="1"/>
      <c r="Y22" s="424"/>
    </row>
    <row r="23" spans="2:25" ht="39.9" customHeight="1" x14ac:dyDescent="0.15">
      <c r="B23" s="419"/>
      <c r="C23" s="1"/>
      <c r="D23" s="1"/>
      <c r="E23" s="1"/>
      <c r="F23" s="423"/>
      <c r="G23" s="423"/>
      <c r="H23" s="1"/>
      <c r="I23" s="1"/>
      <c r="J23" s="1"/>
      <c r="K23" s="1"/>
      <c r="L23" s="1"/>
      <c r="M23" s="423"/>
      <c r="N23" s="1"/>
      <c r="O23" s="353" t="s">
        <v>348</v>
      </c>
      <c r="P23" s="353"/>
      <c r="Q23" s="353"/>
      <c r="R23" s="353"/>
      <c r="S23" s="1"/>
      <c r="T23" s="1"/>
      <c r="U23" s="1"/>
      <c r="V23" s="1"/>
      <c r="W23" s="1"/>
      <c r="X23" s="1"/>
      <c r="Y23" s="424"/>
    </row>
    <row r="24" spans="2:25" ht="39.9" customHeight="1" x14ac:dyDescent="0.15">
      <c r="B24" s="419"/>
      <c r="C24" s="423"/>
      <c r="D24" s="1"/>
      <c r="E24" s="1"/>
      <c r="F24" s="423"/>
      <c r="G24" s="423"/>
      <c r="H24" s="1"/>
      <c r="I24" s="1"/>
      <c r="J24" s="1"/>
      <c r="K24" s="1"/>
      <c r="L24" s="1"/>
      <c r="M24" s="423"/>
      <c r="N24" s="423"/>
      <c r="O24" s="1"/>
      <c r="P24" s="1"/>
      <c r="Q24" s="423"/>
      <c r="R24" s="1"/>
      <c r="S24" s="1"/>
      <c r="T24" s="1"/>
      <c r="U24" s="1"/>
      <c r="V24" s="1"/>
      <c r="W24" s="1"/>
      <c r="X24" s="1"/>
      <c r="Y24" s="424"/>
    </row>
    <row r="25" spans="2:25" ht="39.9" customHeight="1" x14ac:dyDescent="0.15">
      <c r="B25" s="419"/>
      <c r="C25" s="423"/>
      <c r="D25" s="1"/>
      <c r="E25" s="1"/>
      <c r="F25" s="423"/>
      <c r="G25" s="423"/>
      <c r="H25" s="1"/>
      <c r="I25" s="1"/>
      <c r="J25" s="1"/>
      <c r="K25" s="1"/>
      <c r="L25" s="1"/>
      <c r="M25" s="423"/>
      <c r="N25" s="423"/>
      <c r="O25" s="1"/>
      <c r="P25" s="1"/>
      <c r="Q25" s="423"/>
      <c r="R25" s="1"/>
      <c r="S25" s="1"/>
      <c r="T25" s="1"/>
      <c r="U25" s="1"/>
      <c r="V25" s="1"/>
      <c r="W25" s="1"/>
      <c r="X25" s="1"/>
      <c r="Y25" s="424"/>
    </row>
    <row r="26" spans="2:25" ht="39.9" customHeight="1" x14ac:dyDescent="0.15">
      <c r="B26" s="419"/>
      <c r="C26" s="423"/>
      <c r="D26" s="1"/>
      <c r="E26" s="1"/>
      <c r="F26" s="3"/>
      <c r="G26" s="425"/>
      <c r="H26" s="425"/>
      <c r="I26" s="425"/>
      <c r="J26" s="425"/>
      <c r="K26" s="425"/>
      <c r="L26" s="1"/>
      <c r="M26" s="423"/>
      <c r="N26" s="423"/>
      <c r="O26" s="1"/>
      <c r="P26" s="426" t="s">
        <v>395</v>
      </c>
      <c r="Q26" s="426"/>
      <c r="R26" s="426"/>
      <c r="S26" s="426"/>
      <c r="T26" s="426"/>
      <c r="U26" s="426"/>
      <c r="V26" s="426"/>
      <c r="W26" s="426"/>
      <c r="X26" s="426"/>
      <c r="Y26" s="427"/>
    </row>
    <row r="27" spans="2:25" ht="45" customHeight="1" x14ac:dyDescent="0.15">
      <c r="B27" s="309"/>
      <c r="C27" s="428"/>
      <c r="D27" s="429"/>
      <c r="E27" s="430"/>
      <c r="F27" s="431"/>
      <c r="G27" s="429"/>
      <c r="H27" s="429"/>
      <c r="I27" s="429"/>
      <c r="J27" s="429"/>
      <c r="K27" s="429"/>
      <c r="L27" s="429"/>
      <c r="M27" s="429"/>
      <c r="N27" s="429"/>
      <c r="O27" s="432"/>
      <c r="P27" s="433"/>
      <c r="Q27" s="433"/>
      <c r="R27" s="433"/>
      <c r="S27" s="433"/>
      <c r="T27" s="433"/>
      <c r="U27" s="433"/>
      <c r="V27" s="433"/>
      <c r="W27" s="433"/>
      <c r="X27" s="433"/>
      <c r="Y27" s="434"/>
    </row>
    <row r="28" spans="2:25" ht="15" customHeight="1" x14ac:dyDescent="0.15">
      <c r="C28" s="48" t="s">
        <v>396</v>
      </c>
    </row>
    <row r="29" spans="2:25" ht="15" customHeight="1" x14ac:dyDescent="0.15">
      <c r="C29" s="48" t="s">
        <v>397</v>
      </c>
    </row>
    <row r="30" spans="2:25" ht="15" customHeight="1" x14ac:dyDescent="0.15">
      <c r="C30" s="48" t="s">
        <v>398</v>
      </c>
    </row>
    <row r="31" spans="2:25" x14ac:dyDescent="0.15">
      <c r="C31" s="48" t="s">
        <v>399</v>
      </c>
    </row>
    <row r="32" spans="2:25" x14ac:dyDescent="0.15">
      <c r="C32" s="48"/>
    </row>
  </sheetData>
  <sheetProtection algorithmName="SHA-512" hashValue="apUN5HSKJvh8ScLb8MbD1dSDpinM5AmALTDdS+AFZOvlIeKWG9pJBJdC0/NImHgmQ2EkX3PAo5h6KcM6onCptQ==" saltValue="xF5IeS24J6IsvROVkzKsmA==" spinCount="100000" sheet="1" scenarios="1" selectLockedCells="1"/>
  <mergeCells count="73">
    <mergeCell ref="B19:B27"/>
    <mergeCell ref="C19:Y19"/>
    <mergeCell ref="O23:R23"/>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 ref="B13:B18"/>
    <mergeCell ref="C13:C15"/>
    <mergeCell ref="D13:E15"/>
    <mergeCell ref="C16:C18"/>
    <mergeCell ref="D16:E18"/>
    <mergeCell ref="R7:S18"/>
    <mergeCell ref="T7:U18"/>
    <mergeCell ref="V7:V18"/>
    <mergeCell ref="W7:X12"/>
    <mergeCell ref="Y7:Y12"/>
    <mergeCell ref="C10:C12"/>
    <mergeCell ref="D10:E12"/>
    <mergeCell ref="J11:K14"/>
    <mergeCell ref="L11:L14"/>
    <mergeCell ref="M11:M14"/>
    <mergeCell ref="L7:L10"/>
    <mergeCell ref="M7:M10"/>
    <mergeCell ref="N7:N10"/>
    <mergeCell ref="O7:O10"/>
    <mergeCell ref="P7:P10"/>
    <mergeCell ref="Q7:Q10"/>
    <mergeCell ref="B7:B12"/>
    <mergeCell ref="C7:C9"/>
    <mergeCell ref="D7:E9"/>
    <mergeCell ref="F7:G18"/>
    <mergeCell ref="H7:I18"/>
    <mergeCell ref="J7:K10"/>
    <mergeCell ref="T5:U5"/>
    <mergeCell ref="W5:X5"/>
    <mergeCell ref="E6:G6"/>
    <mergeCell ref="H6:J6"/>
    <mergeCell ref="K6:N6"/>
    <mergeCell ref="T6:U6"/>
    <mergeCell ref="V6:Y6"/>
    <mergeCell ref="B5:C6"/>
    <mergeCell ref="E5:G5"/>
    <mergeCell ref="H5:J5"/>
    <mergeCell ref="K5:N5"/>
    <mergeCell ref="O5:P6"/>
    <mergeCell ref="Q5:S6"/>
    <mergeCell ref="T3:U3"/>
    <mergeCell ref="V3:Y3"/>
    <mergeCell ref="B4:C4"/>
    <mergeCell ref="D4:G4"/>
    <mergeCell ref="T4:U4"/>
    <mergeCell ref="V4:Y4"/>
    <mergeCell ref="N2:O2"/>
    <mergeCell ref="P2:S2"/>
    <mergeCell ref="T2:U2"/>
    <mergeCell ref="V2:Y2"/>
    <mergeCell ref="B3:C3"/>
    <mergeCell ref="D3:G3"/>
    <mergeCell ref="H3:I4"/>
    <mergeCell ref="J3:M4"/>
    <mergeCell ref="N3:O4"/>
    <mergeCell ref="P3:S4"/>
  </mergeCells>
  <phoneticPr fontId="3"/>
  <dataValidations count="3">
    <dataValidation type="list" allowBlank="1" showInputMessage="1" showErrorMessage="1" sqref="V6:Y6" xr:uid="{70A4E07D-F2D2-487D-940B-674C2EFFB9D4}">
      <formula1>$AC$2:$AC$8</formula1>
    </dataValidation>
    <dataValidation type="list" allowBlank="1" showInputMessage="1" showErrorMessage="1" sqref="T7:U18" xr:uid="{C61B4BBC-9FA5-4736-880C-54ECE9062A85}">
      <formula1>$AA$2:$AA$5</formula1>
    </dataValidation>
    <dataValidation type="list" allowBlank="1" showInputMessage="1" showErrorMessage="1" sqref="V3:Y4" xr:uid="{E5B56717-BC2F-4F9C-BFE7-0AE3C020C8B3}">
      <formula1>$AB$2:$AB$3</formula1>
    </dataValidation>
  </dataValidations>
  <printOptions horizontalCentered="1" verticalCentered="1"/>
  <pageMargins left="0.25" right="0.25" top="0.75" bottom="0.75" header="0.3" footer="0.3"/>
  <pageSetup paperSize="9" scale="76" orientation="landscape" copies="2" r:id="rId1"/>
  <headerFooter alignWithMargins="0"/>
  <rowBreaks count="1" manualBreakCount="1">
    <brk id="6" max="25" man="1"/>
  </rowBreaks>
  <colBreaks count="1" manualBreakCount="1">
    <brk id="3" min="1" max="31"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9808F-45B3-43A9-873E-2D9D76D7E030}">
  <sheetPr>
    <pageSetUpPr fitToPage="1"/>
  </sheetPr>
  <dimension ref="B2:AC32"/>
  <sheetViews>
    <sheetView showGridLines="0" showZeros="0" view="pageBreakPreview" zoomScale="90" zoomScaleNormal="100" zoomScaleSheetLayoutView="90" workbookViewId="0">
      <selection activeCell="T7" sqref="T7:U18"/>
    </sheetView>
  </sheetViews>
  <sheetFormatPr defaultColWidth="8.09765625" defaultRowHeight="12" x14ac:dyDescent="0.15"/>
  <cols>
    <col min="1" max="1" width="1.5" style="354" customWidth="1"/>
    <col min="2" max="2" width="3.69921875" style="354" customWidth="1"/>
    <col min="3" max="21" width="5.296875" style="354" customWidth="1"/>
    <col min="22" max="22" width="7.3984375" style="354" customWidth="1"/>
    <col min="23" max="24" width="6.09765625" style="354" customWidth="1"/>
    <col min="25" max="25" width="7.796875" style="354" customWidth="1"/>
    <col min="26" max="26" width="1.19921875" style="354" customWidth="1"/>
    <col min="27" max="29" width="0" style="354" hidden="1" customWidth="1"/>
    <col min="30" max="16384" width="8.09765625" style="354"/>
  </cols>
  <sheetData>
    <row r="2" spans="2:29" ht="24.9" customHeight="1" x14ac:dyDescent="0.15">
      <c r="B2" s="4" t="s">
        <v>346</v>
      </c>
      <c r="C2" s="48"/>
      <c r="D2" s="48"/>
      <c r="E2" s="48"/>
      <c r="F2" s="48"/>
      <c r="G2" s="48"/>
      <c r="H2" s="48"/>
      <c r="I2" s="48"/>
      <c r="J2" s="48"/>
      <c r="K2" s="48"/>
      <c r="L2" s="48"/>
      <c r="M2" s="48"/>
      <c r="N2" s="348"/>
      <c r="O2" s="349"/>
      <c r="P2" s="350"/>
      <c r="Q2" s="351"/>
      <c r="R2" s="351"/>
      <c r="S2" s="352"/>
      <c r="T2" s="118" t="s">
        <v>347</v>
      </c>
      <c r="U2" s="118"/>
      <c r="V2" s="353" t="s">
        <v>348</v>
      </c>
      <c r="W2" s="353"/>
      <c r="X2" s="353"/>
      <c r="Y2" s="353"/>
      <c r="AA2" s="355" t="s">
        <v>349</v>
      </c>
      <c r="AB2" s="48" t="s">
        <v>350</v>
      </c>
      <c r="AC2" s="48" t="s">
        <v>351</v>
      </c>
    </row>
    <row r="3" spans="2:29" ht="20.100000000000001" customHeight="1" x14ac:dyDescent="0.15">
      <c r="B3" s="114" t="s">
        <v>1</v>
      </c>
      <c r="C3" s="114"/>
      <c r="D3" s="356" t="s">
        <v>267</v>
      </c>
      <c r="E3" s="356"/>
      <c r="F3" s="356"/>
      <c r="G3" s="356"/>
      <c r="H3" s="118" t="s">
        <v>2</v>
      </c>
      <c r="I3" s="118"/>
      <c r="J3" s="356" t="s">
        <v>353</v>
      </c>
      <c r="K3" s="356"/>
      <c r="L3" s="356"/>
      <c r="M3" s="356"/>
      <c r="N3" s="118" t="s">
        <v>3</v>
      </c>
      <c r="O3" s="118"/>
      <c r="P3" s="356" t="s">
        <v>354</v>
      </c>
      <c r="Q3" s="356"/>
      <c r="R3" s="356"/>
      <c r="S3" s="356"/>
      <c r="T3" s="118" t="s">
        <v>355</v>
      </c>
      <c r="U3" s="118"/>
      <c r="V3" s="357"/>
      <c r="W3" s="357"/>
      <c r="X3" s="357"/>
      <c r="Y3" s="357"/>
      <c r="AA3" s="355" t="s">
        <v>356</v>
      </c>
      <c r="AB3" s="48" t="s">
        <v>357</v>
      </c>
      <c r="AC3" s="48" t="s">
        <v>358</v>
      </c>
    </row>
    <row r="4" spans="2:29" ht="20.100000000000001" customHeight="1" x14ac:dyDescent="0.15">
      <c r="B4" s="140" t="s">
        <v>5</v>
      </c>
      <c r="C4" s="140"/>
      <c r="D4" s="358" t="s">
        <v>359</v>
      </c>
      <c r="E4" s="358"/>
      <c r="F4" s="358"/>
      <c r="G4" s="358"/>
      <c r="H4" s="118"/>
      <c r="I4" s="118"/>
      <c r="J4" s="356"/>
      <c r="K4" s="356"/>
      <c r="L4" s="356"/>
      <c r="M4" s="356"/>
      <c r="N4" s="118"/>
      <c r="O4" s="118"/>
      <c r="P4" s="356"/>
      <c r="Q4" s="356"/>
      <c r="R4" s="356"/>
      <c r="S4" s="356"/>
      <c r="T4" s="118" t="s">
        <v>360</v>
      </c>
      <c r="U4" s="118"/>
      <c r="V4" s="357"/>
      <c r="W4" s="357"/>
      <c r="X4" s="357"/>
      <c r="Y4" s="357"/>
      <c r="AA4" s="355" t="s">
        <v>361</v>
      </c>
      <c r="AC4" s="48" t="s">
        <v>362</v>
      </c>
    </row>
    <row r="5" spans="2:29" ht="20.100000000000001" customHeight="1" x14ac:dyDescent="0.15">
      <c r="B5" s="315" t="s">
        <v>7</v>
      </c>
      <c r="C5" s="315"/>
      <c r="D5" s="359" t="s">
        <v>8</v>
      </c>
      <c r="E5" s="356" t="s">
        <v>271</v>
      </c>
      <c r="F5" s="356"/>
      <c r="G5" s="356"/>
      <c r="H5" s="118" t="s">
        <v>363</v>
      </c>
      <c r="I5" s="118"/>
      <c r="J5" s="118"/>
      <c r="K5" s="360" t="s">
        <v>364</v>
      </c>
      <c r="L5" s="361"/>
      <c r="M5" s="361"/>
      <c r="N5" s="361"/>
      <c r="O5" s="151" t="s">
        <v>365</v>
      </c>
      <c r="P5" s="152"/>
      <c r="Q5" s="362">
        <v>44337</v>
      </c>
      <c r="R5" s="363"/>
      <c r="S5" s="364"/>
      <c r="T5" s="118" t="s">
        <v>11</v>
      </c>
      <c r="U5" s="118"/>
      <c r="V5" s="107" t="s">
        <v>12</v>
      </c>
      <c r="W5" s="365">
        <v>178</v>
      </c>
      <c r="X5" s="365"/>
      <c r="Y5" s="8" t="s">
        <v>13</v>
      </c>
      <c r="AA5" s="355" t="s">
        <v>366</v>
      </c>
      <c r="AC5" s="48" t="s">
        <v>367</v>
      </c>
    </row>
    <row r="6" spans="2:29" ht="20.100000000000001" customHeight="1" x14ac:dyDescent="0.15">
      <c r="B6" s="315"/>
      <c r="C6" s="315"/>
      <c r="D6" s="359" t="s">
        <v>14</v>
      </c>
      <c r="E6" s="366" t="s">
        <v>271</v>
      </c>
      <c r="F6" s="366"/>
      <c r="G6" s="366"/>
      <c r="H6" s="118" t="s">
        <v>368</v>
      </c>
      <c r="I6" s="118"/>
      <c r="J6" s="118"/>
      <c r="K6" s="360" t="s">
        <v>369</v>
      </c>
      <c r="L6" s="361"/>
      <c r="M6" s="361"/>
      <c r="N6" s="361"/>
      <c r="O6" s="367"/>
      <c r="P6" s="368"/>
      <c r="Q6" s="369"/>
      <c r="R6" s="370"/>
      <c r="S6" s="371"/>
      <c r="T6" s="114" t="s">
        <v>15</v>
      </c>
      <c r="U6" s="114"/>
      <c r="V6" s="372" t="s">
        <v>370</v>
      </c>
      <c r="W6" s="373"/>
      <c r="X6" s="373"/>
      <c r="Y6" s="374"/>
      <c r="AC6" s="48" t="s">
        <v>371</v>
      </c>
    </row>
    <row r="7" spans="2:29" ht="6.9" customHeight="1" x14ac:dyDescent="0.15">
      <c r="B7" s="375" t="s">
        <v>372</v>
      </c>
      <c r="C7" s="376" t="s">
        <v>373</v>
      </c>
      <c r="D7" s="377" t="s">
        <v>374</v>
      </c>
      <c r="E7" s="378"/>
      <c r="F7" s="323" t="s">
        <v>375</v>
      </c>
      <c r="G7" s="324"/>
      <c r="H7" s="323" t="s">
        <v>376</v>
      </c>
      <c r="I7" s="325"/>
      <c r="J7" s="121" t="s">
        <v>377</v>
      </c>
      <c r="K7" s="122"/>
      <c r="L7" s="114" t="s">
        <v>378</v>
      </c>
      <c r="M7" s="379">
        <v>9</v>
      </c>
      <c r="N7" s="114" t="s">
        <v>379</v>
      </c>
      <c r="O7" s="379">
        <v>25</v>
      </c>
      <c r="P7" s="380" t="s">
        <v>380</v>
      </c>
      <c r="Q7" s="381">
        <v>0</v>
      </c>
      <c r="R7" s="323" t="s">
        <v>381</v>
      </c>
      <c r="S7" s="325"/>
      <c r="T7" s="382" t="s">
        <v>361</v>
      </c>
      <c r="U7" s="383"/>
      <c r="V7" s="384" t="s">
        <v>382</v>
      </c>
      <c r="W7" s="385" t="s">
        <v>383</v>
      </c>
      <c r="X7" s="386"/>
      <c r="Y7" s="387">
        <v>9</v>
      </c>
      <c r="AC7" s="48" t="s">
        <v>384</v>
      </c>
    </row>
    <row r="8" spans="2:29" ht="6.9" customHeight="1" x14ac:dyDescent="0.15">
      <c r="B8" s="375"/>
      <c r="C8" s="388"/>
      <c r="D8" s="389"/>
      <c r="E8" s="390"/>
      <c r="F8" s="391"/>
      <c r="G8" s="392"/>
      <c r="H8" s="391"/>
      <c r="I8" s="393"/>
      <c r="J8" s="188"/>
      <c r="K8" s="394"/>
      <c r="L8" s="395"/>
      <c r="M8" s="396"/>
      <c r="N8" s="395"/>
      <c r="O8" s="396"/>
      <c r="P8" s="397"/>
      <c r="Q8" s="398"/>
      <c r="R8" s="391"/>
      <c r="S8" s="393"/>
      <c r="T8" s="399"/>
      <c r="U8" s="400"/>
      <c r="V8" s="401"/>
      <c r="W8" s="386"/>
      <c r="X8" s="386"/>
      <c r="Y8" s="387"/>
      <c r="AC8" s="48" t="s">
        <v>385</v>
      </c>
    </row>
    <row r="9" spans="2:29" ht="6.9" customHeight="1" x14ac:dyDescent="0.15">
      <c r="B9" s="375"/>
      <c r="C9" s="402"/>
      <c r="D9" s="403"/>
      <c r="E9" s="404"/>
      <c r="F9" s="391"/>
      <c r="G9" s="392"/>
      <c r="H9" s="391"/>
      <c r="I9" s="393"/>
      <c r="J9" s="188"/>
      <c r="K9" s="394"/>
      <c r="L9" s="395"/>
      <c r="M9" s="396"/>
      <c r="N9" s="395"/>
      <c r="O9" s="396"/>
      <c r="P9" s="397"/>
      <c r="Q9" s="398"/>
      <c r="R9" s="391"/>
      <c r="S9" s="393"/>
      <c r="T9" s="399"/>
      <c r="U9" s="400"/>
      <c r="V9" s="401"/>
      <c r="W9" s="386"/>
      <c r="X9" s="386"/>
      <c r="Y9" s="387"/>
    </row>
    <row r="10" spans="2:29" ht="6.9" customHeight="1" x14ac:dyDescent="0.15">
      <c r="B10" s="375"/>
      <c r="C10" s="376" t="s">
        <v>386</v>
      </c>
      <c r="D10" s="377" t="s">
        <v>387</v>
      </c>
      <c r="E10" s="378"/>
      <c r="F10" s="391"/>
      <c r="G10" s="392"/>
      <c r="H10" s="391"/>
      <c r="I10" s="393"/>
      <c r="J10" s="188"/>
      <c r="K10" s="394"/>
      <c r="L10" s="395"/>
      <c r="M10" s="405"/>
      <c r="N10" s="395"/>
      <c r="O10" s="405"/>
      <c r="P10" s="397"/>
      <c r="Q10" s="406"/>
      <c r="R10" s="391"/>
      <c r="S10" s="393"/>
      <c r="T10" s="399"/>
      <c r="U10" s="400"/>
      <c r="V10" s="401"/>
      <c r="W10" s="386"/>
      <c r="X10" s="386"/>
      <c r="Y10" s="387"/>
    </row>
    <row r="11" spans="2:29" ht="6.9" customHeight="1" x14ac:dyDescent="0.15">
      <c r="B11" s="375"/>
      <c r="C11" s="388"/>
      <c r="D11" s="389"/>
      <c r="E11" s="390"/>
      <c r="F11" s="391"/>
      <c r="G11" s="392"/>
      <c r="H11" s="391"/>
      <c r="I11" s="393"/>
      <c r="J11" s="121" t="s">
        <v>388</v>
      </c>
      <c r="K11" s="122"/>
      <c r="L11" s="114" t="s">
        <v>378</v>
      </c>
      <c r="M11" s="379">
        <v>36</v>
      </c>
      <c r="N11" s="114" t="s">
        <v>379</v>
      </c>
      <c r="O11" s="381">
        <v>0</v>
      </c>
      <c r="P11" s="380" t="s">
        <v>380</v>
      </c>
      <c r="Q11" s="381">
        <v>0</v>
      </c>
      <c r="R11" s="391"/>
      <c r="S11" s="393"/>
      <c r="T11" s="399"/>
      <c r="U11" s="400"/>
      <c r="V11" s="401"/>
      <c r="W11" s="386"/>
      <c r="X11" s="386"/>
      <c r="Y11" s="387"/>
    </row>
    <row r="12" spans="2:29" ht="6.9" customHeight="1" x14ac:dyDescent="0.15">
      <c r="B12" s="375"/>
      <c r="C12" s="402"/>
      <c r="D12" s="403"/>
      <c r="E12" s="404"/>
      <c r="F12" s="391"/>
      <c r="G12" s="392"/>
      <c r="H12" s="391"/>
      <c r="I12" s="393"/>
      <c r="J12" s="188"/>
      <c r="K12" s="394"/>
      <c r="L12" s="395"/>
      <c r="M12" s="396"/>
      <c r="N12" s="395"/>
      <c r="O12" s="398"/>
      <c r="P12" s="397"/>
      <c r="Q12" s="398"/>
      <c r="R12" s="391"/>
      <c r="S12" s="393"/>
      <c r="T12" s="399"/>
      <c r="U12" s="400"/>
      <c r="V12" s="401"/>
      <c r="W12" s="386"/>
      <c r="X12" s="386"/>
      <c r="Y12" s="387"/>
    </row>
    <row r="13" spans="2:29" ht="6.9" customHeight="1" x14ac:dyDescent="0.15">
      <c r="B13" s="375" t="s">
        <v>389</v>
      </c>
      <c r="C13" s="376" t="s">
        <v>373</v>
      </c>
      <c r="D13" s="377" t="s">
        <v>390</v>
      </c>
      <c r="E13" s="378"/>
      <c r="F13" s="391"/>
      <c r="G13" s="392"/>
      <c r="H13" s="391"/>
      <c r="I13" s="393"/>
      <c r="J13" s="188"/>
      <c r="K13" s="394"/>
      <c r="L13" s="395"/>
      <c r="M13" s="396"/>
      <c r="N13" s="395"/>
      <c r="O13" s="398"/>
      <c r="P13" s="397"/>
      <c r="Q13" s="398"/>
      <c r="R13" s="391"/>
      <c r="S13" s="393"/>
      <c r="T13" s="399"/>
      <c r="U13" s="400"/>
      <c r="V13" s="401"/>
      <c r="W13" s="407" t="s">
        <v>391</v>
      </c>
      <c r="X13" s="408"/>
      <c r="Y13" s="387">
        <v>2</v>
      </c>
    </row>
    <row r="14" spans="2:29" ht="6.9" customHeight="1" x14ac:dyDescent="0.15">
      <c r="B14" s="376"/>
      <c r="C14" s="388"/>
      <c r="D14" s="389"/>
      <c r="E14" s="390"/>
      <c r="F14" s="391"/>
      <c r="G14" s="392"/>
      <c r="H14" s="391"/>
      <c r="I14" s="393"/>
      <c r="J14" s="123"/>
      <c r="K14" s="124"/>
      <c r="L14" s="395"/>
      <c r="M14" s="405"/>
      <c r="N14" s="395"/>
      <c r="O14" s="406"/>
      <c r="P14" s="397"/>
      <c r="Q14" s="406"/>
      <c r="R14" s="391"/>
      <c r="S14" s="393"/>
      <c r="T14" s="399"/>
      <c r="U14" s="400"/>
      <c r="V14" s="401"/>
      <c r="W14" s="408"/>
      <c r="X14" s="408"/>
      <c r="Y14" s="387"/>
    </row>
    <row r="15" spans="2:29" ht="6.9" customHeight="1" x14ac:dyDescent="0.15">
      <c r="B15" s="376"/>
      <c r="C15" s="402"/>
      <c r="D15" s="403"/>
      <c r="E15" s="404"/>
      <c r="F15" s="391"/>
      <c r="G15" s="392"/>
      <c r="H15" s="391"/>
      <c r="I15" s="393"/>
      <c r="J15" s="188" t="s">
        <v>392</v>
      </c>
      <c r="K15" s="394"/>
      <c r="L15" s="114" t="s">
        <v>378</v>
      </c>
      <c r="M15" s="409">
        <v>18</v>
      </c>
      <c r="N15" s="114" t="s">
        <v>379</v>
      </c>
      <c r="O15" s="409">
        <v>0</v>
      </c>
      <c r="P15" s="380" t="s">
        <v>380</v>
      </c>
      <c r="Q15" s="410">
        <v>0</v>
      </c>
      <c r="R15" s="391"/>
      <c r="S15" s="393"/>
      <c r="T15" s="399"/>
      <c r="U15" s="400"/>
      <c r="V15" s="401"/>
      <c r="W15" s="408"/>
      <c r="X15" s="408"/>
      <c r="Y15" s="387"/>
      <c r="AC15" s="354">
        <v>0</v>
      </c>
    </row>
    <row r="16" spans="2:29" ht="6.9" customHeight="1" x14ac:dyDescent="0.15">
      <c r="B16" s="376"/>
      <c r="C16" s="376" t="s">
        <v>386</v>
      </c>
      <c r="D16" s="377" t="s">
        <v>393</v>
      </c>
      <c r="E16" s="378"/>
      <c r="F16" s="391"/>
      <c r="G16" s="392"/>
      <c r="H16" s="391"/>
      <c r="I16" s="393"/>
      <c r="J16" s="188"/>
      <c r="K16" s="394"/>
      <c r="L16" s="395"/>
      <c r="M16" s="411"/>
      <c r="N16" s="395"/>
      <c r="O16" s="411"/>
      <c r="P16" s="397"/>
      <c r="Q16" s="412"/>
      <c r="R16" s="391"/>
      <c r="S16" s="393"/>
      <c r="T16" s="399"/>
      <c r="U16" s="400"/>
      <c r="V16" s="401"/>
      <c r="W16" s="408"/>
      <c r="X16" s="408"/>
      <c r="Y16" s="387"/>
    </row>
    <row r="17" spans="2:25" ht="6.9" customHeight="1" x14ac:dyDescent="0.15">
      <c r="B17" s="376"/>
      <c r="C17" s="388"/>
      <c r="D17" s="389"/>
      <c r="E17" s="390"/>
      <c r="F17" s="391"/>
      <c r="G17" s="392"/>
      <c r="H17" s="391"/>
      <c r="I17" s="393"/>
      <c r="J17" s="188"/>
      <c r="K17" s="394"/>
      <c r="L17" s="395"/>
      <c r="M17" s="411"/>
      <c r="N17" s="395"/>
      <c r="O17" s="411"/>
      <c r="P17" s="397"/>
      <c r="Q17" s="412"/>
      <c r="R17" s="391"/>
      <c r="S17" s="393"/>
      <c r="T17" s="399"/>
      <c r="U17" s="400"/>
      <c r="V17" s="401"/>
      <c r="W17" s="408"/>
      <c r="X17" s="408"/>
      <c r="Y17" s="387"/>
    </row>
    <row r="18" spans="2:25" ht="6.9" customHeight="1" x14ac:dyDescent="0.15">
      <c r="B18" s="375"/>
      <c r="C18" s="402"/>
      <c r="D18" s="403"/>
      <c r="E18" s="404"/>
      <c r="F18" s="326"/>
      <c r="G18" s="327"/>
      <c r="H18" s="326"/>
      <c r="I18" s="328"/>
      <c r="J18" s="123"/>
      <c r="K18" s="124"/>
      <c r="L18" s="140"/>
      <c r="M18" s="413"/>
      <c r="N18" s="140"/>
      <c r="O18" s="413"/>
      <c r="P18" s="414"/>
      <c r="Q18" s="415"/>
      <c r="R18" s="326"/>
      <c r="S18" s="328"/>
      <c r="T18" s="416"/>
      <c r="U18" s="417"/>
      <c r="V18" s="418"/>
      <c r="W18" s="408"/>
      <c r="X18" s="408"/>
      <c r="Y18" s="387"/>
    </row>
    <row r="19" spans="2:25" ht="39.9" customHeight="1" x14ac:dyDescent="0.15">
      <c r="B19" s="419" t="s">
        <v>394</v>
      </c>
      <c r="C19" s="420"/>
      <c r="D19" s="421"/>
      <c r="E19" s="421"/>
      <c r="F19" s="421"/>
      <c r="G19" s="421"/>
      <c r="H19" s="421"/>
      <c r="I19" s="421"/>
      <c r="J19" s="421"/>
      <c r="K19" s="421"/>
      <c r="L19" s="421"/>
      <c r="M19" s="421"/>
      <c r="N19" s="421"/>
      <c r="O19" s="421"/>
      <c r="P19" s="421"/>
      <c r="Q19" s="421"/>
      <c r="R19" s="421"/>
      <c r="S19" s="421"/>
      <c r="T19" s="421"/>
      <c r="U19" s="421"/>
      <c r="V19" s="421"/>
      <c r="W19" s="421"/>
      <c r="X19" s="421"/>
      <c r="Y19" s="422"/>
    </row>
    <row r="20" spans="2:25" ht="39.9" customHeight="1" x14ac:dyDescent="0.15">
      <c r="B20" s="419"/>
      <c r="C20" s="1"/>
      <c r="D20" s="1"/>
      <c r="E20" s="1"/>
      <c r="F20" s="1"/>
      <c r="G20" s="1"/>
      <c r="H20" s="423"/>
      <c r="I20" s="1"/>
      <c r="J20" s="1"/>
      <c r="K20" s="1"/>
      <c r="L20" s="1"/>
      <c r="M20" s="423"/>
      <c r="N20" s="423"/>
      <c r="O20" s="1"/>
      <c r="P20" s="1"/>
      <c r="Q20" s="423"/>
      <c r="R20" s="1"/>
      <c r="S20" s="1"/>
      <c r="T20" s="1"/>
      <c r="U20" s="1"/>
      <c r="V20" s="1"/>
      <c r="W20" s="1"/>
      <c r="X20" s="1"/>
      <c r="Y20" s="424"/>
    </row>
    <row r="21" spans="2:25" ht="39.9" customHeight="1" x14ac:dyDescent="0.15">
      <c r="B21" s="419"/>
      <c r="C21" s="1"/>
      <c r="D21" s="1"/>
      <c r="E21" s="1"/>
      <c r="F21" s="1"/>
      <c r="G21" s="1"/>
      <c r="H21" s="423"/>
      <c r="I21" s="1"/>
      <c r="J21" s="1"/>
      <c r="K21" s="1"/>
      <c r="L21" s="1"/>
      <c r="M21" s="423"/>
      <c r="N21" s="423"/>
      <c r="O21" s="1"/>
      <c r="P21" s="1"/>
      <c r="Q21" s="423"/>
      <c r="R21" s="1"/>
      <c r="S21" s="1"/>
      <c r="T21" s="1"/>
      <c r="U21" s="1"/>
      <c r="V21" s="1"/>
      <c r="W21" s="1"/>
      <c r="X21" s="1"/>
      <c r="Y21" s="424"/>
    </row>
    <row r="22" spans="2:25" ht="39.9" customHeight="1" x14ac:dyDescent="0.15">
      <c r="B22" s="419"/>
      <c r="C22" s="1"/>
      <c r="D22" s="1"/>
      <c r="E22" s="1"/>
      <c r="F22" s="423"/>
      <c r="G22" s="1"/>
      <c r="H22" s="1"/>
      <c r="I22" s="1"/>
      <c r="J22" s="1"/>
      <c r="K22" s="1"/>
      <c r="L22" s="1"/>
      <c r="M22" s="423"/>
      <c r="N22" s="1"/>
      <c r="O22" s="1"/>
      <c r="P22" s="1"/>
      <c r="Q22" s="423"/>
      <c r="R22" s="1"/>
      <c r="S22" s="1"/>
      <c r="T22" s="1"/>
      <c r="U22" s="1"/>
      <c r="V22" s="1"/>
      <c r="W22" s="1"/>
      <c r="X22" s="1"/>
      <c r="Y22" s="424"/>
    </row>
    <row r="23" spans="2:25" ht="39.9" customHeight="1" x14ac:dyDescent="0.15">
      <c r="B23" s="419"/>
      <c r="C23" s="1"/>
      <c r="D23" s="1"/>
      <c r="E23" s="1"/>
      <c r="F23" s="423"/>
      <c r="G23" s="423"/>
      <c r="H23" s="1"/>
      <c r="I23" s="1"/>
      <c r="J23" s="1"/>
      <c r="K23" s="1"/>
      <c r="L23" s="1"/>
      <c r="M23" s="423"/>
      <c r="N23" s="1"/>
      <c r="O23" s="1"/>
      <c r="P23" s="1"/>
      <c r="Q23" s="423"/>
      <c r="R23" s="1"/>
      <c r="S23" s="1"/>
      <c r="T23" s="1"/>
      <c r="U23" s="1"/>
      <c r="V23" s="1"/>
      <c r="W23" s="1"/>
      <c r="X23" s="1"/>
      <c r="Y23" s="424"/>
    </row>
    <row r="24" spans="2:25" ht="39.9" customHeight="1" x14ac:dyDescent="0.15">
      <c r="B24" s="419"/>
      <c r="C24" s="423"/>
      <c r="D24" s="1"/>
      <c r="E24" s="1"/>
      <c r="F24" s="423"/>
      <c r="G24" s="423"/>
      <c r="H24" s="1"/>
      <c r="I24" s="1"/>
      <c r="J24" s="1"/>
      <c r="K24" s="1"/>
      <c r="L24" s="1"/>
      <c r="M24" s="423"/>
      <c r="N24" s="423"/>
      <c r="O24" s="1"/>
      <c r="P24" s="1"/>
      <c r="Q24" s="423"/>
      <c r="R24" s="1"/>
      <c r="S24" s="1"/>
      <c r="T24" s="1"/>
      <c r="U24" s="1"/>
      <c r="V24" s="1"/>
      <c r="W24" s="1"/>
      <c r="X24" s="1"/>
      <c r="Y24" s="424"/>
    </row>
    <row r="25" spans="2:25" ht="39.9" customHeight="1" x14ac:dyDescent="0.15">
      <c r="B25" s="419"/>
      <c r="C25" s="423"/>
      <c r="D25" s="1"/>
      <c r="E25" s="1"/>
      <c r="F25" s="423"/>
      <c r="G25" s="423"/>
      <c r="H25" s="1"/>
      <c r="I25" s="1"/>
      <c r="J25" s="1"/>
      <c r="K25" s="1"/>
      <c r="L25" s="1"/>
      <c r="M25" s="423"/>
      <c r="N25" s="423"/>
      <c r="O25" s="1"/>
      <c r="P25" s="1"/>
      <c r="Q25" s="423"/>
      <c r="R25" s="1"/>
      <c r="S25" s="1"/>
      <c r="T25" s="1"/>
      <c r="U25" s="1"/>
      <c r="V25" s="1"/>
      <c r="W25" s="1"/>
      <c r="X25" s="1"/>
      <c r="Y25" s="424"/>
    </row>
    <row r="26" spans="2:25" ht="39.9" customHeight="1" x14ac:dyDescent="0.15">
      <c r="B26" s="419"/>
      <c r="C26" s="423"/>
      <c r="D26" s="1"/>
      <c r="E26" s="1"/>
      <c r="F26" s="3"/>
      <c r="G26" s="425"/>
      <c r="H26" s="425"/>
      <c r="I26" s="425"/>
      <c r="J26" s="425"/>
      <c r="K26" s="425"/>
      <c r="L26" s="1"/>
      <c r="M26" s="423"/>
      <c r="N26" s="423"/>
      <c r="O26" s="1"/>
      <c r="P26" s="426" t="s">
        <v>395</v>
      </c>
      <c r="Q26" s="426"/>
      <c r="R26" s="426"/>
      <c r="S26" s="426"/>
      <c r="T26" s="426"/>
      <c r="U26" s="426"/>
      <c r="V26" s="426"/>
      <c r="W26" s="426"/>
      <c r="X26" s="426"/>
      <c r="Y26" s="427"/>
    </row>
    <row r="27" spans="2:25" ht="45" customHeight="1" x14ac:dyDescent="0.15">
      <c r="B27" s="309"/>
      <c r="C27" s="428"/>
      <c r="D27" s="429"/>
      <c r="E27" s="430"/>
      <c r="F27" s="431"/>
      <c r="G27" s="429"/>
      <c r="H27" s="429"/>
      <c r="I27" s="429"/>
      <c r="J27" s="429"/>
      <c r="K27" s="429"/>
      <c r="L27" s="429"/>
      <c r="M27" s="429"/>
      <c r="N27" s="429"/>
      <c r="O27" s="432"/>
      <c r="P27" s="433"/>
      <c r="Q27" s="433"/>
      <c r="R27" s="433"/>
      <c r="S27" s="433"/>
      <c r="T27" s="433"/>
      <c r="U27" s="433"/>
      <c r="V27" s="433"/>
      <c r="W27" s="433"/>
      <c r="X27" s="433"/>
      <c r="Y27" s="434"/>
    </row>
    <row r="28" spans="2:25" ht="15" customHeight="1" x14ac:dyDescent="0.15">
      <c r="C28" s="48" t="s">
        <v>396</v>
      </c>
    </row>
    <row r="29" spans="2:25" ht="15" customHeight="1" x14ac:dyDescent="0.15">
      <c r="C29" s="48" t="s">
        <v>397</v>
      </c>
    </row>
    <row r="30" spans="2:25" ht="15" customHeight="1" x14ac:dyDescent="0.15">
      <c r="C30" s="48" t="s">
        <v>398</v>
      </c>
    </row>
    <row r="31" spans="2:25" x14ac:dyDescent="0.15">
      <c r="C31" s="48" t="s">
        <v>399</v>
      </c>
    </row>
    <row r="32" spans="2:25" x14ac:dyDescent="0.15">
      <c r="C32" s="48"/>
    </row>
  </sheetData>
  <sheetProtection algorithmName="SHA-512" hashValue="apUN5HSKJvh8ScLb8MbD1dSDpinM5AmALTDdS+AFZOvlIeKWG9pJBJdC0/NImHgmQ2EkX3PAo5h6KcM6onCptQ==" saltValue="xF5IeS24J6IsvROVkzKsmA==" spinCount="100000" sheet="1" scenarios="1" selectLockedCells="1"/>
  <mergeCells count="72">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 ref="B13:B18"/>
    <mergeCell ref="C13:C15"/>
    <mergeCell ref="D13:E15"/>
    <mergeCell ref="C16:C18"/>
    <mergeCell ref="D16:E18"/>
    <mergeCell ref="R7:S18"/>
    <mergeCell ref="T7:U18"/>
    <mergeCell ref="V7:V18"/>
    <mergeCell ref="W7:X12"/>
    <mergeCell ref="Y7:Y12"/>
    <mergeCell ref="C10:C12"/>
    <mergeCell ref="D10:E12"/>
    <mergeCell ref="J11:K14"/>
    <mergeCell ref="L11:L14"/>
    <mergeCell ref="M11:M14"/>
    <mergeCell ref="L7:L10"/>
    <mergeCell ref="M7:M10"/>
    <mergeCell ref="N7:N10"/>
    <mergeCell ref="O7:O10"/>
    <mergeCell ref="P7:P10"/>
    <mergeCell ref="Q7:Q10"/>
    <mergeCell ref="B7:B12"/>
    <mergeCell ref="C7:C9"/>
    <mergeCell ref="D7:E9"/>
    <mergeCell ref="F7:G18"/>
    <mergeCell ref="H7:I18"/>
    <mergeCell ref="J7:K10"/>
    <mergeCell ref="T5:U5"/>
    <mergeCell ref="W5:X5"/>
    <mergeCell ref="E6:G6"/>
    <mergeCell ref="H6:J6"/>
    <mergeCell ref="K6:N6"/>
    <mergeCell ref="T6:U6"/>
    <mergeCell ref="V6:Y6"/>
    <mergeCell ref="B5:C6"/>
    <mergeCell ref="E5:G5"/>
    <mergeCell ref="H5:J5"/>
    <mergeCell ref="K5:N5"/>
    <mergeCell ref="O5:P6"/>
    <mergeCell ref="Q5:S6"/>
    <mergeCell ref="T3:U3"/>
    <mergeCell ref="V3:Y3"/>
    <mergeCell ref="B4:C4"/>
    <mergeCell ref="D4:G4"/>
    <mergeCell ref="T4:U4"/>
    <mergeCell ref="V4:Y4"/>
    <mergeCell ref="N2:O2"/>
    <mergeCell ref="P2:S2"/>
    <mergeCell ref="T2:U2"/>
    <mergeCell ref="V2:Y2"/>
    <mergeCell ref="B3:C3"/>
    <mergeCell ref="D3:G3"/>
    <mergeCell ref="H3:I4"/>
    <mergeCell ref="J3:M4"/>
    <mergeCell ref="N3:O4"/>
    <mergeCell ref="P3:S4"/>
  </mergeCells>
  <phoneticPr fontId="3"/>
  <dataValidations count="3">
    <dataValidation type="list" allowBlank="1" showInputMessage="1" showErrorMessage="1" sqref="V6:Y6" xr:uid="{E8211715-AFB2-42CB-9A83-2E05902DE900}">
      <formula1>$AC$2:$AC$8</formula1>
    </dataValidation>
    <dataValidation type="list" allowBlank="1" showInputMessage="1" showErrorMessage="1" sqref="T7:U18" xr:uid="{70562F09-5F1D-447F-B8AE-2E1593D007A6}">
      <formula1>$AA$2:$AA$5</formula1>
    </dataValidation>
    <dataValidation type="list" allowBlank="1" showInputMessage="1" showErrorMessage="1" sqref="V3:Y4" xr:uid="{984C19AF-B3EC-4C7A-89DD-D3D4A8F121AC}">
      <formula1>$AB$2:$AB$3</formula1>
    </dataValidation>
  </dataValidations>
  <printOptions horizontalCentered="1" verticalCentered="1"/>
  <pageMargins left="0.25" right="0.25" top="0.75" bottom="0.75" header="0.3" footer="0.3"/>
  <pageSetup paperSize="9" scale="76" orientation="landscape" copies="2" r:id="rId1"/>
  <headerFooter alignWithMargins="0"/>
  <rowBreaks count="1" manualBreakCount="1">
    <brk id="6" max="25" man="1"/>
  </rowBreaks>
  <colBreaks count="1" manualBreakCount="1">
    <brk id="3" min="1" max="31"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21756-E9B5-4D34-87D3-13BFF82A5EE8}">
  <sheetPr>
    <pageSetUpPr fitToPage="1"/>
  </sheetPr>
  <dimension ref="B1:Z159"/>
  <sheetViews>
    <sheetView showGridLines="0" showZeros="0" view="pageBreakPreview" zoomScale="80" zoomScaleNormal="100" zoomScaleSheetLayoutView="80" workbookViewId="0">
      <selection activeCell="R47" sqref="R47"/>
    </sheetView>
  </sheetViews>
  <sheetFormatPr defaultColWidth="9" defaultRowHeight="15.9" customHeight="1" x14ac:dyDescent="0.45"/>
  <cols>
    <col min="1" max="1" width="1.69921875" style="1" customWidth="1"/>
    <col min="2" max="2" width="4.09765625" style="1" customWidth="1"/>
    <col min="3" max="4" width="3.19921875" style="1" customWidth="1"/>
    <col min="5" max="5" width="4.09765625" style="1" customWidth="1"/>
    <col min="6" max="6" width="6.59765625" style="1" customWidth="1"/>
    <col min="7" max="7" width="10.3984375" style="1" customWidth="1"/>
    <col min="8" max="8" width="9.59765625" style="1" customWidth="1"/>
    <col min="9" max="9" width="8.19921875" style="1" customWidth="1"/>
    <col min="10" max="10" width="8.09765625" style="1" customWidth="1"/>
    <col min="11" max="11" width="3.69921875" style="1" customWidth="1"/>
    <col min="12" max="12" width="6" style="1" customWidth="1"/>
    <col min="13" max="13" width="15.8984375" style="1" customWidth="1"/>
    <col min="14" max="14" width="14.09765625" style="1" customWidth="1"/>
    <col min="15" max="15" width="10.59765625" style="1" customWidth="1"/>
    <col min="16" max="16" width="8.09765625" style="1" customWidth="1"/>
    <col min="17" max="18" width="9.59765625" style="1" customWidth="1"/>
    <col min="19" max="20" width="7.09765625" style="1" customWidth="1"/>
    <col min="21" max="21" width="4" style="1" customWidth="1"/>
    <col min="22" max="22" width="4.09765625" style="1" customWidth="1"/>
    <col min="23" max="23" width="6.3984375" style="1" customWidth="1"/>
    <col min="24" max="24" width="5" style="1" customWidth="1"/>
    <col min="25" max="25" width="8.09765625" style="1" customWidth="1"/>
    <col min="26" max="26" width="11.19921875" style="1" customWidth="1"/>
    <col min="27" max="16384" width="9" style="1"/>
  </cols>
  <sheetData>
    <row r="1" spans="2:26" ht="9.75" customHeight="1" x14ac:dyDescent="0.45"/>
    <row r="2" spans="2:26" ht="24.75" customHeight="1" x14ac:dyDescent="0.45">
      <c r="B2" s="435" t="s">
        <v>400</v>
      </c>
      <c r="C2" s="435"/>
      <c r="D2" s="435"/>
      <c r="E2" s="435"/>
      <c r="F2" s="311"/>
      <c r="G2" s="311"/>
      <c r="H2" s="311"/>
      <c r="I2" s="435"/>
      <c r="J2" s="435"/>
      <c r="K2" s="435"/>
      <c r="L2" s="435"/>
      <c r="M2" s="435"/>
      <c r="N2" s="435"/>
      <c r="O2" s="435"/>
      <c r="P2" s="435"/>
      <c r="Q2" s="435"/>
      <c r="R2" s="435"/>
      <c r="S2" s="435"/>
      <c r="T2" s="435"/>
      <c r="U2" s="435"/>
      <c r="V2" s="435"/>
      <c r="W2" s="435"/>
      <c r="X2" s="435"/>
      <c r="Y2" s="435"/>
    </row>
    <row r="3" spans="2:26" ht="20.100000000000001" customHeight="1" x14ac:dyDescent="0.45">
      <c r="B3" s="185" t="s">
        <v>1</v>
      </c>
      <c r="C3" s="196"/>
      <c r="D3" s="196"/>
      <c r="E3" s="196"/>
      <c r="F3" s="115" t="s">
        <v>267</v>
      </c>
      <c r="G3" s="116"/>
      <c r="H3" s="117"/>
      <c r="I3" s="166" t="s">
        <v>2</v>
      </c>
      <c r="J3" s="162"/>
      <c r="K3" s="135" t="s">
        <v>353</v>
      </c>
      <c r="L3" s="136"/>
      <c r="M3" s="136"/>
      <c r="N3" s="139"/>
      <c r="O3" s="108" t="s">
        <v>401</v>
      </c>
      <c r="P3" s="110"/>
      <c r="Q3" s="135" t="s">
        <v>364</v>
      </c>
      <c r="R3" s="136"/>
      <c r="S3" s="136"/>
      <c r="T3" s="436"/>
      <c r="U3" s="323" t="s">
        <v>402</v>
      </c>
      <c r="V3" s="324"/>
      <c r="W3" s="324"/>
      <c r="X3" s="325"/>
      <c r="Y3" s="329">
        <v>44337</v>
      </c>
      <c r="Z3" s="331"/>
    </row>
    <row r="4" spans="2:26" ht="20.100000000000001" customHeight="1" x14ac:dyDescent="0.45">
      <c r="B4" s="169" t="s">
        <v>108</v>
      </c>
      <c r="C4" s="171"/>
      <c r="D4" s="171"/>
      <c r="E4" s="171"/>
      <c r="F4" s="119" t="s">
        <v>359</v>
      </c>
      <c r="G4" s="120"/>
      <c r="H4" s="141"/>
      <c r="I4" s="437" t="s">
        <v>109</v>
      </c>
      <c r="J4" s="438"/>
      <c r="K4" s="135" t="s">
        <v>354</v>
      </c>
      <c r="L4" s="136"/>
      <c r="M4" s="136"/>
      <c r="N4" s="139"/>
      <c r="O4" s="108" t="s">
        <v>403</v>
      </c>
      <c r="P4" s="110"/>
      <c r="Q4" s="135" t="s">
        <v>369</v>
      </c>
      <c r="R4" s="136"/>
      <c r="S4" s="136"/>
      <c r="T4" s="436"/>
      <c r="U4" s="439"/>
      <c r="V4" s="440"/>
      <c r="W4" s="440"/>
      <c r="X4" s="441"/>
      <c r="Y4" s="367"/>
      <c r="Z4" s="368"/>
    </row>
    <row r="5" spans="2:26" ht="15" customHeight="1" x14ac:dyDescent="0.45">
      <c r="B5" s="194" t="s">
        <v>404</v>
      </c>
      <c r="C5" s="442" t="s">
        <v>405</v>
      </c>
      <c r="D5" s="443"/>
      <c r="E5" s="444" t="s">
        <v>406</v>
      </c>
      <c r="F5" s="444" t="s">
        <v>407</v>
      </c>
      <c r="G5" s="445" t="s">
        <v>408</v>
      </c>
      <c r="H5" s="446"/>
      <c r="I5" s="185" t="s">
        <v>409</v>
      </c>
      <c r="J5" s="196"/>
      <c r="K5" s="196"/>
      <c r="L5" s="196"/>
      <c r="M5" s="196"/>
      <c r="N5" s="197"/>
      <c r="O5" s="447" t="s">
        <v>410</v>
      </c>
      <c r="P5" s="448"/>
      <c r="Q5" s="449" t="s">
        <v>411</v>
      </c>
      <c r="R5" s="450"/>
      <c r="S5" s="450"/>
      <c r="T5" s="451"/>
      <c r="U5" s="445" t="s">
        <v>412</v>
      </c>
      <c r="V5" s="452"/>
      <c r="W5" s="452"/>
      <c r="X5" s="452"/>
      <c r="Y5" s="446"/>
      <c r="Z5" s="453" t="s">
        <v>413</v>
      </c>
    </row>
    <row r="6" spans="2:26" ht="15" customHeight="1" x14ac:dyDescent="0.45">
      <c r="B6" s="194"/>
      <c r="C6" s="442"/>
      <c r="D6" s="443"/>
      <c r="E6" s="444"/>
      <c r="F6" s="444"/>
      <c r="G6" s="454"/>
      <c r="H6" s="455"/>
      <c r="I6" s="169"/>
      <c r="J6" s="171"/>
      <c r="K6" s="171"/>
      <c r="L6" s="171"/>
      <c r="M6" s="171"/>
      <c r="N6" s="170"/>
      <c r="O6" s="456"/>
      <c r="P6" s="457"/>
      <c r="Q6" s="458"/>
      <c r="R6" s="459"/>
      <c r="S6" s="459"/>
      <c r="T6" s="460"/>
      <c r="U6" s="454"/>
      <c r="V6" s="461"/>
      <c r="W6" s="461"/>
      <c r="X6" s="461"/>
      <c r="Y6" s="455"/>
      <c r="Z6" s="444"/>
    </row>
    <row r="7" spans="2:26" ht="16.5" customHeight="1" x14ac:dyDescent="0.45">
      <c r="B7" s="194"/>
      <c r="C7" s="442"/>
      <c r="D7" s="443"/>
      <c r="E7" s="444"/>
      <c r="F7" s="444"/>
      <c r="G7" s="338" t="s">
        <v>415</v>
      </c>
      <c r="H7" s="338" t="s">
        <v>416</v>
      </c>
      <c r="I7" s="315" t="s">
        <v>417</v>
      </c>
      <c r="J7" s="315" t="s">
        <v>418</v>
      </c>
      <c r="K7" s="462"/>
      <c r="L7" s="462"/>
      <c r="M7" s="463" t="s">
        <v>419</v>
      </c>
      <c r="N7" s="464" t="s">
        <v>420</v>
      </c>
      <c r="O7" s="315" t="s">
        <v>421</v>
      </c>
      <c r="P7" s="315" t="s">
        <v>422</v>
      </c>
      <c r="Q7" s="142" t="s">
        <v>423</v>
      </c>
      <c r="R7" s="462"/>
      <c r="S7" s="338" t="s">
        <v>424</v>
      </c>
      <c r="T7" s="338" t="s">
        <v>425</v>
      </c>
      <c r="U7" s="465" t="s">
        <v>426</v>
      </c>
      <c r="V7" s="338" t="s">
        <v>427</v>
      </c>
      <c r="W7" s="462"/>
      <c r="X7" s="462"/>
      <c r="Y7" s="462"/>
      <c r="Z7" s="444"/>
    </row>
    <row r="8" spans="2:26" ht="16.5" customHeight="1" x14ac:dyDescent="0.45">
      <c r="B8" s="194"/>
      <c r="C8" s="169"/>
      <c r="D8" s="170"/>
      <c r="E8" s="466"/>
      <c r="F8" s="466"/>
      <c r="G8" s="467"/>
      <c r="H8" s="467"/>
      <c r="I8" s="462"/>
      <c r="J8" s="462"/>
      <c r="K8" s="462"/>
      <c r="L8" s="462"/>
      <c r="M8" s="462"/>
      <c r="N8" s="462"/>
      <c r="O8" s="462"/>
      <c r="P8" s="462"/>
      <c r="Q8" s="468" t="s">
        <v>428</v>
      </c>
      <c r="R8" s="468" t="s">
        <v>429</v>
      </c>
      <c r="S8" s="462"/>
      <c r="T8" s="462"/>
      <c r="U8" s="462"/>
      <c r="V8" s="462"/>
      <c r="W8" s="462"/>
      <c r="X8" s="462"/>
      <c r="Y8" s="462"/>
      <c r="Z8" s="469"/>
    </row>
    <row r="9" spans="2:26" ht="15.75" customHeight="1" x14ac:dyDescent="0.45">
      <c r="B9" s="194"/>
      <c r="C9" s="470" t="s">
        <v>430</v>
      </c>
      <c r="D9" s="471"/>
      <c r="E9" s="42">
        <v>1</v>
      </c>
      <c r="F9" s="106">
        <v>22.5</v>
      </c>
      <c r="G9" s="27" t="s">
        <v>431</v>
      </c>
      <c r="H9" s="27" t="s">
        <v>432</v>
      </c>
      <c r="I9" s="27" t="s">
        <v>433</v>
      </c>
      <c r="J9" s="184" t="s">
        <v>434</v>
      </c>
      <c r="K9" s="472"/>
      <c r="L9" s="168"/>
      <c r="M9" s="27" t="s">
        <v>435</v>
      </c>
      <c r="N9" s="27" t="s">
        <v>436</v>
      </c>
      <c r="O9" s="473" t="s">
        <v>437</v>
      </c>
      <c r="P9" s="27" t="s">
        <v>437</v>
      </c>
      <c r="Q9" s="27"/>
      <c r="R9" s="27" t="s">
        <v>189</v>
      </c>
      <c r="S9" s="35" t="s">
        <v>438</v>
      </c>
      <c r="T9" s="35" t="s">
        <v>439</v>
      </c>
      <c r="U9" s="35"/>
      <c r="V9" s="184"/>
      <c r="W9" s="472"/>
      <c r="X9" s="472"/>
      <c r="Y9" s="168"/>
      <c r="Z9" s="27" t="s">
        <v>440</v>
      </c>
    </row>
    <row r="10" spans="2:26" ht="15.9" customHeight="1" x14ac:dyDescent="0.45">
      <c r="B10" s="194"/>
      <c r="C10" s="470" t="s">
        <v>430</v>
      </c>
      <c r="D10" s="471"/>
      <c r="E10" s="42">
        <v>2</v>
      </c>
      <c r="F10" s="106">
        <v>22.5</v>
      </c>
      <c r="G10" s="27" t="s">
        <v>431</v>
      </c>
      <c r="H10" s="27" t="s">
        <v>441</v>
      </c>
      <c r="I10" s="27" t="s">
        <v>433</v>
      </c>
      <c r="J10" s="184" t="s">
        <v>434</v>
      </c>
      <c r="K10" s="472"/>
      <c r="L10" s="168"/>
      <c r="M10" s="27" t="s">
        <v>442</v>
      </c>
      <c r="N10" s="27" t="s">
        <v>436</v>
      </c>
      <c r="O10" s="473" t="s">
        <v>437</v>
      </c>
      <c r="P10" s="27" t="s">
        <v>437</v>
      </c>
      <c r="Q10" s="27"/>
      <c r="R10" s="27" t="s">
        <v>189</v>
      </c>
      <c r="S10" s="35" t="s">
        <v>438</v>
      </c>
      <c r="T10" s="35" t="s">
        <v>439</v>
      </c>
      <c r="U10" s="35"/>
      <c r="V10" s="184"/>
      <c r="W10" s="472"/>
      <c r="X10" s="472"/>
      <c r="Y10" s="168"/>
      <c r="Z10" s="27" t="s">
        <v>440</v>
      </c>
    </row>
    <row r="11" spans="2:26" ht="15.9" customHeight="1" x14ac:dyDescent="0.45">
      <c r="B11" s="194"/>
      <c r="C11" s="470" t="s">
        <v>288</v>
      </c>
      <c r="D11" s="471"/>
      <c r="E11" s="42">
        <v>1</v>
      </c>
      <c r="F11" s="106">
        <v>23.6</v>
      </c>
      <c r="G11" s="27" t="s">
        <v>431</v>
      </c>
      <c r="H11" s="27" t="s">
        <v>443</v>
      </c>
      <c r="I11" s="27" t="s">
        <v>433</v>
      </c>
      <c r="J11" s="184" t="s">
        <v>434</v>
      </c>
      <c r="K11" s="472"/>
      <c r="L11" s="168"/>
      <c r="M11" s="27" t="s">
        <v>444</v>
      </c>
      <c r="N11" s="27" t="s">
        <v>436</v>
      </c>
      <c r="O11" s="473" t="s">
        <v>437</v>
      </c>
      <c r="P11" s="27" t="s">
        <v>437</v>
      </c>
      <c r="Q11" s="27"/>
      <c r="R11" s="27" t="s">
        <v>189</v>
      </c>
      <c r="S11" s="35" t="s">
        <v>438</v>
      </c>
      <c r="T11" s="35" t="s">
        <v>439</v>
      </c>
      <c r="U11" s="35"/>
      <c r="V11" s="184"/>
      <c r="W11" s="472"/>
      <c r="X11" s="472"/>
      <c r="Y11" s="168"/>
      <c r="Z11" s="27" t="s">
        <v>440</v>
      </c>
    </row>
    <row r="12" spans="2:26" ht="15.9" customHeight="1" x14ac:dyDescent="0.45">
      <c r="B12" s="194"/>
      <c r="C12" s="470" t="s">
        <v>288</v>
      </c>
      <c r="D12" s="471"/>
      <c r="E12" s="42">
        <v>2</v>
      </c>
      <c r="F12" s="106">
        <v>24.3</v>
      </c>
      <c r="G12" s="27" t="s">
        <v>431</v>
      </c>
      <c r="H12" s="27" t="s">
        <v>445</v>
      </c>
      <c r="I12" s="27" t="s">
        <v>433</v>
      </c>
      <c r="J12" s="184" t="s">
        <v>446</v>
      </c>
      <c r="K12" s="472"/>
      <c r="L12" s="168"/>
      <c r="M12" s="27" t="s">
        <v>447</v>
      </c>
      <c r="N12" s="27" t="s">
        <v>436</v>
      </c>
      <c r="O12" s="473" t="s">
        <v>437</v>
      </c>
      <c r="P12" s="27" t="s">
        <v>437</v>
      </c>
      <c r="Q12" s="27"/>
      <c r="R12" s="27" t="s">
        <v>448</v>
      </c>
      <c r="S12" s="35" t="s">
        <v>438</v>
      </c>
      <c r="T12" s="35" t="s">
        <v>449</v>
      </c>
      <c r="U12" s="35"/>
      <c r="V12" s="184"/>
      <c r="W12" s="472"/>
      <c r="X12" s="472"/>
      <c r="Y12" s="168"/>
      <c r="Z12" s="27" t="s">
        <v>450</v>
      </c>
    </row>
    <row r="13" spans="2:26" ht="15.9" customHeight="1" x14ac:dyDescent="0.45">
      <c r="B13" s="194"/>
      <c r="C13" s="470" t="s">
        <v>289</v>
      </c>
      <c r="D13" s="471"/>
      <c r="E13" s="42">
        <v>1</v>
      </c>
      <c r="F13" s="106">
        <v>28.6</v>
      </c>
      <c r="G13" s="27" t="s">
        <v>431</v>
      </c>
      <c r="H13" s="27" t="s">
        <v>451</v>
      </c>
      <c r="I13" s="27" t="s">
        <v>452</v>
      </c>
      <c r="J13" s="184" t="s">
        <v>452</v>
      </c>
      <c r="K13" s="472"/>
      <c r="L13" s="168"/>
      <c r="M13" s="27" t="s">
        <v>453</v>
      </c>
      <c r="N13" s="27" t="s">
        <v>454</v>
      </c>
      <c r="O13" s="473" t="s">
        <v>448</v>
      </c>
      <c r="P13" s="27" t="s">
        <v>356</v>
      </c>
      <c r="Q13" s="27"/>
      <c r="R13" s="27" t="s">
        <v>448</v>
      </c>
      <c r="S13" s="35" t="s">
        <v>438</v>
      </c>
      <c r="T13" s="35" t="s">
        <v>449</v>
      </c>
      <c r="U13" s="35"/>
      <c r="V13" s="184"/>
      <c r="W13" s="472"/>
      <c r="X13" s="472"/>
      <c r="Y13" s="168"/>
      <c r="Z13" s="27" t="s">
        <v>450</v>
      </c>
    </row>
    <row r="14" spans="2:26" ht="15.9" customHeight="1" x14ac:dyDescent="0.45">
      <c r="B14" s="194"/>
      <c r="C14" s="470" t="s">
        <v>289</v>
      </c>
      <c r="D14" s="471"/>
      <c r="E14" s="42">
        <v>2</v>
      </c>
      <c r="F14" s="106">
        <v>28</v>
      </c>
      <c r="G14" s="27" t="s">
        <v>431</v>
      </c>
      <c r="H14" s="27" t="s">
        <v>443</v>
      </c>
      <c r="I14" s="27" t="s">
        <v>433</v>
      </c>
      <c r="J14" s="184" t="s">
        <v>455</v>
      </c>
      <c r="K14" s="472"/>
      <c r="L14" s="168"/>
      <c r="M14" s="27" t="s">
        <v>456</v>
      </c>
      <c r="N14" s="27" t="s">
        <v>436</v>
      </c>
      <c r="O14" s="473" t="s">
        <v>437</v>
      </c>
      <c r="P14" s="27" t="s">
        <v>437</v>
      </c>
      <c r="Q14" s="27"/>
      <c r="R14" s="27" t="s">
        <v>457</v>
      </c>
      <c r="S14" s="35" t="s">
        <v>438</v>
      </c>
      <c r="T14" s="35" t="s">
        <v>439</v>
      </c>
      <c r="U14" s="35"/>
      <c r="V14" s="184"/>
      <c r="W14" s="472"/>
      <c r="X14" s="472"/>
      <c r="Y14" s="168"/>
      <c r="Z14" s="27" t="s">
        <v>440</v>
      </c>
    </row>
    <row r="15" spans="2:26" ht="15.9" customHeight="1" x14ac:dyDescent="0.45">
      <c r="B15" s="194"/>
      <c r="C15" s="470" t="s">
        <v>289</v>
      </c>
      <c r="D15" s="471"/>
      <c r="E15" s="42">
        <v>3</v>
      </c>
      <c r="F15" s="106">
        <v>37.200000000000003</v>
      </c>
      <c r="G15" s="27" t="s">
        <v>431</v>
      </c>
      <c r="H15" s="27" t="s">
        <v>458</v>
      </c>
      <c r="I15" s="27" t="s">
        <v>452</v>
      </c>
      <c r="J15" s="184" t="s">
        <v>452</v>
      </c>
      <c r="K15" s="472"/>
      <c r="L15" s="168"/>
      <c r="M15" s="27" t="s">
        <v>459</v>
      </c>
      <c r="N15" s="27" t="s">
        <v>436</v>
      </c>
      <c r="O15" s="473" t="s">
        <v>437</v>
      </c>
      <c r="P15" s="27" t="s">
        <v>437</v>
      </c>
      <c r="Q15" s="27"/>
      <c r="R15" s="27" t="s">
        <v>448</v>
      </c>
      <c r="S15" s="35" t="s">
        <v>438</v>
      </c>
      <c r="T15" s="35" t="s">
        <v>449</v>
      </c>
      <c r="U15" s="35"/>
      <c r="V15" s="184"/>
      <c r="W15" s="472"/>
      <c r="X15" s="472"/>
      <c r="Y15" s="168"/>
      <c r="Z15" s="27" t="s">
        <v>450</v>
      </c>
    </row>
    <row r="16" spans="2:26" ht="15.9" customHeight="1" x14ac:dyDescent="0.45">
      <c r="B16" s="194"/>
      <c r="C16" s="470" t="s">
        <v>291</v>
      </c>
      <c r="D16" s="471"/>
      <c r="E16" s="42">
        <v>1</v>
      </c>
      <c r="F16" s="106">
        <v>39.1</v>
      </c>
      <c r="G16" s="27" t="s">
        <v>431</v>
      </c>
      <c r="H16" s="27" t="s">
        <v>441</v>
      </c>
      <c r="I16" s="27" t="s">
        <v>452</v>
      </c>
      <c r="J16" s="184" t="s">
        <v>434</v>
      </c>
      <c r="K16" s="472"/>
      <c r="L16" s="168"/>
      <c r="M16" s="27" t="s">
        <v>460</v>
      </c>
      <c r="N16" s="27" t="s">
        <v>461</v>
      </c>
      <c r="O16" s="473" t="s">
        <v>457</v>
      </c>
      <c r="P16" s="27" t="s">
        <v>356</v>
      </c>
      <c r="Q16" s="27"/>
      <c r="R16" s="27" t="s">
        <v>457</v>
      </c>
      <c r="S16" s="35" t="s">
        <v>438</v>
      </c>
      <c r="T16" s="35" t="s">
        <v>439</v>
      </c>
      <c r="U16" s="35"/>
      <c r="V16" s="184"/>
      <c r="W16" s="472"/>
      <c r="X16" s="472"/>
      <c r="Y16" s="168"/>
      <c r="Z16" s="27" t="s">
        <v>462</v>
      </c>
    </row>
    <row r="17" spans="2:26" ht="15.9" customHeight="1" x14ac:dyDescent="0.45">
      <c r="B17" s="194"/>
      <c r="C17" s="470" t="s">
        <v>292</v>
      </c>
      <c r="D17" s="471"/>
      <c r="E17" s="42">
        <v>1</v>
      </c>
      <c r="F17" s="106">
        <v>40.1</v>
      </c>
      <c r="G17" s="27" t="s">
        <v>431</v>
      </c>
      <c r="H17" s="27" t="s">
        <v>443</v>
      </c>
      <c r="I17" s="27" t="s">
        <v>463</v>
      </c>
      <c r="J17" s="184" t="s">
        <v>464</v>
      </c>
      <c r="K17" s="472"/>
      <c r="L17" s="168"/>
      <c r="M17" s="27" t="s">
        <v>465</v>
      </c>
      <c r="N17" s="27" t="s">
        <v>461</v>
      </c>
      <c r="O17" s="473" t="s">
        <v>437</v>
      </c>
      <c r="P17" s="27" t="s">
        <v>437</v>
      </c>
      <c r="Q17" s="27"/>
      <c r="R17" s="27" t="s">
        <v>448</v>
      </c>
      <c r="S17" s="35" t="s">
        <v>438</v>
      </c>
      <c r="T17" s="35" t="s">
        <v>449</v>
      </c>
      <c r="U17" s="35"/>
      <c r="V17" s="184"/>
      <c r="W17" s="472"/>
      <c r="X17" s="472"/>
      <c r="Y17" s="168"/>
      <c r="Z17" s="27" t="s">
        <v>450</v>
      </c>
    </row>
    <row r="18" spans="2:26" ht="15.9" customHeight="1" x14ac:dyDescent="0.45">
      <c r="B18" s="194"/>
      <c r="C18" s="470" t="s">
        <v>292</v>
      </c>
      <c r="D18" s="471"/>
      <c r="E18" s="42">
        <v>2</v>
      </c>
      <c r="F18" s="106">
        <v>43.3</v>
      </c>
      <c r="G18" s="27" t="s">
        <v>466</v>
      </c>
      <c r="H18" s="27" t="s">
        <v>467</v>
      </c>
      <c r="I18" s="27" t="s">
        <v>452</v>
      </c>
      <c r="J18" s="184" t="s">
        <v>468</v>
      </c>
      <c r="K18" s="472"/>
      <c r="L18" s="168"/>
      <c r="M18" s="27" t="s">
        <v>469</v>
      </c>
      <c r="N18" s="27" t="s">
        <v>454</v>
      </c>
      <c r="O18" s="473" t="s">
        <v>448</v>
      </c>
      <c r="P18" s="27" t="s">
        <v>356</v>
      </c>
      <c r="Q18" s="27"/>
      <c r="R18" s="27" t="s">
        <v>448</v>
      </c>
      <c r="S18" s="35" t="s">
        <v>438</v>
      </c>
      <c r="T18" s="35" t="s">
        <v>449</v>
      </c>
      <c r="U18" s="35"/>
      <c r="V18" s="184"/>
      <c r="W18" s="472"/>
      <c r="X18" s="472"/>
      <c r="Y18" s="168"/>
      <c r="Z18" s="27" t="s">
        <v>450</v>
      </c>
    </row>
    <row r="19" spans="2:26" ht="15.9" customHeight="1" x14ac:dyDescent="0.45">
      <c r="B19" s="194"/>
      <c r="C19" s="470" t="s">
        <v>293</v>
      </c>
      <c r="D19" s="471"/>
      <c r="E19" s="42">
        <v>1</v>
      </c>
      <c r="F19" s="106">
        <v>44.1</v>
      </c>
      <c r="G19" s="27" t="s">
        <v>431</v>
      </c>
      <c r="H19" s="27" t="s">
        <v>443</v>
      </c>
      <c r="I19" s="27" t="s">
        <v>463</v>
      </c>
      <c r="J19" s="184" t="s">
        <v>464</v>
      </c>
      <c r="K19" s="472"/>
      <c r="L19" s="168"/>
      <c r="M19" s="27" t="s">
        <v>470</v>
      </c>
      <c r="N19" s="27" t="s">
        <v>461</v>
      </c>
      <c r="O19" s="473" t="s">
        <v>349</v>
      </c>
      <c r="P19" s="27" t="s">
        <v>349</v>
      </c>
      <c r="Q19" s="27"/>
      <c r="R19" s="27" t="s">
        <v>448</v>
      </c>
      <c r="S19" s="35" t="s">
        <v>438</v>
      </c>
      <c r="T19" s="35" t="s">
        <v>449</v>
      </c>
      <c r="U19" s="35"/>
      <c r="V19" s="184"/>
      <c r="W19" s="472"/>
      <c r="X19" s="472"/>
      <c r="Y19" s="168"/>
      <c r="Z19" s="27" t="s">
        <v>450</v>
      </c>
    </row>
    <row r="20" spans="2:26" ht="15.9" customHeight="1" x14ac:dyDescent="0.45">
      <c r="B20" s="194"/>
      <c r="C20" s="470" t="s">
        <v>293</v>
      </c>
      <c r="D20" s="471"/>
      <c r="E20" s="42">
        <v>2</v>
      </c>
      <c r="F20" s="106">
        <v>49</v>
      </c>
      <c r="G20" s="27" t="s">
        <v>431</v>
      </c>
      <c r="H20" s="27" t="s">
        <v>458</v>
      </c>
      <c r="I20" s="27" t="s">
        <v>463</v>
      </c>
      <c r="J20" s="184" t="s">
        <v>464</v>
      </c>
      <c r="K20" s="472"/>
      <c r="L20" s="168"/>
      <c r="M20" s="27" t="s">
        <v>471</v>
      </c>
      <c r="N20" s="27" t="s">
        <v>436</v>
      </c>
      <c r="O20" s="473" t="s">
        <v>437</v>
      </c>
      <c r="P20" s="27" t="s">
        <v>437</v>
      </c>
      <c r="Q20" s="27"/>
      <c r="R20" s="27" t="s">
        <v>448</v>
      </c>
      <c r="S20" s="35" t="s">
        <v>438</v>
      </c>
      <c r="T20" s="35" t="s">
        <v>449</v>
      </c>
      <c r="U20" s="35"/>
      <c r="V20" s="184"/>
      <c r="W20" s="472"/>
      <c r="X20" s="472"/>
      <c r="Y20" s="168"/>
      <c r="Z20" s="27" t="s">
        <v>450</v>
      </c>
    </row>
    <row r="21" spans="2:26" ht="15.9" customHeight="1" x14ac:dyDescent="0.45">
      <c r="B21" s="194"/>
      <c r="C21" s="470" t="s">
        <v>294</v>
      </c>
      <c r="D21" s="471"/>
      <c r="E21" s="42">
        <v>1</v>
      </c>
      <c r="F21" s="106">
        <v>53</v>
      </c>
      <c r="G21" s="27" t="s">
        <v>431</v>
      </c>
      <c r="H21" s="27" t="s">
        <v>432</v>
      </c>
      <c r="I21" s="27" t="s">
        <v>433</v>
      </c>
      <c r="J21" s="184" t="s">
        <v>434</v>
      </c>
      <c r="K21" s="472"/>
      <c r="L21" s="168"/>
      <c r="M21" s="27" t="s">
        <v>472</v>
      </c>
      <c r="N21" s="27" t="s">
        <v>436</v>
      </c>
      <c r="O21" s="473" t="s">
        <v>437</v>
      </c>
      <c r="P21" s="27" t="s">
        <v>437</v>
      </c>
      <c r="Q21" s="27"/>
      <c r="R21" s="27" t="s">
        <v>189</v>
      </c>
      <c r="S21" s="35" t="s">
        <v>438</v>
      </c>
      <c r="T21" s="35" t="s">
        <v>439</v>
      </c>
      <c r="U21" s="35"/>
      <c r="V21" s="184"/>
      <c r="W21" s="472"/>
      <c r="X21" s="472"/>
      <c r="Y21" s="168"/>
      <c r="Z21" s="27" t="s">
        <v>440</v>
      </c>
    </row>
    <row r="22" spans="2:26" ht="15.9" customHeight="1" x14ac:dyDescent="0.45">
      <c r="B22" s="194"/>
      <c r="C22" s="470" t="s">
        <v>295</v>
      </c>
      <c r="D22" s="471"/>
      <c r="E22" s="42">
        <v>1</v>
      </c>
      <c r="F22" s="106">
        <v>49.8</v>
      </c>
      <c r="G22" s="27" t="s">
        <v>431</v>
      </c>
      <c r="H22" s="27" t="s">
        <v>432</v>
      </c>
      <c r="I22" s="27" t="s">
        <v>433</v>
      </c>
      <c r="J22" s="184" t="s">
        <v>434</v>
      </c>
      <c r="K22" s="472"/>
      <c r="L22" s="168"/>
      <c r="M22" s="27" t="s">
        <v>473</v>
      </c>
      <c r="N22" s="27" t="s">
        <v>436</v>
      </c>
      <c r="O22" s="473" t="s">
        <v>437</v>
      </c>
      <c r="P22" s="27" t="s">
        <v>437</v>
      </c>
      <c r="Q22" s="27"/>
      <c r="R22" s="27" t="s">
        <v>189</v>
      </c>
      <c r="S22" s="35" t="s">
        <v>438</v>
      </c>
      <c r="T22" s="35" t="s">
        <v>439</v>
      </c>
      <c r="U22" s="35"/>
      <c r="V22" s="184"/>
      <c r="W22" s="472"/>
      <c r="X22" s="472"/>
      <c r="Y22" s="168"/>
      <c r="Z22" s="27" t="s">
        <v>440</v>
      </c>
    </row>
    <row r="23" spans="2:26" ht="15.9" customHeight="1" x14ac:dyDescent="0.45">
      <c r="B23" s="194"/>
      <c r="C23" s="470" t="s">
        <v>295</v>
      </c>
      <c r="D23" s="471"/>
      <c r="E23" s="42">
        <v>2</v>
      </c>
      <c r="F23" s="106">
        <v>50.5</v>
      </c>
      <c r="G23" s="27" t="s">
        <v>431</v>
      </c>
      <c r="H23" s="27" t="s">
        <v>445</v>
      </c>
      <c r="I23" s="27" t="s">
        <v>433</v>
      </c>
      <c r="J23" s="184" t="s">
        <v>455</v>
      </c>
      <c r="K23" s="472"/>
      <c r="L23" s="168"/>
      <c r="M23" s="27" t="s">
        <v>474</v>
      </c>
      <c r="N23" s="27" t="s">
        <v>436</v>
      </c>
      <c r="O23" s="473" t="s">
        <v>437</v>
      </c>
      <c r="P23" s="27" t="s">
        <v>437</v>
      </c>
      <c r="Q23" s="27"/>
      <c r="R23" s="27" t="s">
        <v>457</v>
      </c>
      <c r="S23" s="35" t="s">
        <v>438</v>
      </c>
      <c r="T23" s="35" t="s">
        <v>439</v>
      </c>
      <c r="U23" s="35"/>
      <c r="V23" s="184"/>
      <c r="W23" s="472"/>
      <c r="X23" s="472"/>
      <c r="Y23" s="168"/>
      <c r="Z23" s="27" t="s">
        <v>440</v>
      </c>
    </row>
    <row r="24" spans="2:26" ht="15.9" customHeight="1" x14ac:dyDescent="0.45">
      <c r="B24" s="194"/>
      <c r="C24" s="470" t="s">
        <v>295</v>
      </c>
      <c r="D24" s="471"/>
      <c r="E24" s="42">
        <v>3</v>
      </c>
      <c r="F24" s="106">
        <v>57</v>
      </c>
      <c r="G24" s="27" t="s">
        <v>431</v>
      </c>
      <c r="H24" s="27" t="s">
        <v>445</v>
      </c>
      <c r="I24" s="27" t="s">
        <v>452</v>
      </c>
      <c r="J24" s="184" t="s">
        <v>452</v>
      </c>
      <c r="K24" s="472"/>
      <c r="L24" s="168"/>
      <c r="M24" s="27" t="s">
        <v>475</v>
      </c>
      <c r="N24" s="27" t="s">
        <v>436</v>
      </c>
      <c r="O24" s="473" t="s">
        <v>349</v>
      </c>
      <c r="P24" s="27" t="s">
        <v>349</v>
      </c>
      <c r="Q24" s="27"/>
      <c r="R24" s="27" t="s">
        <v>457</v>
      </c>
      <c r="S24" s="35" t="s">
        <v>438</v>
      </c>
      <c r="T24" s="35" t="s">
        <v>439</v>
      </c>
      <c r="U24" s="35"/>
      <c r="V24" s="184"/>
      <c r="W24" s="472"/>
      <c r="X24" s="472"/>
      <c r="Y24" s="168"/>
      <c r="Z24" s="27" t="s">
        <v>462</v>
      </c>
    </row>
    <row r="25" spans="2:26" ht="15.9" customHeight="1" x14ac:dyDescent="0.45">
      <c r="B25" s="194"/>
      <c r="C25" s="470" t="s">
        <v>296</v>
      </c>
      <c r="D25" s="471"/>
      <c r="E25" s="42">
        <v>1</v>
      </c>
      <c r="F25" s="106">
        <v>55</v>
      </c>
      <c r="G25" s="27" t="s">
        <v>431</v>
      </c>
      <c r="H25" s="27" t="s">
        <v>432</v>
      </c>
      <c r="I25" s="27" t="s">
        <v>433</v>
      </c>
      <c r="J25" s="184" t="s">
        <v>434</v>
      </c>
      <c r="K25" s="472"/>
      <c r="L25" s="168"/>
      <c r="M25" s="27" t="s">
        <v>472</v>
      </c>
      <c r="N25" s="27" t="s">
        <v>436</v>
      </c>
      <c r="O25" s="473" t="s">
        <v>437</v>
      </c>
      <c r="P25" s="27" t="s">
        <v>437</v>
      </c>
      <c r="Q25" s="27"/>
      <c r="R25" s="27" t="s">
        <v>189</v>
      </c>
      <c r="S25" s="35" t="s">
        <v>438</v>
      </c>
      <c r="T25" s="35" t="s">
        <v>439</v>
      </c>
      <c r="U25" s="35"/>
      <c r="V25" s="184"/>
      <c r="W25" s="472"/>
      <c r="X25" s="472"/>
      <c r="Y25" s="168"/>
      <c r="Z25" s="27" t="s">
        <v>440</v>
      </c>
    </row>
    <row r="26" spans="2:26" ht="15.9" customHeight="1" x14ac:dyDescent="0.45">
      <c r="B26" s="194"/>
      <c r="C26" s="470" t="s">
        <v>296</v>
      </c>
      <c r="D26" s="471"/>
      <c r="E26" s="42">
        <v>2</v>
      </c>
      <c r="F26" s="106">
        <v>56.5</v>
      </c>
      <c r="G26" s="27" t="s">
        <v>431</v>
      </c>
      <c r="H26" s="27" t="s">
        <v>443</v>
      </c>
      <c r="I26" s="27" t="s">
        <v>463</v>
      </c>
      <c r="J26" s="184" t="s">
        <v>464</v>
      </c>
      <c r="K26" s="472"/>
      <c r="L26" s="168"/>
      <c r="M26" s="27" t="s">
        <v>476</v>
      </c>
      <c r="N26" s="27" t="s">
        <v>461</v>
      </c>
      <c r="O26" s="473" t="s">
        <v>437</v>
      </c>
      <c r="P26" s="27" t="s">
        <v>437</v>
      </c>
      <c r="Q26" s="27"/>
      <c r="R26" s="27" t="s">
        <v>448</v>
      </c>
      <c r="S26" s="35" t="s">
        <v>438</v>
      </c>
      <c r="T26" s="35" t="s">
        <v>449</v>
      </c>
      <c r="U26" s="35"/>
      <c r="V26" s="184"/>
      <c r="W26" s="472"/>
      <c r="X26" s="472"/>
      <c r="Y26" s="168"/>
      <c r="Z26" s="27" t="s">
        <v>450</v>
      </c>
    </row>
    <row r="27" spans="2:26" ht="15.9" customHeight="1" x14ac:dyDescent="0.45">
      <c r="B27" s="194"/>
      <c r="C27" s="470" t="s">
        <v>296</v>
      </c>
      <c r="D27" s="471"/>
      <c r="E27" s="42">
        <v>3</v>
      </c>
      <c r="F27" s="106">
        <v>61</v>
      </c>
      <c r="G27" s="27" t="s">
        <v>431</v>
      </c>
      <c r="H27" s="27" t="s">
        <v>445</v>
      </c>
      <c r="I27" s="27" t="s">
        <v>433</v>
      </c>
      <c r="J27" s="184" t="s">
        <v>455</v>
      </c>
      <c r="K27" s="472"/>
      <c r="L27" s="168"/>
      <c r="M27" s="27" t="s">
        <v>477</v>
      </c>
      <c r="N27" s="27" t="s">
        <v>436</v>
      </c>
      <c r="O27" s="473" t="s">
        <v>437</v>
      </c>
      <c r="P27" s="27" t="s">
        <v>437</v>
      </c>
      <c r="Q27" s="27"/>
      <c r="R27" s="27" t="s">
        <v>457</v>
      </c>
      <c r="S27" s="35" t="s">
        <v>438</v>
      </c>
      <c r="T27" s="35" t="s">
        <v>439</v>
      </c>
      <c r="U27" s="35"/>
      <c r="V27" s="184"/>
      <c r="W27" s="472"/>
      <c r="X27" s="472"/>
      <c r="Y27" s="168"/>
      <c r="Z27" s="27" t="s">
        <v>440</v>
      </c>
    </row>
    <row r="28" spans="2:26" ht="15.9" customHeight="1" x14ac:dyDescent="0.45">
      <c r="B28" s="194"/>
      <c r="C28" s="470" t="s">
        <v>297</v>
      </c>
      <c r="D28" s="471"/>
      <c r="E28" s="42">
        <v>1</v>
      </c>
      <c r="F28" s="106">
        <v>58.3</v>
      </c>
      <c r="G28" s="27" t="s">
        <v>431</v>
      </c>
      <c r="H28" s="27" t="s">
        <v>432</v>
      </c>
      <c r="I28" s="27" t="s">
        <v>433</v>
      </c>
      <c r="J28" s="184" t="s">
        <v>434</v>
      </c>
      <c r="K28" s="472"/>
      <c r="L28" s="168"/>
      <c r="M28" s="27" t="s">
        <v>478</v>
      </c>
      <c r="N28" s="27" t="s">
        <v>436</v>
      </c>
      <c r="O28" s="473" t="s">
        <v>437</v>
      </c>
      <c r="P28" s="27" t="s">
        <v>437</v>
      </c>
      <c r="Q28" s="27"/>
      <c r="R28" s="27" t="s">
        <v>189</v>
      </c>
      <c r="S28" s="35" t="s">
        <v>438</v>
      </c>
      <c r="T28" s="35" t="s">
        <v>439</v>
      </c>
      <c r="U28" s="35"/>
      <c r="V28" s="184"/>
      <c r="W28" s="472"/>
      <c r="X28" s="472"/>
      <c r="Y28" s="168"/>
      <c r="Z28" s="27" t="s">
        <v>440</v>
      </c>
    </row>
    <row r="29" spans="2:26" ht="15.9" customHeight="1" x14ac:dyDescent="0.45">
      <c r="B29" s="194"/>
      <c r="C29" s="470" t="s">
        <v>297</v>
      </c>
      <c r="D29" s="471"/>
      <c r="E29" s="42">
        <v>2</v>
      </c>
      <c r="F29" s="106">
        <v>58.5</v>
      </c>
      <c r="G29" s="27" t="s">
        <v>431</v>
      </c>
      <c r="H29" s="27" t="s">
        <v>443</v>
      </c>
      <c r="I29" s="27" t="s">
        <v>463</v>
      </c>
      <c r="J29" s="184" t="s">
        <v>464</v>
      </c>
      <c r="K29" s="472"/>
      <c r="L29" s="168"/>
      <c r="M29" s="27" t="s">
        <v>479</v>
      </c>
      <c r="N29" s="27" t="s">
        <v>480</v>
      </c>
      <c r="O29" s="473" t="s">
        <v>437</v>
      </c>
      <c r="P29" s="27" t="s">
        <v>437</v>
      </c>
      <c r="Q29" s="27"/>
      <c r="R29" s="27" t="s">
        <v>448</v>
      </c>
      <c r="S29" s="35" t="s">
        <v>438</v>
      </c>
      <c r="T29" s="35" t="s">
        <v>449</v>
      </c>
      <c r="U29" s="35"/>
      <c r="V29" s="184"/>
      <c r="W29" s="472"/>
      <c r="X29" s="472"/>
      <c r="Y29" s="168"/>
      <c r="Z29" s="27" t="s">
        <v>450</v>
      </c>
    </row>
    <row r="30" spans="2:26" ht="15.9" customHeight="1" x14ac:dyDescent="0.45">
      <c r="B30" s="194"/>
      <c r="C30" s="470" t="s">
        <v>297</v>
      </c>
      <c r="D30" s="471"/>
      <c r="E30" s="42">
        <v>3</v>
      </c>
      <c r="F30" s="106">
        <v>62.7</v>
      </c>
      <c r="G30" s="27" t="s">
        <v>431</v>
      </c>
      <c r="H30" s="27" t="s">
        <v>458</v>
      </c>
      <c r="I30" s="27" t="s">
        <v>463</v>
      </c>
      <c r="J30" s="184" t="s">
        <v>464</v>
      </c>
      <c r="K30" s="472"/>
      <c r="L30" s="168"/>
      <c r="M30" s="27" t="s">
        <v>481</v>
      </c>
      <c r="N30" s="27" t="s">
        <v>461</v>
      </c>
      <c r="O30" s="473" t="s">
        <v>448</v>
      </c>
      <c r="P30" s="27" t="s">
        <v>356</v>
      </c>
      <c r="Q30" s="27"/>
      <c r="R30" s="27" t="s">
        <v>448</v>
      </c>
      <c r="S30" s="35" t="s">
        <v>438</v>
      </c>
      <c r="T30" s="35" t="s">
        <v>449</v>
      </c>
      <c r="U30" s="35"/>
      <c r="V30" s="184"/>
      <c r="W30" s="472"/>
      <c r="X30" s="472"/>
      <c r="Y30" s="168"/>
      <c r="Z30" s="27" t="s">
        <v>450</v>
      </c>
    </row>
    <row r="31" spans="2:26" ht="15.9" customHeight="1" x14ac:dyDescent="0.45">
      <c r="B31" s="194"/>
      <c r="C31" s="470" t="s">
        <v>298</v>
      </c>
      <c r="D31" s="471"/>
      <c r="E31" s="42">
        <v>1</v>
      </c>
      <c r="F31" s="106">
        <v>62</v>
      </c>
      <c r="G31" s="27" t="s">
        <v>431</v>
      </c>
      <c r="H31" s="27" t="s">
        <v>443</v>
      </c>
      <c r="I31" s="27" t="s">
        <v>452</v>
      </c>
      <c r="J31" s="184" t="s">
        <v>452</v>
      </c>
      <c r="K31" s="472"/>
      <c r="L31" s="168"/>
      <c r="M31" s="27" t="s">
        <v>482</v>
      </c>
      <c r="N31" s="27" t="s">
        <v>436</v>
      </c>
      <c r="O31" s="473" t="s">
        <v>437</v>
      </c>
      <c r="P31" s="27" t="s">
        <v>437</v>
      </c>
      <c r="Q31" s="27"/>
      <c r="R31" s="27" t="s">
        <v>448</v>
      </c>
      <c r="S31" s="35" t="s">
        <v>438</v>
      </c>
      <c r="T31" s="35" t="s">
        <v>449</v>
      </c>
      <c r="U31" s="35"/>
      <c r="V31" s="184"/>
      <c r="W31" s="472"/>
      <c r="X31" s="472"/>
      <c r="Y31" s="168"/>
      <c r="Z31" s="27" t="s">
        <v>450</v>
      </c>
    </row>
    <row r="32" spans="2:26" ht="15.9" customHeight="1" x14ac:dyDescent="0.45">
      <c r="B32" s="194"/>
      <c r="C32" s="470" t="s">
        <v>298</v>
      </c>
      <c r="D32" s="471"/>
      <c r="E32" s="42">
        <v>2</v>
      </c>
      <c r="F32" s="106">
        <v>64</v>
      </c>
      <c r="G32" s="27" t="s">
        <v>431</v>
      </c>
      <c r="H32" s="27" t="s">
        <v>443</v>
      </c>
      <c r="I32" s="27" t="s">
        <v>433</v>
      </c>
      <c r="J32" s="184" t="s">
        <v>455</v>
      </c>
      <c r="K32" s="472"/>
      <c r="L32" s="168"/>
      <c r="M32" s="27" t="s">
        <v>483</v>
      </c>
      <c r="N32" s="27" t="s">
        <v>436</v>
      </c>
      <c r="O32" s="473" t="s">
        <v>437</v>
      </c>
      <c r="P32" s="27" t="s">
        <v>437</v>
      </c>
      <c r="Q32" s="27"/>
      <c r="R32" s="27" t="s">
        <v>457</v>
      </c>
      <c r="S32" s="35" t="s">
        <v>438</v>
      </c>
      <c r="T32" s="35" t="s">
        <v>439</v>
      </c>
      <c r="U32" s="35"/>
      <c r="V32" s="184"/>
      <c r="W32" s="472"/>
      <c r="X32" s="472"/>
      <c r="Y32" s="168"/>
      <c r="Z32" s="27" t="s">
        <v>440</v>
      </c>
    </row>
    <row r="33" spans="2:26" ht="15.9" customHeight="1" x14ac:dyDescent="0.45">
      <c r="B33" s="194"/>
      <c r="C33" s="470" t="s">
        <v>298</v>
      </c>
      <c r="D33" s="471"/>
      <c r="E33" s="42">
        <v>3</v>
      </c>
      <c r="F33" s="106">
        <v>64.099999999999994</v>
      </c>
      <c r="G33" s="27" t="s">
        <v>466</v>
      </c>
      <c r="H33" s="27" t="s">
        <v>467</v>
      </c>
      <c r="I33" s="27" t="s">
        <v>452</v>
      </c>
      <c r="J33" s="184" t="s">
        <v>468</v>
      </c>
      <c r="K33" s="472"/>
      <c r="L33" s="168"/>
      <c r="M33" s="27" t="s">
        <v>484</v>
      </c>
      <c r="N33" s="27" t="s">
        <v>454</v>
      </c>
      <c r="O33" s="473" t="s">
        <v>448</v>
      </c>
      <c r="P33" s="27" t="s">
        <v>356</v>
      </c>
      <c r="Q33" s="27"/>
      <c r="R33" s="27" t="s">
        <v>448</v>
      </c>
      <c r="S33" s="35" t="s">
        <v>438</v>
      </c>
      <c r="T33" s="35" t="s">
        <v>449</v>
      </c>
      <c r="U33" s="35"/>
      <c r="V33" s="184"/>
      <c r="W33" s="472"/>
      <c r="X33" s="472"/>
      <c r="Y33" s="168"/>
      <c r="Z33" s="27" t="s">
        <v>450</v>
      </c>
    </row>
    <row r="34" spans="2:26" ht="15.9" customHeight="1" x14ac:dyDescent="0.45">
      <c r="B34" s="194"/>
      <c r="C34" s="470" t="s">
        <v>299</v>
      </c>
      <c r="D34" s="471"/>
      <c r="E34" s="42">
        <v>1</v>
      </c>
      <c r="F34" s="106">
        <v>67.7</v>
      </c>
      <c r="G34" s="27" t="s">
        <v>431</v>
      </c>
      <c r="H34" s="27" t="s">
        <v>485</v>
      </c>
      <c r="I34" s="27" t="s">
        <v>433</v>
      </c>
      <c r="J34" s="184" t="s">
        <v>434</v>
      </c>
      <c r="K34" s="472"/>
      <c r="L34" s="168"/>
      <c r="M34" s="27" t="s">
        <v>486</v>
      </c>
      <c r="N34" s="27" t="s">
        <v>436</v>
      </c>
      <c r="O34" s="473" t="s">
        <v>437</v>
      </c>
      <c r="P34" s="27" t="s">
        <v>437</v>
      </c>
      <c r="Q34" s="27"/>
      <c r="R34" s="27" t="s">
        <v>189</v>
      </c>
      <c r="S34" s="35" t="s">
        <v>438</v>
      </c>
      <c r="T34" s="35" t="s">
        <v>439</v>
      </c>
      <c r="U34" s="35"/>
      <c r="V34" s="184"/>
      <c r="W34" s="472"/>
      <c r="X34" s="472"/>
      <c r="Y34" s="168"/>
      <c r="Z34" s="27" t="s">
        <v>440</v>
      </c>
    </row>
    <row r="35" spans="2:26" ht="15.9" customHeight="1" x14ac:dyDescent="0.45">
      <c r="B35" s="194"/>
      <c r="C35" s="470" t="s">
        <v>299</v>
      </c>
      <c r="D35" s="471"/>
      <c r="E35" s="42">
        <v>2</v>
      </c>
      <c r="F35" s="106">
        <v>66.2</v>
      </c>
      <c r="G35" s="27" t="s">
        <v>431</v>
      </c>
      <c r="H35" s="27" t="s">
        <v>458</v>
      </c>
      <c r="I35" s="27" t="s">
        <v>433</v>
      </c>
      <c r="J35" s="184" t="s">
        <v>434</v>
      </c>
      <c r="K35" s="472"/>
      <c r="L35" s="168"/>
      <c r="M35" s="27" t="s">
        <v>472</v>
      </c>
      <c r="N35" s="27" t="s">
        <v>436</v>
      </c>
      <c r="O35" s="473" t="s">
        <v>437</v>
      </c>
      <c r="P35" s="27" t="s">
        <v>437</v>
      </c>
      <c r="Q35" s="27"/>
      <c r="R35" s="27" t="s">
        <v>189</v>
      </c>
      <c r="S35" s="35" t="s">
        <v>438</v>
      </c>
      <c r="T35" s="35" t="s">
        <v>439</v>
      </c>
      <c r="U35" s="35"/>
      <c r="V35" s="184"/>
      <c r="W35" s="472"/>
      <c r="X35" s="472"/>
      <c r="Y35" s="168"/>
      <c r="Z35" s="27" t="s">
        <v>440</v>
      </c>
    </row>
    <row r="36" spans="2:26" ht="15.9" customHeight="1" x14ac:dyDescent="0.45">
      <c r="B36" s="194"/>
      <c r="C36" s="470" t="s">
        <v>300</v>
      </c>
      <c r="D36" s="471"/>
      <c r="E36" s="42">
        <v>1</v>
      </c>
      <c r="F36" s="106">
        <v>70.599999999999994</v>
      </c>
      <c r="G36" s="27" t="s">
        <v>431</v>
      </c>
      <c r="H36" s="27" t="s">
        <v>487</v>
      </c>
      <c r="I36" s="27" t="s">
        <v>452</v>
      </c>
      <c r="J36" s="184" t="s">
        <v>452</v>
      </c>
      <c r="K36" s="472"/>
      <c r="L36" s="168"/>
      <c r="M36" s="27" t="s">
        <v>488</v>
      </c>
      <c r="N36" s="27" t="s">
        <v>489</v>
      </c>
      <c r="O36" s="473" t="s">
        <v>457</v>
      </c>
      <c r="P36" s="27" t="s">
        <v>356</v>
      </c>
      <c r="Q36" s="27"/>
      <c r="R36" s="27" t="s">
        <v>448</v>
      </c>
      <c r="S36" s="35" t="s">
        <v>438</v>
      </c>
      <c r="T36" s="35" t="s">
        <v>449</v>
      </c>
      <c r="U36" s="35"/>
      <c r="V36" s="184"/>
      <c r="W36" s="472"/>
      <c r="X36" s="472"/>
      <c r="Y36" s="168"/>
      <c r="Z36" s="27" t="s">
        <v>450</v>
      </c>
    </row>
    <row r="37" spans="2:26" ht="15.9" customHeight="1" x14ac:dyDescent="0.45">
      <c r="B37" s="194"/>
      <c r="C37" s="470" t="s">
        <v>300</v>
      </c>
      <c r="D37" s="471"/>
      <c r="E37" s="42">
        <v>2</v>
      </c>
      <c r="F37" s="106">
        <v>70.400000000000006</v>
      </c>
      <c r="G37" s="27" t="s">
        <v>431</v>
      </c>
      <c r="H37" s="27" t="s">
        <v>441</v>
      </c>
      <c r="I37" s="27" t="s">
        <v>433</v>
      </c>
      <c r="J37" s="184" t="s">
        <v>434</v>
      </c>
      <c r="K37" s="472"/>
      <c r="L37" s="168"/>
      <c r="M37" s="27" t="s">
        <v>473</v>
      </c>
      <c r="N37" s="27" t="s">
        <v>436</v>
      </c>
      <c r="O37" s="473" t="s">
        <v>437</v>
      </c>
      <c r="P37" s="27" t="s">
        <v>437</v>
      </c>
      <c r="Q37" s="27"/>
      <c r="R37" s="27" t="s">
        <v>189</v>
      </c>
      <c r="S37" s="35" t="s">
        <v>438</v>
      </c>
      <c r="T37" s="35" t="s">
        <v>439</v>
      </c>
      <c r="U37" s="35"/>
      <c r="V37" s="184"/>
      <c r="W37" s="472"/>
      <c r="X37" s="472"/>
      <c r="Y37" s="168"/>
      <c r="Z37" s="27" t="s">
        <v>440</v>
      </c>
    </row>
    <row r="38" spans="2:26" ht="15.9" customHeight="1" x14ac:dyDescent="0.45">
      <c r="B38" s="194"/>
      <c r="C38" s="470" t="s">
        <v>300</v>
      </c>
      <c r="D38" s="471"/>
      <c r="E38" s="42">
        <v>3</v>
      </c>
      <c r="F38" s="106">
        <v>70.400000000000006</v>
      </c>
      <c r="G38" s="27" t="s">
        <v>466</v>
      </c>
      <c r="H38" s="27" t="s">
        <v>467</v>
      </c>
      <c r="I38" s="27" t="s">
        <v>452</v>
      </c>
      <c r="J38" s="184" t="s">
        <v>468</v>
      </c>
      <c r="K38" s="472"/>
      <c r="L38" s="168"/>
      <c r="M38" s="27" t="s">
        <v>490</v>
      </c>
      <c r="N38" s="27" t="s">
        <v>461</v>
      </c>
      <c r="O38" s="473" t="s">
        <v>448</v>
      </c>
      <c r="P38" s="27" t="s">
        <v>356</v>
      </c>
      <c r="Q38" s="27"/>
      <c r="R38" s="27" t="s">
        <v>448</v>
      </c>
      <c r="S38" s="35" t="s">
        <v>438</v>
      </c>
      <c r="T38" s="35" t="s">
        <v>449</v>
      </c>
      <c r="U38" s="35"/>
      <c r="V38" s="184"/>
      <c r="W38" s="472"/>
      <c r="X38" s="472"/>
      <c r="Y38" s="168"/>
      <c r="Z38" s="27" t="s">
        <v>450</v>
      </c>
    </row>
    <row r="39" spans="2:26" ht="15.9" customHeight="1" x14ac:dyDescent="0.45">
      <c r="B39" s="202"/>
      <c r="C39" s="470" t="s">
        <v>301</v>
      </c>
      <c r="D39" s="471"/>
      <c r="E39" s="42">
        <v>1</v>
      </c>
      <c r="F39" s="106">
        <v>71.099999999999994</v>
      </c>
      <c r="G39" s="27" t="s">
        <v>431</v>
      </c>
      <c r="H39" s="27" t="s">
        <v>458</v>
      </c>
      <c r="I39" s="27" t="s">
        <v>452</v>
      </c>
      <c r="J39" s="184" t="s">
        <v>452</v>
      </c>
      <c r="K39" s="472"/>
      <c r="L39" s="168"/>
      <c r="M39" s="27" t="s">
        <v>491</v>
      </c>
      <c r="N39" s="27" t="s">
        <v>489</v>
      </c>
      <c r="O39" s="473" t="s">
        <v>457</v>
      </c>
      <c r="P39" s="27" t="s">
        <v>356</v>
      </c>
      <c r="Q39" s="27"/>
      <c r="R39" s="27" t="s">
        <v>448</v>
      </c>
      <c r="S39" s="35" t="s">
        <v>438</v>
      </c>
      <c r="T39" s="35" t="s">
        <v>449</v>
      </c>
      <c r="U39" s="35"/>
      <c r="V39" s="184"/>
      <c r="W39" s="472"/>
      <c r="X39" s="472"/>
      <c r="Y39" s="168"/>
      <c r="Z39" s="27" t="s">
        <v>450</v>
      </c>
    </row>
    <row r="40" spans="2:26" ht="24.75" customHeight="1" x14ac:dyDescent="0.45">
      <c r="B40" s="435" t="s">
        <v>400</v>
      </c>
      <c r="C40" s="435"/>
      <c r="D40" s="435"/>
      <c r="E40" s="435"/>
      <c r="F40" s="311"/>
      <c r="G40" s="311"/>
      <c r="H40" s="311"/>
      <c r="I40" s="435"/>
      <c r="J40" s="435"/>
      <c r="K40" s="435"/>
      <c r="L40" s="435"/>
      <c r="M40" s="435"/>
      <c r="N40" s="435"/>
      <c r="O40" s="435"/>
      <c r="P40" s="435"/>
      <c r="Q40" s="435"/>
      <c r="R40" s="435"/>
      <c r="S40" s="435"/>
      <c r="T40" s="435"/>
      <c r="U40" s="435"/>
      <c r="V40" s="435"/>
      <c r="W40" s="435"/>
      <c r="X40" s="435"/>
      <c r="Y40" s="435"/>
    </row>
    <row r="41" spans="2:26" ht="20.100000000000001" customHeight="1" x14ac:dyDescent="0.45">
      <c r="B41" s="185" t="s">
        <v>1</v>
      </c>
      <c r="C41" s="196"/>
      <c r="D41" s="196"/>
      <c r="E41" s="196"/>
      <c r="F41" s="115" t="s">
        <v>267</v>
      </c>
      <c r="G41" s="116"/>
      <c r="H41" s="117"/>
      <c r="I41" s="166" t="s">
        <v>2</v>
      </c>
      <c r="J41" s="162"/>
      <c r="K41" s="135" t="s">
        <v>353</v>
      </c>
      <c r="L41" s="136"/>
      <c r="M41" s="136"/>
      <c r="N41" s="139"/>
      <c r="O41" s="108" t="s">
        <v>401</v>
      </c>
      <c r="P41" s="110"/>
      <c r="Q41" s="135" t="s">
        <v>364</v>
      </c>
      <c r="R41" s="136"/>
      <c r="S41" s="136"/>
      <c r="T41" s="436"/>
      <c r="U41" s="323" t="s">
        <v>402</v>
      </c>
      <c r="V41" s="324"/>
      <c r="W41" s="324"/>
      <c r="X41" s="325"/>
      <c r="Y41" s="329">
        <v>44337</v>
      </c>
      <c r="Z41" s="331"/>
    </row>
    <row r="42" spans="2:26" ht="20.100000000000001" customHeight="1" x14ac:dyDescent="0.45">
      <c r="B42" s="169" t="s">
        <v>108</v>
      </c>
      <c r="C42" s="171"/>
      <c r="D42" s="171"/>
      <c r="E42" s="171"/>
      <c r="F42" s="119" t="s">
        <v>359</v>
      </c>
      <c r="G42" s="120"/>
      <c r="H42" s="141"/>
      <c r="I42" s="437" t="s">
        <v>109</v>
      </c>
      <c r="J42" s="438"/>
      <c r="K42" s="135" t="s">
        <v>354</v>
      </c>
      <c r="L42" s="136"/>
      <c r="M42" s="136"/>
      <c r="N42" s="139"/>
      <c r="O42" s="108" t="s">
        <v>403</v>
      </c>
      <c r="P42" s="110"/>
      <c r="Q42" s="135" t="s">
        <v>369</v>
      </c>
      <c r="R42" s="136"/>
      <c r="S42" s="136"/>
      <c r="T42" s="436"/>
      <c r="U42" s="439"/>
      <c r="V42" s="440"/>
      <c r="W42" s="440"/>
      <c r="X42" s="441"/>
      <c r="Y42" s="367"/>
      <c r="Z42" s="368"/>
    </row>
    <row r="43" spans="2:26" ht="15" customHeight="1" x14ac:dyDescent="0.45">
      <c r="B43" s="194" t="s">
        <v>404</v>
      </c>
      <c r="C43" s="442" t="s">
        <v>405</v>
      </c>
      <c r="D43" s="443"/>
      <c r="E43" s="444" t="s">
        <v>406</v>
      </c>
      <c r="F43" s="444" t="s">
        <v>407</v>
      </c>
      <c r="G43" s="445" t="s">
        <v>408</v>
      </c>
      <c r="H43" s="446"/>
      <c r="I43" s="185" t="s">
        <v>409</v>
      </c>
      <c r="J43" s="196"/>
      <c r="K43" s="196"/>
      <c r="L43" s="196"/>
      <c r="M43" s="196"/>
      <c r="N43" s="197"/>
      <c r="O43" s="447" t="s">
        <v>410</v>
      </c>
      <c r="P43" s="448"/>
      <c r="Q43" s="449" t="s">
        <v>411</v>
      </c>
      <c r="R43" s="450"/>
      <c r="S43" s="450"/>
      <c r="T43" s="451"/>
      <c r="U43" s="445" t="s">
        <v>412</v>
      </c>
      <c r="V43" s="452"/>
      <c r="W43" s="452"/>
      <c r="X43" s="452"/>
      <c r="Y43" s="446"/>
      <c r="Z43" s="453" t="s">
        <v>413</v>
      </c>
    </row>
    <row r="44" spans="2:26" ht="15" customHeight="1" x14ac:dyDescent="0.45">
      <c r="B44" s="194"/>
      <c r="C44" s="442"/>
      <c r="D44" s="443"/>
      <c r="E44" s="444"/>
      <c r="F44" s="444"/>
      <c r="G44" s="454"/>
      <c r="H44" s="455"/>
      <c r="I44" s="169"/>
      <c r="J44" s="171"/>
      <c r="K44" s="171"/>
      <c r="L44" s="171"/>
      <c r="M44" s="171"/>
      <c r="N44" s="170"/>
      <c r="O44" s="456"/>
      <c r="P44" s="457"/>
      <c r="Q44" s="458"/>
      <c r="R44" s="459"/>
      <c r="S44" s="459"/>
      <c r="T44" s="460"/>
      <c r="U44" s="454"/>
      <c r="V44" s="461"/>
      <c r="W44" s="461"/>
      <c r="X44" s="461"/>
      <c r="Y44" s="455"/>
      <c r="Z44" s="444"/>
    </row>
    <row r="45" spans="2:26" ht="16.5" customHeight="1" x14ac:dyDescent="0.45">
      <c r="B45" s="194"/>
      <c r="C45" s="442"/>
      <c r="D45" s="443"/>
      <c r="E45" s="444"/>
      <c r="F45" s="444"/>
      <c r="G45" s="338" t="s">
        <v>415</v>
      </c>
      <c r="H45" s="338" t="s">
        <v>416</v>
      </c>
      <c r="I45" s="315" t="s">
        <v>417</v>
      </c>
      <c r="J45" s="315" t="s">
        <v>418</v>
      </c>
      <c r="K45" s="462"/>
      <c r="L45" s="462"/>
      <c r="M45" s="463" t="s">
        <v>419</v>
      </c>
      <c r="N45" s="464" t="s">
        <v>420</v>
      </c>
      <c r="O45" s="315" t="s">
        <v>421</v>
      </c>
      <c r="P45" s="315" t="s">
        <v>422</v>
      </c>
      <c r="Q45" s="142" t="s">
        <v>423</v>
      </c>
      <c r="R45" s="462"/>
      <c r="S45" s="338" t="s">
        <v>424</v>
      </c>
      <c r="T45" s="338" t="s">
        <v>425</v>
      </c>
      <c r="U45" s="465" t="s">
        <v>426</v>
      </c>
      <c r="V45" s="338" t="s">
        <v>427</v>
      </c>
      <c r="W45" s="462"/>
      <c r="X45" s="462"/>
      <c r="Y45" s="462"/>
      <c r="Z45" s="444"/>
    </row>
    <row r="46" spans="2:26" ht="16.5" customHeight="1" x14ac:dyDescent="0.45">
      <c r="B46" s="194"/>
      <c r="C46" s="169"/>
      <c r="D46" s="170"/>
      <c r="E46" s="466"/>
      <c r="F46" s="466"/>
      <c r="G46" s="467"/>
      <c r="H46" s="467"/>
      <c r="I46" s="462"/>
      <c r="J46" s="462"/>
      <c r="K46" s="462"/>
      <c r="L46" s="462"/>
      <c r="M46" s="462"/>
      <c r="N46" s="462"/>
      <c r="O46" s="462"/>
      <c r="P46" s="462"/>
      <c r="Q46" s="468" t="s">
        <v>428</v>
      </c>
      <c r="R46" s="468" t="s">
        <v>429</v>
      </c>
      <c r="S46" s="462"/>
      <c r="T46" s="462"/>
      <c r="U46" s="462"/>
      <c r="V46" s="462"/>
      <c r="W46" s="462"/>
      <c r="X46" s="462"/>
      <c r="Y46" s="462"/>
      <c r="Z46" s="469"/>
    </row>
    <row r="47" spans="2:26" ht="15.75" customHeight="1" x14ac:dyDescent="0.45">
      <c r="B47" s="194"/>
      <c r="C47" s="470" t="s">
        <v>301</v>
      </c>
      <c r="D47" s="471"/>
      <c r="E47" s="42">
        <v>2</v>
      </c>
      <c r="F47" s="106">
        <v>71.400000000000006</v>
      </c>
      <c r="G47" s="27" t="s">
        <v>431</v>
      </c>
      <c r="H47" s="27" t="s">
        <v>458</v>
      </c>
      <c r="I47" s="27" t="s">
        <v>433</v>
      </c>
      <c r="J47" s="184" t="s">
        <v>434</v>
      </c>
      <c r="K47" s="472"/>
      <c r="L47" s="168"/>
      <c r="M47" s="27" t="s">
        <v>492</v>
      </c>
      <c r="N47" s="27" t="s">
        <v>436</v>
      </c>
      <c r="O47" s="473" t="s">
        <v>437</v>
      </c>
      <c r="P47" s="27" t="s">
        <v>437</v>
      </c>
      <c r="Q47" s="27"/>
      <c r="R47" s="27" t="s">
        <v>189</v>
      </c>
      <c r="S47" s="35" t="s">
        <v>438</v>
      </c>
      <c r="T47" s="35" t="s">
        <v>439</v>
      </c>
      <c r="U47" s="35"/>
      <c r="V47" s="184"/>
      <c r="W47" s="472"/>
      <c r="X47" s="472"/>
      <c r="Y47" s="168"/>
      <c r="Z47" s="27" t="s">
        <v>440</v>
      </c>
    </row>
    <row r="48" spans="2:26" ht="15.9" customHeight="1" x14ac:dyDescent="0.45">
      <c r="B48" s="194"/>
      <c r="C48" s="470" t="s">
        <v>301</v>
      </c>
      <c r="D48" s="471"/>
      <c r="E48" s="42">
        <v>3</v>
      </c>
      <c r="F48" s="106">
        <v>72</v>
      </c>
      <c r="G48" s="27" t="s">
        <v>431</v>
      </c>
      <c r="H48" s="27" t="s">
        <v>458</v>
      </c>
      <c r="I48" s="27" t="s">
        <v>433</v>
      </c>
      <c r="J48" s="184" t="s">
        <v>434</v>
      </c>
      <c r="K48" s="472"/>
      <c r="L48" s="168"/>
      <c r="M48" s="27" t="s">
        <v>472</v>
      </c>
      <c r="N48" s="27" t="s">
        <v>436</v>
      </c>
      <c r="O48" s="473" t="s">
        <v>437</v>
      </c>
      <c r="P48" s="27" t="s">
        <v>437</v>
      </c>
      <c r="Q48" s="27"/>
      <c r="R48" s="27" t="s">
        <v>189</v>
      </c>
      <c r="S48" s="35" t="s">
        <v>438</v>
      </c>
      <c r="T48" s="35" t="s">
        <v>439</v>
      </c>
      <c r="U48" s="35"/>
      <c r="V48" s="184"/>
      <c r="W48" s="472"/>
      <c r="X48" s="472"/>
      <c r="Y48" s="168"/>
      <c r="Z48" s="27" t="s">
        <v>440</v>
      </c>
    </row>
    <row r="49" spans="2:26" ht="15.9" customHeight="1" x14ac:dyDescent="0.45">
      <c r="B49" s="194"/>
      <c r="C49" s="470" t="s">
        <v>301</v>
      </c>
      <c r="D49" s="471"/>
      <c r="E49" s="42">
        <v>4</v>
      </c>
      <c r="F49" s="106">
        <v>75.900000000000006</v>
      </c>
      <c r="G49" s="27" t="s">
        <v>431</v>
      </c>
      <c r="H49" s="27" t="s">
        <v>441</v>
      </c>
      <c r="I49" s="27" t="s">
        <v>433</v>
      </c>
      <c r="J49" s="184" t="s">
        <v>434</v>
      </c>
      <c r="K49" s="472"/>
      <c r="L49" s="168"/>
      <c r="M49" s="27" t="s">
        <v>473</v>
      </c>
      <c r="N49" s="27" t="s">
        <v>436</v>
      </c>
      <c r="O49" s="473" t="s">
        <v>437</v>
      </c>
      <c r="P49" s="27" t="s">
        <v>437</v>
      </c>
      <c r="Q49" s="27"/>
      <c r="R49" s="27" t="s">
        <v>189</v>
      </c>
      <c r="S49" s="35" t="s">
        <v>438</v>
      </c>
      <c r="T49" s="35" t="s">
        <v>439</v>
      </c>
      <c r="U49" s="35"/>
      <c r="V49" s="184"/>
      <c r="W49" s="472"/>
      <c r="X49" s="472"/>
      <c r="Y49" s="168"/>
      <c r="Z49" s="27" t="s">
        <v>440</v>
      </c>
    </row>
    <row r="50" spans="2:26" ht="15.9" customHeight="1" x14ac:dyDescent="0.45">
      <c r="B50" s="194"/>
      <c r="C50" s="470" t="s">
        <v>301</v>
      </c>
      <c r="D50" s="471"/>
      <c r="E50" s="42">
        <v>5</v>
      </c>
      <c r="F50" s="106">
        <v>75.2</v>
      </c>
      <c r="G50" s="27" t="s">
        <v>466</v>
      </c>
      <c r="H50" s="27" t="s">
        <v>467</v>
      </c>
      <c r="I50" s="27" t="s">
        <v>452</v>
      </c>
      <c r="J50" s="184" t="s">
        <v>468</v>
      </c>
      <c r="K50" s="472"/>
      <c r="L50" s="168"/>
      <c r="M50" s="27" t="s">
        <v>493</v>
      </c>
      <c r="N50" s="27" t="s">
        <v>461</v>
      </c>
      <c r="O50" s="473" t="s">
        <v>448</v>
      </c>
      <c r="P50" s="27" t="s">
        <v>356</v>
      </c>
      <c r="Q50" s="27"/>
      <c r="R50" s="27" t="s">
        <v>448</v>
      </c>
      <c r="S50" s="35" t="s">
        <v>438</v>
      </c>
      <c r="T50" s="35" t="s">
        <v>449</v>
      </c>
      <c r="U50" s="35"/>
      <c r="V50" s="184"/>
      <c r="W50" s="472"/>
      <c r="X50" s="472"/>
      <c r="Y50" s="168"/>
      <c r="Z50" s="27" t="s">
        <v>450</v>
      </c>
    </row>
    <row r="51" spans="2:26" ht="15.9" customHeight="1" x14ac:dyDescent="0.45">
      <c r="B51" s="194"/>
      <c r="C51" s="470" t="s">
        <v>302</v>
      </c>
      <c r="D51" s="471"/>
      <c r="E51" s="42">
        <v>1</v>
      </c>
      <c r="F51" s="106">
        <v>76.400000000000006</v>
      </c>
      <c r="G51" s="27" t="s">
        <v>431</v>
      </c>
      <c r="H51" s="27" t="s">
        <v>441</v>
      </c>
      <c r="I51" s="27" t="s">
        <v>452</v>
      </c>
      <c r="J51" s="184" t="s">
        <v>452</v>
      </c>
      <c r="K51" s="472"/>
      <c r="L51" s="168"/>
      <c r="M51" s="27" t="s">
        <v>494</v>
      </c>
      <c r="N51" s="27" t="s">
        <v>436</v>
      </c>
      <c r="O51" s="473" t="s">
        <v>437</v>
      </c>
      <c r="P51" s="27" t="s">
        <v>437</v>
      </c>
      <c r="Q51" s="27"/>
      <c r="R51" s="27" t="s">
        <v>457</v>
      </c>
      <c r="S51" s="35" t="s">
        <v>438</v>
      </c>
      <c r="T51" s="35" t="s">
        <v>439</v>
      </c>
      <c r="U51" s="35"/>
      <c r="V51" s="184"/>
      <c r="W51" s="472"/>
      <c r="X51" s="472"/>
      <c r="Y51" s="168"/>
      <c r="Z51" s="27" t="s">
        <v>462</v>
      </c>
    </row>
    <row r="52" spans="2:26" ht="15.9" customHeight="1" x14ac:dyDescent="0.45">
      <c r="B52" s="194"/>
      <c r="C52" s="470" t="s">
        <v>303</v>
      </c>
      <c r="D52" s="471"/>
      <c r="E52" s="42">
        <v>1</v>
      </c>
      <c r="F52" s="106">
        <v>83.9</v>
      </c>
      <c r="G52" s="27" t="s">
        <v>431</v>
      </c>
      <c r="H52" s="27" t="s">
        <v>432</v>
      </c>
      <c r="I52" s="27" t="s">
        <v>433</v>
      </c>
      <c r="J52" s="184" t="s">
        <v>434</v>
      </c>
      <c r="K52" s="472"/>
      <c r="L52" s="168"/>
      <c r="M52" s="27" t="s">
        <v>472</v>
      </c>
      <c r="N52" s="27" t="s">
        <v>436</v>
      </c>
      <c r="O52" s="473" t="s">
        <v>437</v>
      </c>
      <c r="P52" s="27" t="s">
        <v>437</v>
      </c>
      <c r="Q52" s="27"/>
      <c r="R52" s="27" t="s">
        <v>189</v>
      </c>
      <c r="S52" s="35" t="s">
        <v>438</v>
      </c>
      <c r="T52" s="35" t="s">
        <v>439</v>
      </c>
      <c r="U52" s="35"/>
      <c r="V52" s="184"/>
      <c r="W52" s="472"/>
      <c r="X52" s="472"/>
      <c r="Y52" s="168"/>
      <c r="Z52" s="27" t="s">
        <v>440</v>
      </c>
    </row>
    <row r="53" spans="2:26" ht="15.9" customHeight="1" x14ac:dyDescent="0.45">
      <c r="B53" s="194"/>
      <c r="C53" s="470" t="s">
        <v>303</v>
      </c>
      <c r="D53" s="471"/>
      <c r="E53" s="42">
        <v>2</v>
      </c>
      <c r="F53" s="106">
        <v>81.599999999999994</v>
      </c>
      <c r="G53" s="27" t="s">
        <v>466</v>
      </c>
      <c r="H53" s="27" t="s">
        <v>467</v>
      </c>
      <c r="I53" s="27" t="s">
        <v>452</v>
      </c>
      <c r="J53" s="184" t="s">
        <v>468</v>
      </c>
      <c r="K53" s="472"/>
      <c r="L53" s="168"/>
      <c r="M53" s="27" t="s">
        <v>495</v>
      </c>
      <c r="N53" s="27" t="s">
        <v>436</v>
      </c>
      <c r="O53" s="473" t="s">
        <v>437</v>
      </c>
      <c r="P53" s="27" t="s">
        <v>437</v>
      </c>
      <c r="Q53" s="27"/>
      <c r="R53" s="27" t="s">
        <v>448</v>
      </c>
      <c r="S53" s="35" t="s">
        <v>438</v>
      </c>
      <c r="T53" s="35" t="s">
        <v>449</v>
      </c>
      <c r="U53" s="35"/>
      <c r="V53" s="184"/>
      <c r="W53" s="472"/>
      <c r="X53" s="472"/>
      <c r="Y53" s="168"/>
      <c r="Z53" s="27" t="s">
        <v>450</v>
      </c>
    </row>
    <row r="54" spans="2:26" ht="15.9" customHeight="1" x14ac:dyDescent="0.45">
      <c r="B54" s="194"/>
      <c r="C54" s="470" t="s">
        <v>304</v>
      </c>
      <c r="D54" s="471"/>
      <c r="E54" s="42">
        <v>1</v>
      </c>
      <c r="F54" s="106">
        <v>86.3</v>
      </c>
      <c r="G54" s="27" t="s">
        <v>466</v>
      </c>
      <c r="H54" s="27" t="s">
        <v>467</v>
      </c>
      <c r="I54" s="27" t="s">
        <v>452</v>
      </c>
      <c r="J54" s="184" t="s">
        <v>468</v>
      </c>
      <c r="K54" s="472"/>
      <c r="L54" s="168"/>
      <c r="M54" s="27" t="s">
        <v>496</v>
      </c>
      <c r="N54" s="27" t="s">
        <v>436</v>
      </c>
      <c r="O54" s="473" t="s">
        <v>437</v>
      </c>
      <c r="P54" s="27" t="s">
        <v>437</v>
      </c>
      <c r="Q54" s="27"/>
      <c r="R54" s="27" t="s">
        <v>448</v>
      </c>
      <c r="S54" s="35" t="s">
        <v>438</v>
      </c>
      <c r="T54" s="35" t="s">
        <v>449</v>
      </c>
      <c r="U54" s="35"/>
      <c r="V54" s="184"/>
      <c r="W54" s="472"/>
      <c r="X54" s="472"/>
      <c r="Y54" s="168"/>
      <c r="Z54" s="27" t="s">
        <v>450</v>
      </c>
    </row>
    <row r="55" spans="2:26" ht="15.9" customHeight="1" x14ac:dyDescent="0.45">
      <c r="B55" s="194"/>
      <c r="C55" s="470" t="s">
        <v>304</v>
      </c>
      <c r="D55" s="471"/>
      <c r="E55" s="42">
        <v>2</v>
      </c>
      <c r="F55" s="106">
        <v>87.6</v>
      </c>
      <c r="G55" s="27" t="s">
        <v>466</v>
      </c>
      <c r="H55" s="27" t="s">
        <v>467</v>
      </c>
      <c r="I55" s="27" t="s">
        <v>452</v>
      </c>
      <c r="J55" s="184" t="s">
        <v>468</v>
      </c>
      <c r="K55" s="472"/>
      <c r="L55" s="168"/>
      <c r="M55" s="27" t="s">
        <v>497</v>
      </c>
      <c r="N55" s="27" t="s">
        <v>461</v>
      </c>
      <c r="O55" s="473" t="s">
        <v>448</v>
      </c>
      <c r="P55" s="27" t="s">
        <v>356</v>
      </c>
      <c r="Q55" s="27"/>
      <c r="R55" s="27" t="s">
        <v>448</v>
      </c>
      <c r="S55" s="35" t="s">
        <v>438</v>
      </c>
      <c r="T55" s="35" t="s">
        <v>449</v>
      </c>
      <c r="U55" s="35"/>
      <c r="V55" s="184"/>
      <c r="W55" s="472"/>
      <c r="X55" s="472"/>
      <c r="Y55" s="168"/>
      <c r="Z55" s="27" t="s">
        <v>450</v>
      </c>
    </row>
    <row r="56" spans="2:26" ht="15.9" customHeight="1" x14ac:dyDescent="0.45">
      <c r="B56" s="194"/>
      <c r="C56" s="470" t="s">
        <v>305</v>
      </c>
      <c r="D56" s="471"/>
      <c r="E56" s="42">
        <v>1</v>
      </c>
      <c r="F56" s="106">
        <v>89.4</v>
      </c>
      <c r="G56" s="27" t="s">
        <v>431</v>
      </c>
      <c r="H56" s="27" t="s">
        <v>498</v>
      </c>
      <c r="I56" s="27" t="s">
        <v>452</v>
      </c>
      <c r="J56" s="184" t="s">
        <v>452</v>
      </c>
      <c r="K56" s="472"/>
      <c r="L56" s="168"/>
      <c r="M56" s="27" t="s">
        <v>499</v>
      </c>
      <c r="N56" s="27" t="s">
        <v>461</v>
      </c>
      <c r="O56" s="473" t="s">
        <v>448</v>
      </c>
      <c r="P56" s="27" t="s">
        <v>356</v>
      </c>
      <c r="Q56" s="27"/>
      <c r="R56" s="27" t="s">
        <v>448</v>
      </c>
      <c r="S56" s="35" t="s">
        <v>438</v>
      </c>
      <c r="T56" s="35" t="s">
        <v>449</v>
      </c>
      <c r="U56" s="35"/>
      <c r="V56" s="184"/>
      <c r="W56" s="472"/>
      <c r="X56" s="472"/>
      <c r="Y56" s="168"/>
      <c r="Z56" s="27" t="s">
        <v>450</v>
      </c>
    </row>
    <row r="57" spans="2:26" ht="15.9" customHeight="1" x14ac:dyDescent="0.45">
      <c r="B57" s="194"/>
      <c r="C57" s="470" t="s">
        <v>306</v>
      </c>
      <c r="D57" s="471"/>
      <c r="E57" s="42">
        <v>1</v>
      </c>
      <c r="F57" s="106">
        <v>96.6</v>
      </c>
      <c r="G57" s="27" t="s">
        <v>431</v>
      </c>
      <c r="H57" s="27" t="s">
        <v>445</v>
      </c>
      <c r="I57" s="27" t="s">
        <v>433</v>
      </c>
      <c r="J57" s="184" t="s">
        <v>446</v>
      </c>
      <c r="K57" s="472"/>
      <c r="L57" s="168"/>
      <c r="M57" s="27" t="s">
        <v>500</v>
      </c>
      <c r="N57" s="27" t="s">
        <v>436</v>
      </c>
      <c r="O57" s="473" t="s">
        <v>437</v>
      </c>
      <c r="P57" s="27" t="s">
        <v>437</v>
      </c>
      <c r="Q57" s="27"/>
      <c r="R57" s="27" t="s">
        <v>448</v>
      </c>
      <c r="S57" s="35" t="s">
        <v>438</v>
      </c>
      <c r="T57" s="35" t="s">
        <v>449</v>
      </c>
      <c r="U57" s="35"/>
      <c r="V57" s="184"/>
      <c r="W57" s="472"/>
      <c r="X57" s="472"/>
      <c r="Y57" s="168"/>
      <c r="Z57" s="27" t="s">
        <v>450</v>
      </c>
    </row>
    <row r="58" spans="2:26" ht="15.9" customHeight="1" x14ac:dyDescent="0.45">
      <c r="B58" s="194"/>
      <c r="C58" s="470" t="s">
        <v>307</v>
      </c>
      <c r="D58" s="471"/>
      <c r="E58" s="42">
        <v>1</v>
      </c>
      <c r="F58" s="106">
        <v>101.7</v>
      </c>
      <c r="G58" s="27" t="s">
        <v>431</v>
      </c>
      <c r="H58" s="27" t="s">
        <v>443</v>
      </c>
      <c r="I58" s="27" t="s">
        <v>433</v>
      </c>
      <c r="J58" s="184" t="s">
        <v>455</v>
      </c>
      <c r="K58" s="472"/>
      <c r="L58" s="168"/>
      <c r="M58" s="27" t="s">
        <v>501</v>
      </c>
      <c r="N58" s="27" t="s">
        <v>502</v>
      </c>
      <c r="O58" s="473" t="s">
        <v>349</v>
      </c>
      <c r="P58" s="27" t="s">
        <v>349</v>
      </c>
      <c r="Q58" s="27"/>
      <c r="R58" s="27" t="s">
        <v>349</v>
      </c>
      <c r="S58" s="35" t="s">
        <v>438</v>
      </c>
      <c r="T58" s="35" t="s">
        <v>438</v>
      </c>
      <c r="U58" s="35"/>
      <c r="V58" s="184"/>
      <c r="W58" s="472"/>
      <c r="X58" s="472"/>
      <c r="Y58" s="168"/>
      <c r="Z58" s="27"/>
    </row>
    <row r="59" spans="2:26" ht="15.9" customHeight="1" x14ac:dyDescent="0.45">
      <c r="B59" s="194"/>
      <c r="C59" s="470" t="s">
        <v>307</v>
      </c>
      <c r="D59" s="471"/>
      <c r="E59" s="42">
        <v>2</v>
      </c>
      <c r="F59" s="106">
        <v>104</v>
      </c>
      <c r="G59" s="27" t="s">
        <v>431</v>
      </c>
      <c r="H59" s="27" t="s">
        <v>432</v>
      </c>
      <c r="I59" s="27" t="s">
        <v>433</v>
      </c>
      <c r="J59" s="184" t="s">
        <v>434</v>
      </c>
      <c r="K59" s="472"/>
      <c r="L59" s="168"/>
      <c r="M59" s="27" t="s">
        <v>478</v>
      </c>
      <c r="N59" s="27" t="s">
        <v>436</v>
      </c>
      <c r="O59" s="473" t="s">
        <v>437</v>
      </c>
      <c r="P59" s="27" t="s">
        <v>437</v>
      </c>
      <c r="Q59" s="27"/>
      <c r="R59" s="27" t="s">
        <v>189</v>
      </c>
      <c r="S59" s="35" t="s">
        <v>438</v>
      </c>
      <c r="T59" s="35" t="s">
        <v>439</v>
      </c>
      <c r="U59" s="35"/>
      <c r="V59" s="184"/>
      <c r="W59" s="472"/>
      <c r="X59" s="472"/>
      <c r="Y59" s="168"/>
      <c r="Z59" s="27" t="s">
        <v>440</v>
      </c>
    </row>
    <row r="60" spans="2:26" ht="15.9" customHeight="1" x14ac:dyDescent="0.45">
      <c r="B60" s="194"/>
      <c r="C60" s="470" t="s">
        <v>307</v>
      </c>
      <c r="D60" s="471"/>
      <c r="E60" s="42">
        <v>3</v>
      </c>
      <c r="F60" s="106">
        <v>104</v>
      </c>
      <c r="G60" s="27" t="s">
        <v>431</v>
      </c>
      <c r="H60" s="27" t="s">
        <v>441</v>
      </c>
      <c r="I60" s="27" t="s">
        <v>433</v>
      </c>
      <c r="J60" s="184" t="s">
        <v>434</v>
      </c>
      <c r="K60" s="472"/>
      <c r="L60" s="168"/>
      <c r="M60" s="27" t="s">
        <v>473</v>
      </c>
      <c r="N60" s="27" t="s">
        <v>436</v>
      </c>
      <c r="O60" s="473" t="s">
        <v>437</v>
      </c>
      <c r="P60" s="27" t="s">
        <v>437</v>
      </c>
      <c r="Q60" s="27"/>
      <c r="R60" s="27" t="s">
        <v>189</v>
      </c>
      <c r="S60" s="35" t="s">
        <v>438</v>
      </c>
      <c r="T60" s="35" t="s">
        <v>439</v>
      </c>
      <c r="U60" s="35"/>
      <c r="V60" s="184"/>
      <c r="W60" s="472"/>
      <c r="X60" s="472"/>
      <c r="Y60" s="168"/>
      <c r="Z60" s="27" t="s">
        <v>440</v>
      </c>
    </row>
    <row r="61" spans="2:26" ht="15.9" customHeight="1" x14ac:dyDescent="0.45">
      <c r="B61" s="194"/>
      <c r="C61" s="470" t="s">
        <v>307</v>
      </c>
      <c r="D61" s="471"/>
      <c r="E61" s="42">
        <v>4</v>
      </c>
      <c r="F61" s="106">
        <v>104</v>
      </c>
      <c r="G61" s="27" t="s">
        <v>466</v>
      </c>
      <c r="H61" s="27" t="s">
        <v>467</v>
      </c>
      <c r="I61" s="27" t="s">
        <v>452</v>
      </c>
      <c r="J61" s="184" t="s">
        <v>468</v>
      </c>
      <c r="K61" s="472"/>
      <c r="L61" s="168"/>
      <c r="M61" s="27" t="s">
        <v>503</v>
      </c>
      <c r="N61" s="27" t="s">
        <v>454</v>
      </c>
      <c r="O61" s="473" t="s">
        <v>448</v>
      </c>
      <c r="P61" s="27" t="s">
        <v>356</v>
      </c>
      <c r="Q61" s="27"/>
      <c r="R61" s="27" t="s">
        <v>448</v>
      </c>
      <c r="S61" s="35" t="s">
        <v>438</v>
      </c>
      <c r="T61" s="35" t="s">
        <v>449</v>
      </c>
      <c r="U61" s="35"/>
      <c r="V61" s="184"/>
      <c r="W61" s="472"/>
      <c r="X61" s="472"/>
      <c r="Y61" s="168"/>
      <c r="Z61" s="27" t="s">
        <v>450</v>
      </c>
    </row>
    <row r="62" spans="2:26" ht="15.9" customHeight="1" x14ac:dyDescent="0.45">
      <c r="B62" s="194"/>
      <c r="C62" s="470" t="s">
        <v>309</v>
      </c>
      <c r="D62" s="471"/>
      <c r="E62" s="42">
        <v>1</v>
      </c>
      <c r="F62" s="106">
        <v>113.2</v>
      </c>
      <c r="G62" s="27" t="s">
        <v>431</v>
      </c>
      <c r="H62" s="27" t="s">
        <v>443</v>
      </c>
      <c r="I62" s="27" t="s">
        <v>433</v>
      </c>
      <c r="J62" s="184" t="s">
        <v>434</v>
      </c>
      <c r="K62" s="472"/>
      <c r="L62" s="168"/>
      <c r="M62" s="27" t="s">
        <v>472</v>
      </c>
      <c r="N62" s="27" t="s">
        <v>436</v>
      </c>
      <c r="O62" s="473" t="s">
        <v>437</v>
      </c>
      <c r="P62" s="27" t="s">
        <v>437</v>
      </c>
      <c r="Q62" s="27"/>
      <c r="R62" s="27" t="s">
        <v>189</v>
      </c>
      <c r="S62" s="35" t="s">
        <v>438</v>
      </c>
      <c r="T62" s="35" t="s">
        <v>439</v>
      </c>
      <c r="U62" s="35"/>
      <c r="V62" s="184"/>
      <c r="W62" s="472"/>
      <c r="X62" s="472"/>
      <c r="Y62" s="168"/>
      <c r="Z62" s="27" t="s">
        <v>440</v>
      </c>
    </row>
    <row r="63" spans="2:26" ht="15.9" customHeight="1" x14ac:dyDescent="0.45">
      <c r="B63" s="194"/>
      <c r="C63" s="470" t="s">
        <v>309</v>
      </c>
      <c r="D63" s="471"/>
      <c r="E63" s="42">
        <v>2</v>
      </c>
      <c r="F63" s="106">
        <v>114.3</v>
      </c>
      <c r="G63" s="27" t="s">
        <v>431</v>
      </c>
      <c r="H63" s="27" t="s">
        <v>443</v>
      </c>
      <c r="I63" s="27" t="s">
        <v>452</v>
      </c>
      <c r="J63" s="184" t="s">
        <v>452</v>
      </c>
      <c r="K63" s="472"/>
      <c r="L63" s="168"/>
      <c r="M63" s="27" t="s">
        <v>504</v>
      </c>
      <c r="N63" s="27" t="s">
        <v>436</v>
      </c>
      <c r="O63" s="473" t="s">
        <v>437</v>
      </c>
      <c r="P63" s="27" t="s">
        <v>437</v>
      </c>
      <c r="Q63" s="27"/>
      <c r="R63" s="27" t="s">
        <v>448</v>
      </c>
      <c r="S63" s="35" t="s">
        <v>438</v>
      </c>
      <c r="T63" s="35" t="s">
        <v>449</v>
      </c>
      <c r="U63" s="35"/>
      <c r="V63" s="184"/>
      <c r="W63" s="472"/>
      <c r="X63" s="472"/>
      <c r="Y63" s="168"/>
      <c r="Z63" s="27" t="s">
        <v>450</v>
      </c>
    </row>
    <row r="64" spans="2:26" ht="15.9" customHeight="1" x14ac:dyDescent="0.45">
      <c r="B64" s="194"/>
      <c r="C64" s="470" t="s">
        <v>309</v>
      </c>
      <c r="D64" s="471"/>
      <c r="E64" s="42">
        <v>3</v>
      </c>
      <c r="F64" s="106">
        <v>116</v>
      </c>
      <c r="G64" s="27" t="s">
        <v>431</v>
      </c>
      <c r="H64" s="27" t="s">
        <v>432</v>
      </c>
      <c r="I64" s="27" t="s">
        <v>433</v>
      </c>
      <c r="J64" s="184" t="s">
        <v>434</v>
      </c>
      <c r="K64" s="472"/>
      <c r="L64" s="168"/>
      <c r="M64" s="27" t="s">
        <v>505</v>
      </c>
      <c r="N64" s="27" t="s">
        <v>436</v>
      </c>
      <c r="O64" s="473" t="s">
        <v>437</v>
      </c>
      <c r="P64" s="27" t="s">
        <v>437</v>
      </c>
      <c r="Q64" s="27"/>
      <c r="R64" s="27" t="s">
        <v>189</v>
      </c>
      <c r="S64" s="35" t="s">
        <v>438</v>
      </c>
      <c r="T64" s="35" t="s">
        <v>439</v>
      </c>
      <c r="U64" s="35"/>
      <c r="V64" s="184"/>
      <c r="W64" s="472"/>
      <c r="X64" s="472"/>
      <c r="Y64" s="168"/>
      <c r="Z64" s="27" t="s">
        <v>440</v>
      </c>
    </row>
    <row r="65" spans="2:26" ht="15.9" customHeight="1" x14ac:dyDescent="0.45">
      <c r="B65" s="194"/>
      <c r="C65" s="470" t="s">
        <v>309</v>
      </c>
      <c r="D65" s="471"/>
      <c r="E65" s="42">
        <v>4</v>
      </c>
      <c r="F65" s="106">
        <v>111.9</v>
      </c>
      <c r="G65" s="27" t="s">
        <v>431</v>
      </c>
      <c r="H65" s="27" t="s">
        <v>445</v>
      </c>
      <c r="I65" s="27" t="s">
        <v>452</v>
      </c>
      <c r="J65" s="184" t="s">
        <v>452</v>
      </c>
      <c r="K65" s="472"/>
      <c r="L65" s="168"/>
      <c r="M65" s="27" t="s">
        <v>506</v>
      </c>
      <c r="N65" s="27" t="s">
        <v>436</v>
      </c>
      <c r="O65" s="473" t="s">
        <v>437</v>
      </c>
      <c r="P65" s="27" t="s">
        <v>437</v>
      </c>
      <c r="Q65" s="27"/>
      <c r="R65" s="27" t="s">
        <v>457</v>
      </c>
      <c r="S65" s="35" t="s">
        <v>438</v>
      </c>
      <c r="T65" s="35" t="s">
        <v>439</v>
      </c>
      <c r="U65" s="35"/>
      <c r="V65" s="184"/>
      <c r="W65" s="472"/>
      <c r="X65" s="472"/>
      <c r="Y65" s="168"/>
      <c r="Z65" s="27" t="s">
        <v>462</v>
      </c>
    </row>
    <row r="66" spans="2:26" ht="15.9" customHeight="1" x14ac:dyDescent="0.45">
      <c r="B66" s="194"/>
      <c r="C66" s="470" t="s">
        <v>309</v>
      </c>
      <c r="D66" s="471"/>
      <c r="E66" s="42">
        <v>5</v>
      </c>
      <c r="F66" s="106">
        <v>115.3</v>
      </c>
      <c r="G66" s="27" t="s">
        <v>466</v>
      </c>
      <c r="H66" s="27" t="s">
        <v>467</v>
      </c>
      <c r="I66" s="27" t="s">
        <v>452</v>
      </c>
      <c r="J66" s="184" t="s">
        <v>468</v>
      </c>
      <c r="K66" s="472"/>
      <c r="L66" s="168"/>
      <c r="M66" s="27" t="s">
        <v>507</v>
      </c>
      <c r="N66" s="27" t="s">
        <v>461</v>
      </c>
      <c r="O66" s="473" t="s">
        <v>448</v>
      </c>
      <c r="P66" s="27" t="s">
        <v>356</v>
      </c>
      <c r="Q66" s="27"/>
      <c r="R66" s="27" t="s">
        <v>448</v>
      </c>
      <c r="S66" s="35" t="s">
        <v>438</v>
      </c>
      <c r="T66" s="35" t="s">
        <v>449</v>
      </c>
      <c r="U66" s="35"/>
      <c r="V66" s="184"/>
      <c r="W66" s="472"/>
      <c r="X66" s="472"/>
      <c r="Y66" s="168"/>
      <c r="Z66" s="27" t="s">
        <v>450</v>
      </c>
    </row>
    <row r="67" spans="2:26" ht="15.9" customHeight="1" x14ac:dyDescent="0.45">
      <c r="B67" s="194"/>
      <c r="C67" s="470" t="s">
        <v>310</v>
      </c>
      <c r="D67" s="471"/>
      <c r="E67" s="42">
        <v>1</v>
      </c>
      <c r="F67" s="106">
        <v>121.5</v>
      </c>
      <c r="G67" s="27" t="s">
        <v>431</v>
      </c>
      <c r="H67" s="27" t="s">
        <v>441</v>
      </c>
      <c r="I67" s="27" t="s">
        <v>433</v>
      </c>
      <c r="J67" s="184" t="s">
        <v>434</v>
      </c>
      <c r="K67" s="472"/>
      <c r="L67" s="168"/>
      <c r="M67" s="27" t="s">
        <v>472</v>
      </c>
      <c r="N67" s="27" t="s">
        <v>436</v>
      </c>
      <c r="O67" s="473" t="s">
        <v>437</v>
      </c>
      <c r="P67" s="27" t="s">
        <v>437</v>
      </c>
      <c r="Q67" s="27"/>
      <c r="R67" s="27" t="s">
        <v>189</v>
      </c>
      <c r="S67" s="35" t="s">
        <v>438</v>
      </c>
      <c r="T67" s="35" t="s">
        <v>439</v>
      </c>
      <c r="U67" s="35"/>
      <c r="V67" s="184"/>
      <c r="W67" s="472"/>
      <c r="X67" s="472"/>
      <c r="Y67" s="168"/>
      <c r="Z67" s="27" t="s">
        <v>440</v>
      </c>
    </row>
    <row r="68" spans="2:26" ht="15.9" customHeight="1" x14ac:dyDescent="0.45">
      <c r="B68" s="194"/>
      <c r="C68" s="470" t="s">
        <v>310</v>
      </c>
      <c r="D68" s="471"/>
      <c r="E68" s="42">
        <v>2</v>
      </c>
      <c r="F68" s="106">
        <v>120.7</v>
      </c>
      <c r="G68" s="27" t="s">
        <v>431</v>
      </c>
      <c r="H68" s="27" t="s">
        <v>458</v>
      </c>
      <c r="I68" s="27" t="s">
        <v>452</v>
      </c>
      <c r="J68" s="184" t="s">
        <v>452</v>
      </c>
      <c r="K68" s="472"/>
      <c r="L68" s="168"/>
      <c r="M68" s="27" t="s">
        <v>508</v>
      </c>
      <c r="N68" s="27" t="s">
        <v>489</v>
      </c>
      <c r="O68" s="473" t="s">
        <v>457</v>
      </c>
      <c r="P68" s="27" t="s">
        <v>356</v>
      </c>
      <c r="Q68" s="27"/>
      <c r="R68" s="27" t="s">
        <v>448</v>
      </c>
      <c r="S68" s="35" t="s">
        <v>438</v>
      </c>
      <c r="T68" s="35" t="s">
        <v>449</v>
      </c>
      <c r="U68" s="35"/>
      <c r="V68" s="184"/>
      <c r="W68" s="472"/>
      <c r="X68" s="472"/>
      <c r="Y68" s="168"/>
      <c r="Z68" s="27" t="s">
        <v>450</v>
      </c>
    </row>
    <row r="69" spans="2:26" ht="15.9" customHeight="1" x14ac:dyDescent="0.45">
      <c r="B69" s="194"/>
      <c r="C69" s="470" t="s">
        <v>310</v>
      </c>
      <c r="D69" s="471"/>
      <c r="E69" s="42">
        <v>3</v>
      </c>
      <c r="F69" s="106">
        <v>119.3</v>
      </c>
      <c r="G69" s="27" t="s">
        <v>431</v>
      </c>
      <c r="H69" s="27" t="s">
        <v>509</v>
      </c>
      <c r="I69" s="27" t="s">
        <v>433</v>
      </c>
      <c r="J69" s="184" t="s">
        <v>455</v>
      </c>
      <c r="K69" s="472"/>
      <c r="L69" s="168"/>
      <c r="M69" s="27" t="s">
        <v>510</v>
      </c>
      <c r="N69" s="27" t="s">
        <v>502</v>
      </c>
      <c r="O69" s="473" t="s">
        <v>437</v>
      </c>
      <c r="P69" s="27" t="s">
        <v>437</v>
      </c>
      <c r="Q69" s="27"/>
      <c r="R69" s="27" t="s">
        <v>457</v>
      </c>
      <c r="S69" s="35" t="s">
        <v>438</v>
      </c>
      <c r="T69" s="35" t="s">
        <v>439</v>
      </c>
      <c r="U69" s="35"/>
      <c r="V69" s="184"/>
      <c r="W69" s="472"/>
      <c r="X69" s="472"/>
      <c r="Y69" s="168"/>
      <c r="Z69" s="27" t="s">
        <v>440</v>
      </c>
    </row>
    <row r="70" spans="2:26" ht="15.9" customHeight="1" x14ac:dyDescent="0.45">
      <c r="B70" s="194"/>
      <c r="C70" s="470" t="s">
        <v>310</v>
      </c>
      <c r="D70" s="471"/>
      <c r="E70" s="42">
        <v>4</v>
      </c>
      <c r="F70" s="106">
        <v>119.3</v>
      </c>
      <c r="G70" s="27" t="s">
        <v>431</v>
      </c>
      <c r="H70" s="27" t="s">
        <v>458</v>
      </c>
      <c r="I70" s="27" t="s">
        <v>452</v>
      </c>
      <c r="J70" s="184" t="s">
        <v>452</v>
      </c>
      <c r="K70" s="472"/>
      <c r="L70" s="168"/>
      <c r="M70" s="27" t="s">
        <v>511</v>
      </c>
      <c r="N70" s="27" t="s">
        <v>461</v>
      </c>
      <c r="O70" s="473" t="s">
        <v>437</v>
      </c>
      <c r="P70" s="27" t="s">
        <v>437</v>
      </c>
      <c r="Q70" s="27"/>
      <c r="R70" s="27" t="s">
        <v>457</v>
      </c>
      <c r="S70" s="35" t="s">
        <v>438</v>
      </c>
      <c r="T70" s="35" t="s">
        <v>439</v>
      </c>
      <c r="U70" s="35"/>
      <c r="V70" s="184"/>
      <c r="W70" s="472"/>
      <c r="X70" s="472"/>
      <c r="Y70" s="168"/>
      <c r="Z70" s="27" t="s">
        <v>462</v>
      </c>
    </row>
    <row r="71" spans="2:26" ht="15.9" customHeight="1" x14ac:dyDescent="0.45">
      <c r="B71" s="194"/>
      <c r="C71" s="470" t="s">
        <v>310</v>
      </c>
      <c r="D71" s="471"/>
      <c r="E71" s="42">
        <v>5</v>
      </c>
      <c r="F71" s="106">
        <v>118.8</v>
      </c>
      <c r="G71" s="27" t="s">
        <v>466</v>
      </c>
      <c r="H71" s="27" t="s">
        <v>512</v>
      </c>
      <c r="I71" s="27" t="s">
        <v>452</v>
      </c>
      <c r="J71" s="184" t="s">
        <v>452</v>
      </c>
      <c r="K71" s="472"/>
      <c r="L71" s="168"/>
      <c r="M71" s="27" t="s">
        <v>513</v>
      </c>
      <c r="N71" s="27" t="s">
        <v>436</v>
      </c>
      <c r="O71" s="473" t="s">
        <v>437</v>
      </c>
      <c r="P71" s="27" t="s">
        <v>437</v>
      </c>
      <c r="Q71" s="27"/>
      <c r="R71" s="27" t="s">
        <v>448</v>
      </c>
      <c r="S71" s="35" t="s">
        <v>438</v>
      </c>
      <c r="T71" s="35" t="s">
        <v>449</v>
      </c>
      <c r="U71" s="35"/>
      <c r="V71" s="184"/>
      <c r="W71" s="472"/>
      <c r="X71" s="472"/>
      <c r="Y71" s="168"/>
      <c r="Z71" s="27" t="s">
        <v>450</v>
      </c>
    </row>
    <row r="72" spans="2:26" ht="15.9" customHeight="1" x14ac:dyDescent="0.45">
      <c r="B72" s="194"/>
      <c r="C72" s="470" t="s">
        <v>311</v>
      </c>
      <c r="D72" s="471"/>
      <c r="E72" s="42">
        <v>1</v>
      </c>
      <c r="F72" s="106">
        <v>122.9</v>
      </c>
      <c r="G72" s="27" t="s">
        <v>431</v>
      </c>
      <c r="H72" s="27" t="s">
        <v>443</v>
      </c>
      <c r="I72" s="27" t="s">
        <v>433</v>
      </c>
      <c r="J72" s="184" t="s">
        <v>434</v>
      </c>
      <c r="K72" s="472"/>
      <c r="L72" s="168"/>
      <c r="M72" s="27" t="s">
        <v>472</v>
      </c>
      <c r="N72" s="27" t="s">
        <v>436</v>
      </c>
      <c r="O72" s="473" t="s">
        <v>437</v>
      </c>
      <c r="P72" s="27" t="s">
        <v>437</v>
      </c>
      <c r="Q72" s="27"/>
      <c r="R72" s="27" t="s">
        <v>189</v>
      </c>
      <c r="S72" s="35" t="s">
        <v>438</v>
      </c>
      <c r="T72" s="35" t="s">
        <v>439</v>
      </c>
      <c r="U72" s="35"/>
      <c r="V72" s="184"/>
      <c r="W72" s="472"/>
      <c r="X72" s="472"/>
      <c r="Y72" s="168"/>
      <c r="Z72" s="27" t="s">
        <v>440</v>
      </c>
    </row>
    <row r="73" spans="2:26" ht="15.9" customHeight="1" x14ac:dyDescent="0.45">
      <c r="B73" s="194"/>
      <c r="C73" s="470" t="s">
        <v>311</v>
      </c>
      <c r="D73" s="471"/>
      <c r="E73" s="42">
        <v>2</v>
      </c>
      <c r="F73" s="106">
        <v>125.5</v>
      </c>
      <c r="G73" s="27" t="s">
        <v>431</v>
      </c>
      <c r="H73" s="27" t="s">
        <v>441</v>
      </c>
      <c r="I73" s="27" t="s">
        <v>433</v>
      </c>
      <c r="J73" s="184" t="s">
        <v>434</v>
      </c>
      <c r="K73" s="472"/>
      <c r="L73" s="168"/>
      <c r="M73" s="27" t="s">
        <v>472</v>
      </c>
      <c r="N73" s="27" t="s">
        <v>436</v>
      </c>
      <c r="O73" s="473" t="s">
        <v>437</v>
      </c>
      <c r="P73" s="27" t="s">
        <v>437</v>
      </c>
      <c r="Q73" s="27"/>
      <c r="R73" s="27" t="s">
        <v>189</v>
      </c>
      <c r="S73" s="35" t="s">
        <v>438</v>
      </c>
      <c r="T73" s="35" t="s">
        <v>439</v>
      </c>
      <c r="U73" s="35"/>
      <c r="V73" s="184"/>
      <c r="W73" s="472"/>
      <c r="X73" s="472"/>
      <c r="Y73" s="168"/>
      <c r="Z73" s="27" t="s">
        <v>440</v>
      </c>
    </row>
    <row r="74" spans="2:26" ht="15.9" customHeight="1" x14ac:dyDescent="0.45">
      <c r="B74" s="194"/>
      <c r="C74" s="470" t="s">
        <v>313</v>
      </c>
      <c r="D74" s="471"/>
      <c r="E74" s="42">
        <v>1</v>
      </c>
      <c r="F74" s="106">
        <v>131.30000000000001</v>
      </c>
      <c r="G74" s="27" t="s">
        <v>431</v>
      </c>
      <c r="H74" s="27" t="s">
        <v>443</v>
      </c>
      <c r="I74" s="27" t="s">
        <v>463</v>
      </c>
      <c r="J74" s="184" t="s">
        <v>464</v>
      </c>
      <c r="K74" s="472"/>
      <c r="L74" s="168"/>
      <c r="M74" s="27" t="s">
        <v>470</v>
      </c>
      <c r="N74" s="27" t="s">
        <v>436</v>
      </c>
      <c r="O74" s="473" t="s">
        <v>437</v>
      </c>
      <c r="P74" s="27" t="s">
        <v>437</v>
      </c>
      <c r="Q74" s="27"/>
      <c r="R74" s="27" t="s">
        <v>448</v>
      </c>
      <c r="S74" s="35" t="s">
        <v>438</v>
      </c>
      <c r="T74" s="35" t="s">
        <v>449</v>
      </c>
      <c r="U74" s="35"/>
      <c r="V74" s="184"/>
      <c r="W74" s="472"/>
      <c r="X74" s="472"/>
      <c r="Y74" s="168"/>
      <c r="Z74" s="27" t="s">
        <v>450</v>
      </c>
    </row>
    <row r="75" spans="2:26" ht="15.9" customHeight="1" x14ac:dyDescent="0.45">
      <c r="B75" s="194"/>
      <c r="C75" s="470" t="s">
        <v>313</v>
      </c>
      <c r="D75" s="471"/>
      <c r="E75" s="42">
        <v>2</v>
      </c>
      <c r="F75" s="106">
        <v>132.5</v>
      </c>
      <c r="G75" s="27" t="s">
        <v>466</v>
      </c>
      <c r="H75" s="27" t="s">
        <v>467</v>
      </c>
      <c r="I75" s="27" t="s">
        <v>452</v>
      </c>
      <c r="J75" s="184" t="s">
        <v>468</v>
      </c>
      <c r="K75" s="472"/>
      <c r="L75" s="168"/>
      <c r="M75" s="27" t="s">
        <v>514</v>
      </c>
      <c r="N75" s="27" t="s">
        <v>461</v>
      </c>
      <c r="O75" s="473" t="s">
        <v>448</v>
      </c>
      <c r="P75" s="27" t="s">
        <v>356</v>
      </c>
      <c r="Q75" s="27"/>
      <c r="R75" s="27" t="s">
        <v>448</v>
      </c>
      <c r="S75" s="35" t="s">
        <v>438</v>
      </c>
      <c r="T75" s="35" t="s">
        <v>449</v>
      </c>
      <c r="U75" s="35"/>
      <c r="V75" s="184"/>
      <c r="W75" s="472"/>
      <c r="X75" s="472"/>
      <c r="Y75" s="168"/>
      <c r="Z75" s="27" t="s">
        <v>450</v>
      </c>
    </row>
    <row r="76" spans="2:26" ht="15.9" customHeight="1" x14ac:dyDescent="0.45">
      <c r="B76" s="194"/>
      <c r="C76" s="470" t="s">
        <v>314</v>
      </c>
      <c r="D76" s="471"/>
      <c r="E76" s="42">
        <v>1</v>
      </c>
      <c r="F76" s="106">
        <v>135.5</v>
      </c>
      <c r="G76" s="27" t="s">
        <v>431</v>
      </c>
      <c r="H76" s="27" t="s">
        <v>443</v>
      </c>
      <c r="I76" s="27" t="s">
        <v>463</v>
      </c>
      <c r="J76" s="184" t="s">
        <v>464</v>
      </c>
      <c r="K76" s="472"/>
      <c r="L76" s="168"/>
      <c r="M76" s="27" t="s">
        <v>515</v>
      </c>
      <c r="N76" s="27" t="s">
        <v>436</v>
      </c>
      <c r="O76" s="473" t="s">
        <v>437</v>
      </c>
      <c r="P76" s="27" t="s">
        <v>437</v>
      </c>
      <c r="Q76" s="27"/>
      <c r="R76" s="27" t="s">
        <v>448</v>
      </c>
      <c r="S76" s="35" t="s">
        <v>438</v>
      </c>
      <c r="T76" s="35" t="s">
        <v>449</v>
      </c>
      <c r="U76" s="35"/>
      <c r="V76" s="184"/>
      <c r="W76" s="472"/>
      <c r="X76" s="472"/>
      <c r="Y76" s="168"/>
      <c r="Z76" s="27" t="s">
        <v>450</v>
      </c>
    </row>
    <row r="77" spans="2:26" ht="15.9" customHeight="1" x14ac:dyDescent="0.45">
      <c r="B77" s="202"/>
      <c r="C77" s="470" t="s">
        <v>315</v>
      </c>
      <c r="D77" s="471"/>
      <c r="E77" s="42">
        <v>1</v>
      </c>
      <c r="F77" s="106">
        <v>140.5</v>
      </c>
      <c r="G77" s="27" t="s">
        <v>431</v>
      </c>
      <c r="H77" s="27" t="s">
        <v>443</v>
      </c>
      <c r="I77" s="27" t="s">
        <v>463</v>
      </c>
      <c r="J77" s="184" t="s">
        <v>464</v>
      </c>
      <c r="K77" s="472"/>
      <c r="L77" s="168"/>
      <c r="M77" s="27" t="s">
        <v>516</v>
      </c>
      <c r="N77" s="27" t="s">
        <v>436</v>
      </c>
      <c r="O77" s="473" t="s">
        <v>437</v>
      </c>
      <c r="P77" s="27" t="s">
        <v>437</v>
      </c>
      <c r="Q77" s="27"/>
      <c r="R77" s="27" t="s">
        <v>448</v>
      </c>
      <c r="S77" s="35" t="s">
        <v>438</v>
      </c>
      <c r="T77" s="35" t="s">
        <v>449</v>
      </c>
      <c r="U77" s="35"/>
      <c r="V77" s="184"/>
      <c r="W77" s="472"/>
      <c r="X77" s="472"/>
      <c r="Y77" s="168"/>
      <c r="Z77" s="27" t="s">
        <v>450</v>
      </c>
    </row>
    <row r="78" spans="2:26" ht="24.75" customHeight="1" x14ac:dyDescent="0.45">
      <c r="B78" s="435" t="s">
        <v>400</v>
      </c>
      <c r="C78" s="435"/>
      <c r="D78" s="435"/>
      <c r="E78" s="435"/>
      <c r="F78" s="311"/>
      <c r="G78" s="311"/>
      <c r="H78" s="311"/>
      <c r="I78" s="435"/>
      <c r="J78" s="435"/>
      <c r="K78" s="435"/>
      <c r="L78" s="435"/>
      <c r="M78" s="435"/>
      <c r="N78" s="435"/>
      <c r="O78" s="435"/>
      <c r="P78" s="435"/>
      <c r="Q78" s="435"/>
      <c r="R78" s="435"/>
      <c r="S78" s="435"/>
      <c r="T78" s="435"/>
      <c r="U78" s="435"/>
      <c r="V78" s="435"/>
      <c r="W78" s="435"/>
      <c r="X78" s="435"/>
      <c r="Y78" s="435"/>
    </row>
    <row r="79" spans="2:26" ht="20.100000000000001" customHeight="1" x14ac:dyDescent="0.45">
      <c r="B79" s="185" t="s">
        <v>1</v>
      </c>
      <c r="C79" s="196"/>
      <c r="D79" s="196"/>
      <c r="E79" s="196"/>
      <c r="F79" s="115" t="s">
        <v>267</v>
      </c>
      <c r="G79" s="116"/>
      <c r="H79" s="117"/>
      <c r="I79" s="166" t="s">
        <v>2</v>
      </c>
      <c r="J79" s="162"/>
      <c r="K79" s="135" t="s">
        <v>353</v>
      </c>
      <c r="L79" s="136"/>
      <c r="M79" s="136"/>
      <c r="N79" s="139"/>
      <c r="O79" s="108" t="s">
        <v>401</v>
      </c>
      <c r="P79" s="110"/>
      <c r="Q79" s="135" t="s">
        <v>364</v>
      </c>
      <c r="R79" s="136"/>
      <c r="S79" s="136"/>
      <c r="T79" s="436"/>
      <c r="U79" s="323" t="s">
        <v>402</v>
      </c>
      <c r="V79" s="324"/>
      <c r="W79" s="324"/>
      <c r="X79" s="325"/>
      <c r="Y79" s="329">
        <v>44337</v>
      </c>
      <c r="Z79" s="331"/>
    </row>
    <row r="80" spans="2:26" ht="20.100000000000001" customHeight="1" x14ac:dyDescent="0.45">
      <c r="B80" s="169" t="s">
        <v>108</v>
      </c>
      <c r="C80" s="171"/>
      <c r="D80" s="171"/>
      <c r="E80" s="171"/>
      <c r="F80" s="119" t="s">
        <v>359</v>
      </c>
      <c r="G80" s="120"/>
      <c r="H80" s="141"/>
      <c r="I80" s="437" t="s">
        <v>109</v>
      </c>
      <c r="J80" s="438"/>
      <c r="K80" s="135" t="s">
        <v>354</v>
      </c>
      <c r="L80" s="136"/>
      <c r="M80" s="136"/>
      <c r="N80" s="139"/>
      <c r="O80" s="108" t="s">
        <v>403</v>
      </c>
      <c r="P80" s="110"/>
      <c r="Q80" s="135" t="s">
        <v>369</v>
      </c>
      <c r="R80" s="136"/>
      <c r="S80" s="136"/>
      <c r="T80" s="436"/>
      <c r="U80" s="439"/>
      <c r="V80" s="440"/>
      <c r="W80" s="440"/>
      <c r="X80" s="441"/>
      <c r="Y80" s="367"/>
      <c r="Z80" s="368"/>
    </row>
    <row r="81" spans="2:26" ht="15" customHeight="1" x14ac:dyDescent="0.45">
      <c r="B81" s="194" t="s">
        <v>404</v>
      </c>
      <c r="C81" s="442" t="s">
        <v>405</v>
      </c>
      <c r="D81" s="443"/>
      <c r="E81" s="444" t="s">
        <v>406</v>
      </c>
      <c r="F81" s="444" t="s">
        <v>407</v>
      </c>
      <c r="G81" s="445" t="s">
        <v>408</v>
      </c>
      <c r="H81" s="446"/>
      <c r="I81" s="185" t="s">
        <v>409</v>
      </c>
      <c r="J81" s="196"/>
      <c r="K81" s="196"/>
      <c r="L81" s="196"/>
      <c r="M81" s="196"/>
      <c r="N81" s="197"/>
      <c r="O81" s="447" t="s">
        <v>410</v>
      </c>
      <c r="P81" s="448"/>
      <c r="Q81" s="449" t="s">
        <v>411</v>
      </c>
      <c r="R81" s="450"/>
      <c r="S81" s="450"/>
      <c r="T81" s="451"/>
      <c r="U81" s="445" t="s">
        <v>412</v>
      </c>
      <c r="V81" s="452"/>
      <c r="W81" s="452"/>
      <c r="X81" s="452"/>
      <c r="Y81" s="446"/>
      <c r="Z81" s="453" t="s">
        <v>413</v>
      </c>
    </row>
    <row r="82" spans="2:26" ht="15" customHeight="1" x14ac:dyDescent="0.45">
      <c r="B82" s="194"/>
      <c r="C82" s="442"/>
      <c r="D82" s="443"/>
      <c r="E82" s="444"/>
      <c r="F82" s="444"/>
      <c r="G82" s="454"/>
      <c r="H82" s="455"/>
      <c r="I82" s="169"/>
      <c r="J82" s="171"/>
      <c r="K82" s="171"/>
      <c r="L82" s="171"/>
      <c r="M82" s="171"/>
      <c r="N82" s="170"/>
      <c r="O82" s="456"/>
      <c r="P82" s="457"/>
      <c r="Q82" s="458"/>
      <c r="R82" s="459"/>
      <c r="S82" s="459"/>
      <c r="T82" s="460"/>
      <c r="U82" s="454"/>
      <c r="V82" s="461"/>
      <c r="W82" s="461"/>
      <c r="X82" s="461"/>
      <c r="Y82" s="455"/>
      <c r="Z82" s="444"/>
    </row>
    <row r="83" spans="2:26" ht="16.5" customHeight="1" x14ac:dyDescent="0.45">
      <c r="B83" s="194"/>
      <c r="C83" s="442"/>
      <c r="D83" s="443"/>
      <c r="E83" s="444"/>
      <c r="F83" s="444"/>
      <c r="G83" s="338" t="s">
        <v>415</v>
      </c>
      <c r="H83" s="338" t="s">
        <v>416</v>
      </c>
      <c r="I83" s="315" t="s">
        <v>417</v>
      </c>
      <c r="J83" s="315" t="s">
        <v>418</v>
      </c>
      <c r="K83" s="462"/>
      <c r="L83" s="462"/>
      <c r="M83" s="463" t="s">
        <v>419</v>
      </c>
      <c r="N83" s="464" t="s">
        <v>420</v>
      </c>
      <c r="O83" s="315" t="s">
        <v>421</v>
      </c>
      <c r="P83" s="315" t="s">
        <v>422</v>
      </c>
      <c r="Q83" s="142" t="s">
        <v>423</v>
      </c>
      <c r="R83" s="462"/>
      <c r="S83" s="338" t="s">
        <v>424</v>
      </c>
      <c r="T83" s="338" t="s">
        <v>425</v>
      </c>
      <c r="U83" s="465" t="s">
        <v>426</v>
      </c>
      <c r="V83" s="338" t="s">
        <v>427</v>
      </c>
      <c r="W83" s="462"/>
      <c r="X83" s="462"/>
      <c r="Y83" s="462"/>
      <c r="Z83" s="444"/>
    </row>
    <row r="84" spans="2:26" ht="16.5" customHeight="1" x14ac:dyDescent="0.45">
      <c r="B84" s="194"/>
      <c r="C84" s="169"/>
      <c r="D84" s="170"/>
      <c r="E84" s="466"/>
      <c r="F84" s="466"/>
      <c r="G84" s="467"/>
      <c r="H84" s="467"/>
      <c r="I84" s="462"/>
      <c r="J84" s="462"/>
      <c r="K84" s="462"/>
      <c r="L84" s="462"/>
      <c r="M84" s="462"/>
      <c r="N84" s="462"/>
      <c r="O84" s="462"/>
      <c r="P84" s="462"/>
      <c r="Q84" s="468" t="s">
        <v>428</v>
      </c>
      <c r="R84" s="468" t="s">
        <v>429</v>
      </c>
      <c r="S84" s="462"/>
      <c r="T84" s="462"/>
      <c r="U84" s="462"/>
      <c r="V84" s="462"/>
      <c r="W84" s="462"/>
      <c r="X84" s="462"/>
      <c r="Y84" s="462"/>
      <c r="Z84" s="469"/>
    </row>
    <row r="85" spans="2:26" ht="15.75" customHeight="1" x14ac:dyDescent="0.45">
      <c r="B85" s="194"/>
      <c r="C85" s="470" t="s">
        <v>316</v>
      </c>
      <c r="D85" s="471"/>
      <c r="E85" s="42">
        <v>1</v>
      </c>
      <c r="F85" s="106">
        <v>145.9</v>
      </c>
      <c r="G85" s="27" t="s">
        <v>431</v>
      </c>
      <c r="H85" s="27" t="s">
        <v>443</v>
      </c>
      <c r="I85" s="27" t="s">
        <v>463</v>
      </c>
      <c r="J85" s="184" t="s">
        <v>464</v>
      </c>
      <c r="K85" s="472"/>
      <c r="L85" s="168"/>
      <c r="M85" s="27" t="s">
        <v>517</v>
      </c>
      <c r="N85" s="27" t="s">
        <v>461</v>
      </c>
      <c r="O85" s="473" t="s">
        <v>437</v>
      </c>
      <c r="P85" s="27" t="s">
        <v>437</v>
      </c>
      <c r="Q85" s="27"/>
      <c r="R85" s="27" t="s">
        <v>448</v>
      </c>
      <c r="S85" s="35" t="s">
        <v>438</v>
      </c>
      <c r="T85" s="35" t="s">
        <v>449</v>
      </c>
      <c r="U85" s="35"/>
      <c r="V85" s="184"/>
      <c r="W85" s="472"/>
      <c r="X85" s="472"/>
      <c r="Y85" s="168"/>
      <c r="Z85" s="27" t="s">
        <v>450</v>
      </c>
    </row>
    <row r="86" spans="2:26" ht="15.9" customHeight="1" x14ac:dyDescent="0.45">
      <c r="B86" s="194"/>
      <c r="C86" s="470" t="s">
        <v>317</v>
      </c>
      <c r="D86" s="471"/>
      <c r="E86" s="42">
        <v>1</v>
      </c>
      <c r="F86" s="106">
        <v>149.6</v>
      </c>
      <c r="G86" s="27" t="s">
        <v>431</v>
      </c>
      <c r="H86" s="27" t="s">
        <v>443</v>
      </c>
      <c r="I86" s="27" t="s">
        <v>463</v>
      </c>
      <c r="J86" s="184" t="s">
        <v>464</v>
      </c>
      <c r="K86" s="472"/>
      <c r="L86" s="168"/>
      <c r="M86" s="27" t="s">
        <v>518</v>
      </c>
      <c r="N86" s="27" t="s">
        <v>461</v>
      </c>
      <c r="O86" s="473" t="s">
        <v>437</v>
      </c>
      <c r="P86" s="27" t="s">
        <v>437</v>
      </c>
      <c r="Q86" s="27"/>
      <c r="R86" s="27" t="s">
        <v>448</v>
      </c>
      <c r="S86" s="35" t="s">
        <v>438</v>
      </c>
      <c r="T86" s="35" t="s">
        <v>449</v>
      </c>
      <c r="U86" s="35"/>
      <c r="V86" s="184"/>
      <c r="W86" s="472"/>
      <c r="X86" s="472"/>
      <c r="Y86" s="168"/>
      <c r="Z86" s="27" t="s">
        <v>450</v>
      </c>
    </row>
    <row r="87" spans="2:26" ht="15.9" customHeight="1" x14ac:dyDescent="0.45">
      <c r="B87" s="194"/>
      <c r="C87" s="470" t="s">
        <v>318</v>
      </c>
      <c r="D87" s="471"/>
      <c r="E87" s="42">
        <v>1</v>
      </c>
      <c r="F87" s="106">
        <v>154.30000000000001</v>
      </c>
      <c r="G87" s="27" t="s">
        <v>431</v>
      </c>
      <c r="H87" s="27" t="s">
        <v>443</v>
      </c>
      <c r="I87" s="27" t="s">
        <v>463</v>
      </c>
      <c r="J87" s="184" t="s">
        <v>464</v>
      </c>
      <c r="K87" s="472"/>
      <c r="L87" s="168"/>
      <c r="M87" s="27" t="s">
        <v>519</v>
      </c>
      <c r="N87" s="27" t="s">
        <v>461</v>
      </c>
      <c r="O87" s="473" t="s">
        <v>437</v>
      </c>
      <c r="P87" s="27" t="s">
        <v>437</v>
      </c>
      <c r="Q87" s="27"/>
      <c r="R87" s="27" t="s">
        <v>448</v>
      </c>
      <c r="S87" s="35" t="s">
        <v>438</v>
      </c>
      <c r="T87" s="35" t="s">
        <v>449</v>
      </c>
      <c r="U87" s="35"/>
      <c r="V87" s="184"/>
      <c r="W87" s="472"/>
      <c r="X87" s="472"/>
      <c r="Y87" s="168"/>
      <c r="Z87" s="27" t="s">
        <v>450</v>
      </c>
    </row>
    <row r="88" spans="2:26" ht="15.9" customHeight="1" x14ac:dyDescent="0.45">
      <c r="B88" s="194"/>
      <c r="C88" s="470" t="s">
        <v>318</v>
      </c>
      <c r="D88" s="471"/>
      <c r="E88" s="42">
        <v>2</v>
      </c>
      <c r="F88" s="106">
        <v>154.30000000000001</v>
      </c>
      <c r="G88" s="27" t="s">
        <v>431</v>
      </c>
      <c r="H88" s="27" t="s">
        <v>445</v>
      </c>
      <c r="I88" s="27" t="s">
        <v>452</v>
      </c>
      <c r="J88" s="184" t="s">
        <v>452</v>
      </c>
      <c r="K88" s="472"/>
      <c r="L88" s="168"/>
      <c r="M88" s="27" t="s">
        <v>520</v>
      </c>
      <c r="N88" s="27" t="s">
        <v>461</v>
      </c>
      <c r="O88" s="473" t="s">
        <v>457</v>
      </c>
      <c r="P88" s="27" t="s">
        <v>356</v>
      </c>
      <c r="Q88" s="27"/>
      <c r="R88" s="27" t="s">
        <v>457</v>
      </c>
      <c r="S88" s="35" t="s">
        <v>438</v>
      </c>
      <c r="T88" s="35" t="s">
        <v>439</v>
      </c>
      <c r="U88" s="35"/>
      <c r="V88" s="184"/>
      <c r="W88" s="472"/>
      <c r="X88" s="472"/>
      <c r="Y88" s="168"/>
      <c r="Z88" s="27" t="s">
        <v>462</v>
      </c>
    </row>
    <row r="89" spans="2:26" ht="15.9" customHeight="1" x14ac:dyDescent="0.45">
      <c r="B89" s="194"/>
      <c r="C89" s="470" t="s">
        <v>318</v>
      </c>
      <c r="D89" s="471"/>
      <c r="E89" s="42">
        <v>3</v>
      </c>
      <c r="F89" s="106">
        <v>153.9</v>
      </c>
      <c r="G89" s="27" t="s">
        <v>431</v>
      </c>
      <c r="H89" s="27" t="s">
        <v>458</v>
      </c>
      <c r="I89" s="27" t="s">
        <v>463</v>
      </c>
      <c r="J89" s="184" t="s">
        <v>464</v>
      </c>
      <c r="K89" s="472"/>
      <c r="L89" s="168"/>
      <c r="M89" s="27" t="s">
        <v>481</v>
      </c>
      <c r="N89" s="27" t="s">
        <v>461</v>
      </c>
      <c r="O89" s="473" t="s">
        <v>437</v>
      </c>
      <c r="P89" s="27" t="s">
        <v>437</v>
      </c>
      <c r="Q89" s="27"/>
      <c r="R89" s="27" t="s">
        <v>448</v>
      </c>
      <c r="S89" s="35" t="s">
        <v>438</v>
      </c>
      <c r="T89" s="35" t="s">
        <v>449</v>
      </c>
      <c r="U89" s="35"/>
      <c r="V89" s="184"/>
      <c r="W89" s="472"/>
      <c r="X89" s="472"/>
      <c r="Y89" s="168"/>
      <c r="Z89" s="27" t="s">
        <v>450</v>
      </c>
    </row>
    <row r="90" spans="2:26" ht="15.9" customHeight="1" x14ac:dyDescent="0.45">
      <c r="B90" s="194"/>
      <c r="C90" s="470" t="s">
        <v>318</v>
      </c>
      <c r="D90" s="471"/>
      <c r="E90" s="42">
        <v>4</v>
      </c>
      <c r="F90" s="106">
        <v>154.80000000000001</v>
      </c>
      <c r="G90" s="27" t="s">
        <v>466</v>
      </c>
      <c r="H90" s="27" t="s">
        <v>512</v>
      </c>
      <c r="I90" s="27" t="s">
        <v>452</v>
      </c>
      <c r="J90" s="184" t="s">
        <v>452</v>
      </c>
      <c r="K90" s="472"/>
      <c r="L90" s="168"/>
      <c r="M90" s="27" t="s">
        <v>521</v>
      </c>
      <c r="N90" s="27" t="s">
        <v>461</v>
      </c>
      <c r="O90" s="473" t="s">
        <v>448</v>
      </c>
      <c r="P90" s="27" t="s">
        <v>356</v>
      </c>
      <c r="Q90" s="27"/>
      <c r="R90" s="27" t="s">
        <v>448</v>
      </c>
      <c r="S90" s="35" t="s">
        <v>438</v>
      </c>
      <c r="T90" s="35" t="s">
        <v>449</v>
      </c>
      <c r="U90" s="35"/>
      <c r="V90" s="184"/>
      <c r="W90" s="472"/>
      <c r="X90" s="472"/>
      <c r="Y90" s="168"/>
      <c r="Z90" s="27" t="s">
        <v>450</v>
      </c>
    </row>
    <row r="91" spans="2:26" ht="15.9" customHeight="1" x14ac:dyDescent="0.45">
      <c r="B91" s="194"/>
      <c r="C91" s="470" t="s">
        <v>319</v>
      </c>
      <c r="D91" s="471"/>
      <c r="E91" s="42">
        <v>1</v>
      </c>
      <c r="F91" s="106">
        <v>157.69999999999999</v>
      </c>
      <c r="G91" s="27" t="s">
        <v>431</v>
      </c>
      <c r="H91" s="27" t="s">
        <v>443</v>
      </c>
      <c r="I91" s="27" t="s">
        <v>463</v>
      </c>
      <c r="J91" s="184" t="s">
        <v>464</v>
      </c>
      <c r="K91" s="472"/>
      <c r="L91" s="168"/>
      <c r="M91" s="27" t="s">
        <v>522</v>
      </c>
      <c r="N91" s="27" t="s">
        <v>461</v>
      </c>
      <c r="O91" s="473" t="s">
        <v>437</v>
      </c>
      <c r="P91" s="27" t="s">
        <v>437</v>
      </c>
      <c r="Q91" s="27"/>
      <c r="R91" s="27" t="s">
        <v>448</v>
      </c>
      <c r="S91" s="35" t="s">
        <v>438</v>
      </c>
      <c r="T91" s="35" t="s">
        <v>449</v>
      </c>
      <c r="U91" s="35"/>
      <c r="V91" s="184"/>
      <c r="W91" s="472"/>
      <c r="X91" s="472"/>
      <c r="Y91" s="168"/>
      <c r="Z91" s="27" t="s">
        <v>450</v>
      </c>
    </row>
    <row r="92" spans="2:26" ht="15.9" customHeight="1" x14ac:dyDescent="0.45">
      <c r="B92" s="194"/>
      <c r="C92" s="470" t="s">
        <v>319</v>
      </c>
      <c r="D92" s="471"/>
      <c r="E92" s="42">
        <v>2</v>
      </c>
      <c r="F92" s="106">
        <v>158.19999999999999</v>
      </c>
      <c r="G92" s="27" t="s">
        <v>431</v>
      </c>
      <c r="H92" s="27" t="s">
        <v>458</v>
      </c>
      <c r="I92" s="27" t="s">
        <v>463</v>
      </c>
      <c r="J92" s="184" t="s">
        <v>464</v>
      </c>
      <c r="K92" s="472"/>
      <c r="L92" s="168"/>
      <c r="M92" s="27" t="s">
        <v>523</v>
      </c>
      <c r="N92" s="27" t="s">
        <v>461</v>
      </c>
      <c r="O92" s="473" t="s">
        <v>437</v>
      </c>
      <c r="P92" s="27" t="s">
        <v>437</v>
      </c>
      <c r="Q92" s="27"/>
      <c r="R92" s="27" t="s">
        <v>448</v>
      </c>
      <c r="S92" s="35" t="s">
        <v>438</v>
      </c>
      <c r="T92" s="35" t="s">
        <v>449</v>
      </c>
      <c r="U92" s="35"/>
      <c r="V92" s="184"/>
      <c r="W92" s="472"/>
      <c r="X92" s="472"/>
      <c r="Y92" s="168"/>
      <c r="Z92" s="27" t="s">
        <v>450</v>
      </c>
    </row>
    <row r="93" spans="2:26" ht="15.9" customHeight="1" x14ac:dyDescent="0.45">
      <c r="B93" s="194"/>
      <c r="C93" s="470" t="s">
        <v>319</v>
      </c>
      <c r="D93" s="471"/>
      <c r="E93" s="42">
        <v>3</v>
      </c>
      <c r="F93" s="106">
        <v>158</v>
      </c>
      <c r="G93" s="27" t="s">
        <v>466</v>
      </c>
      <c r="H93" s="27" t="s">
        <v>467</v>
      </c>
      <c r="I93" s="27" t="s">
        <v>452</v>
      </c>
      <c r="J93" s="184" t="s">
        <v>468</v>
      </c>
      <c r="K93" s="472"/>
      <c r="L93" s="168"/>
      <c r="M93" s="27" t="s">
        <v>524</v>
      </c>
      <c r="N93" s="27" t="s">
        <v>461</v>
      </c>
      <c r="O93" s="473" t="s">
        <v>448</v>
      </c>
      <c r="P93" s="27" t="s">
        <v>356</v>
      </c>
      <c r="Q93" s="27"/>
      <c r="R93" s="27" t="s">
        <v>448</v>
      </c>
      <c r="S93" s="35" t="s">
        <v>438</v>
      </c>
      <c r="T93" s="35" t="s">
        <v>449</v>
      </c>
      <c r="U93" s="35"/>
      <c r="V93" s="184"/>
      <c r="W93" s="472"/>
      <c r="X93" s="472"/>
      <c r="Y93" s="168"/>
      <c r="Z93" s="27" t="s">
        <v>450</v>
      </c>
    </row>
    <row r="94" spans="2:26" ht="15.9" customHeight="1" x14ac:dyDescent="0.45">
      <c r="B94" s="194"/>
      <c r="C94" s="470" t="s">
        <v>319</v>
      </c>
      <c r="D94" s="471"/>
      <c r="E94" s="42">
        <v>4</v>
      </c>
      <c r="F94" s="106">
        <v>159.9</v>
      </c>
      <c r="G94" s="27" t="s">
        <v>466</v>
      </c>
      <c r="H94" s="27" t="s">
        <v>467</v>
      </c>
      <c r="I94" s="27" t="s">
        <v>452</v>
      </c>
      <c r="J94" s="184" t="s">
        <v>452</v>
      </c>
      <c r="K94" s="472"/>
      <c r="L94" s="168"/>
      <c r="M94" s="27" t="s">
        <v>525</v>
      </c>
      <c r="N94" s="27" t="s">
        <v>461</v>
      </c>
      <c r="O94" s="473" t="s">
        <v>437</v>
      </c>
      <c r="P94" s="27" t="s">
        <v>437</v>
      </c>
      <c r="Q94" s="27"/>
      <c r="R94" s="27" t="s">
        <v>448</v>
      </c>
      <c r="S94" s="35" t="s">
        <v>438</v>
      </c>
      <c r="T94" s="35" t="s">
        <v>449</v>
      </c>
      <c r="U94" s="35"/>
      <c r="V94" s="184"/>
      <c r="W94" s="472"/>
      <c r="X94" s="472"/>
      <c r="Y94" s="168"/>
      <c r="Z94" s="27" t="s">
        <v>450</v>
      </c>
    </row>
    <row r="95" spans="2:26" ht="15.9" customHeight="1" x14ac:dyDescent="0.45">
      <c r="B95" s="194"/>
      <c r="C95" s="470" t="s">
        <v>320</v>
      </c>
      <c r="D95" s="471"/>
      <c r="E95" s="42">
        <v>1</v>
      </c>
      <c r="F95" s="106">
        <v>161.9</v>
      </c>
      <c r="G95" s="27" t="s">
        <v>431</v>
      </c>
      <c r="H95" s="27" t="s">
        <v>443</v>
      </c>
      <c r="I95" s="27" t="s">
        <v>463</v>
      </c>
      <c r="J95" s="184" t="s">
        <v>464</v>
      </c>
      <c r="K95" s="472"/>
      <c r="L95" s="168"/>
      <c r="M95" s="27" t="s">
        <v>481</v>
      </c>
      <c r="N95" s="27" t="s">
        <v>461</v>
      </c>
      <c r="O95" s="473" t="s">
        <v>437</v>
      </c>
      <c r="P95" s="27" t="s">
        <v>437</v>
      </c>
      <c r="Q95" s="27"/>
      <c r="R95" s="27" t="s">
        <v>448</v>
      </c>
      <c r="S95" s="35" t="s">
        <v>438</v>
      </c>
      <c r="T95" s="35" t="s">
        <v>449</v>
      </c>
      <c r="U95" s="35"/>
      <c r="V95" s="184"/>
      <c r="W95" s="472"/>
      <c r="X95" s="472"/>
      <c r="Y95" s="168"/>
      <c r="Z95" s="27" t="s">
        <v>450</v>
      </c>
    </row>
    <row r="96" spans="2:26" ht="15.9" customHeight="1" x14ac:dyDescent="0.45">
      <c r="B96" s="194"/>
      <c r="C96" s="470" t="s">
        <v>320</v>
      </c>
      <c r="D96" s="471"/>
      <c r="E96" s="42">
        <v>2</v>
      </c>
      <c r="F96" s="106">
        <v>162.6</v>
      </c>
      <c r="G96" s="27" t="s">
        <v>431</v>
      </c>
      <c r="H96" s="27" t="s">
        <v>445</v>
      </c>
      <c r="I96" s="27" t="s">
        <v>433</v>
      </c>
      <c r="J96" s="184" t="s">
        <v>455</v>
      </c>
      <c r="K96" s="472"/>
      <c r="L96" s="168"/>
      <c r="M96" s="27" t="s">
        <v>456</v>
      </c>
      <c r="N96" s="27" t="s">
        <v>436</v>
      </c>
      <c r="O96" s="473" t="s">
        <v>437</v>
      </c>
      <c r="P96" s="27" t="s">
        <v>437</v>
      </c>
      <c r="Q96" s="27"/>
      <c r="R96" s="27" t="s">
        <v>457</v>
      </c>
      <c r="S96" s="35" t="s">
        <v>438</v>
      </c>
      <c r="T96" s="35" t="s">
        <v>439</v>
      </c>
      <c r="U96" s="35"/>
      <c r="V96" s="184"/>
      <c r="W96" s="472"/>
      <c r="X96" s="472"/>
      <c r="Y96" s="168"/>
      <c r="Z96" s="27" t="s">
        <v>440</v>
      </c>
    </row>
    <row r="97" spans="2:26" ht="15.9" customHeight="1" x14ac:dyDescent="0.45">
      <c r="B97" s="194"/>
      <c r="C97" s="470" t="s">
        <v>320</v>
      </c>
      <c r="D97" s="471"/>
      <c r="E97" s="42">
        <v>3</v>
      </c>
      <c r="F97" s="106">
        <v>162</v>
      </c>
      <c r="G97" s="27" t="s">
        <v>431</v>
      </c>
      <c r="H97" s="27" t="s">
        <v>458</v>
      </c>
      <c r="I97" s="27" t="s">
        <v>463</v>
      </c>
      <c r="J97" s="184" t="s">
        <v>464</v>
      </c>
      <c r="K97" s="472"/>
      <c r="L97" s="168"/>
      <c r="M97" s="27" t="s">
        <v>526</v>
      </c>
      <c r="N97" s="27" t="s">
        <v>461</v>
      </c>
      <c r="O97" s="473" t="s">
        <v>437</v>
      </c>
      <c r="P97" s="27" t="s">
        <v>437</v>
      </c>
      <c r="Q97" s="27"/>
      <c r="R97" s="27" t="s">
        <v>448</v>
      </c>
      <c r="S97" s="35" t="s">
        <v>438</v>
      </c>
      <c r="T97" s="35" t="s">
        <v>449</v>
      </c>
      <c r="U97" s="35"/>
      <c r="V97" s="184"/>
      <c r="W97" s="472"/>
      <c r="X97" s="472"/>
      <c r="Y97" s="168"/>
      <c r="Z97" s="27" t="s">
        <v>450</v>
      </c>
    </row>
    <row r="98" spans="2:26" ht="15.9" customHeight="1" x14ac:dyDescent="0.45">
      <c r="B98" s="194"/>
      <c r="C98" s="470" t="s">
        <v>320</v>
      </c>
      <c r="D98" s="471"/>
      <c r="E98" s="42">
        <v>4</v>
      </c>
      <c r="F98" s="106">
        <v>162</v>
      </c>
      <c r="G98" s="27" t="s">
        <v>431</v>
      </c>
      <c r="H98" s="27" t="s">
        <v>445</v>
      </c>
      <c r="I98" s="27" t="s">
        <v>452</v>
      </c>
      <c r="J98" s="184" t="s">
        <v>452</v>
      </c>
      <c r="K98" s="472"/>
      <c r="L98" s="168"/>
      <c r="M98" s="27" t="s">
        <v>527</v>
      </c>
      <c r="N98" s="27" t="s">
        <v>436</v>
      </c>
      <c r="O98" s="473" t="s">
        <v>437</v>
      </c>
      <c r="P98" s="27" t="s">
        <v>437</v>
      </c>
      <c r="Q98" s="27"/>
      <c r="R98" s="27" t="s">
        <v>457</v>
      </c>
      <c r="S98" s="35" t="s">
        <v>438</v>
      </c>
      <c r="T98" s="35" t="s">
        <v>439</v>
      </c>
      <c r="U98" s="35"/>
      <c r="V98" s="184"/>
      <c r="W98" s="472"/>
      <c r="X98" s="472"/>
      <c r="Y98" s="168"/>
      <c r="Z98" s="27" t="s">
        <v>462</v>
      </c>
    </row>
    <row r="99" spans="2:26" ht="15.9" customHeight="1" x14ac:dyDescent="0.45">
      <c r="B99" s="194"/>
      <c r="C99" s="470" t="s">
        <v>321</v>
      </c>
      <c r="D99" s="471"/>
      <c r="E99" s="42">
        <v>1</v>
      </c>
      <c r="F99" s="106">
        <v>165.5</v>
      </c>
      <c r="G99" s="27" t="s">
        <v>431</v>
      </c>
      <c r="H99" s="27" t="s">
        <v>443</v>
      </c>
      <c r="I99" s="27" t="s">
        <v>463</v>
      </c>
      <c r="J99" s="184" t="s">
        <v>464</v>
      </c>
      <c r="K99" s="472"/>
      <c r="L99" s="168"/>
      <c r="M99" s="27" t="s">
        <v>528</v>
      </c>
      <c r="N99" s="27" t="s">
        <v>461</v>
      </c>
      <c r="O99" s="473" t="s">
        <v>349</v>
      </c>
      <c r="P99" s="27" t="s">
        <v>349</v>
      </c>
      <c r="Q99" s="27"/>
      <c r="R99" s="27" t="s">
        <v>448</v>
      </c>
      <c r="S99" s="35" t="s">
        <v>438</v>
      </c>
      <c r="T99" s="35" t="s">
        <v>449</v>
      </c>
      <c r="U99" s="35"/>
      <c r="V99" s="184"/>
      <c r="W99" s="472"/>
      <c r="X99" s="472"/>
      <c r="Y99" s="168"/>
      <c r="Z99" s="27" t="s">
        <v>450</v>
      </c>
    </row>
    <row r="100" spans="2:26" ht="15.9" customHeight="1" x14ac:dyDescent="0.45">
      <c r="B100" s="194"/>
      <c r="C100" s="470" t="s">
        <v>321</v>
      </c>
      <c r="D100" s="471"/>
      <c r="E100" s="42">
        <v>2</v>
      </c>
      <c r="F100" s="106">
        <v>166.9</v>
      </c>
      <c r="G100" s="27" t="s">
        <v>431</v>
      </c>
      <c r="H100" s="27" t="s">
        <v>458</v>
      </c>
      <c r="I100" s="27" t="s">
        <v>463</v>
      </c>
      <c r="J100" s="184" t="s">
        <v>464</v>
      </c>
      <c r="K100" s="472"/>
      <c r="L100" s="168"/>
      <c r="M100" s="27" t="s">
        <v>529</v>
      </c>
      <c r="N100" s="27" t="s">
        <v>461</v>
      </c>
      <c r="O100" s="473" t="s">
        <v>349</v>
      </c>
      <c r="P100" s="27" t="s">
        <v>349</v>
      </c>
      <c r="Q100" s="27"/>
      <c r="R100" s="27" t="s">
        <v>448</v>
      </c>
      <c r="S100" s="35" t="s">
        <v>438</v>
      </c>
      <c r="T100" s="35" t="s">
        <v>449</v>
      </c>
      <c r="U100" s="35"/>
      <c r="V100" s="184"/>
      <c r="W100" s="472"/>
      <c r="X100" s="472"/>
      <c r="Y100" s="168"/>
      <c r="Z100" s="27" t="s">
        <v>450</v>
      </c>
    </row>
    <row r="101" spans="2:26" ht="15.9" customHeight="1" x14ac:dyDescent="0.45">
      <c r="B101" s="194"/>
      <c r="C101" s="470" t="s">
        <v>321</v>
      </c>
      <c r="D101" s="471"/>
      <c r="E101" s="42">
        <v>3</v>
      </c>
      <c r="F101" s="106">
        <v>167.1</v>
      </c>
      <c r="G101" s="27" t="s">
        <v>466</v>
      </c>
      <c r="H101" s="27" t="s">
        <v>467</v>
      </c>
      <c r="I101" s="27" t="s">
        <v>452</v>
      </c>
      <c r="J101" s="184" t="s">
        <v>468</v>
      </c>
      <c r="K101" s="472"/>
      <c r="L101" s="168"/>
      <c r="M101" s="27" t="s">
        <v>530</v>
      </c>
      <c r="N101" s="27" t="s">
        <v>461</v>
      </c>
      <c r="O101" s="473" t="s">
        <v>448</v>
      </c>
      <c r="P101" s="27" t="s">
        <v>356</v>
      </c>
      <c r="Q101" s="27"/>
      <c r="R101" s="27" t="s">
        <v>448</v>
      </c>
      <c r="S101" s="35" t="s">
        <v>438</v>
      </c>
      <c r="T101" s="35" t="s">
        <v>449</v>
      </c>
      <c r="U101" s="35"/>
      <c r="V101" s="184"/>
      <c r="W101" s="472"/>
      <c r="X101" s="472"/>
      <c r="Y101" s="168"/>
      <c r="Z101" s="27" t="s">
        <v>450</v>
      </c>
    </row>
    <row r="102" spans="2:26" ht="15.9" customHeight="1" x14ac:dyDescent="0.45">
      <c r="B102" s="194"/>
      <c r="C102" s="470" t="s">
        <v>322</v>
      </c>
      <c r="D102" s="471"/>
      <c r="E102" s="42">
        <v>1</v>
      </c>
      <c r="F102" s="106">
        <v>168.6</v>
      </c>
      <c r="G102" s="27" t="s">
        <v>431</v>
      </c>
      <c r="H102" s="27" t="s">
        <v>443</v>
      </c>
      <c r="I102" s="27" t="s">
        <v>452</v>
      </c>
      <c r="J102" s="184" t="s">
        <v>452</v>
      </c>
      <c r="K102" s="472"/>
      <c r="L102" s="168"/>
      <c r="M102" s="27" t="s">
        <v>531</v>
      </c>
      <c r="N102" s="27" t="s">
        <v>436</v>
      </c>
      <c r="O102" s="473" t="s">
        <v>437</v>
      </c>
      <c r="P102" s="27" t="s">
        <v>437</v>
      </c>
      <c r="Q102" s="27"/>
      <c r="R102" s="27" t="s">
        <v>457</v>
      </c>
      <c r="S102" s="35" t="s">
        <v>438</v>
      </c>
      <c r="T102" s="35" t="s">
        <v>439</v>
      </c>
      <c r="U102" s="35"/>
      <c r="V102" s="184"/>
      <c r="W102" s="472"/>
      <c r="X102" s="472"/>
      <c r="Y102" s="168"/>
      <c r="Z102" s="27" t="s">
        <v>462</v>
      </c>
    </row>
    <row r="103" spans="2:26" ht="15.9" customHeight="1" x14ac:dyDescent="0.45">
      <c r="B103" s="194"/>
      <c r="C103" s="470" t="s">
        <v>322</v>
      </c>
      <c r="D103" s="471"/>
      <c r="E103" s="42">
        <v>2</v>
      </c>
      <c r="F103" s="106">
        <v>169.3</v>
      </c>
      <c r="G103" s="27" t="s">
        <v>431</v>
      </c>
      <c r="H103" s="27" t="s">
        <v>458</v>
      </c>
      <c r="I103" s="27" t="s">
        <v>463</v>
      </c>
      <c r="J103" s="184" t="s">
        <v>464</v>
      </c>
      <c r="K103" s="472"/>
      <c r="L103" s="168"/>
      <c r="M103" s="27" t="s">
        <v>532</v>
      </c>
      <c r="N103" s="27" t="s">
        <v>533</v>
      </c>
      <c r="O103" s="473" t="s">
        <v>437</v>
      </c>
      <c r="P103" s="27" t="s">
        <v>437</v>
      </c>
      <c r="Q103" s="27"/>
      <c r="R103" s="27" t="s">
        <v>448</v>
      </c>
      <c r="S103" s="35" t="s">
        <v>438</v>
      </c>
      <c r="T103" s="35" t="s">
        <v>449</v>
      </c>
      <c r="U103" s="35"/>
      <c r="V103" s="184"/>
      <c r="W103" s="472"/>
      <c r="X103" s="472"/>
      <c r="Y103" s="168"/>
      <c r="Z103" s="27" t="s">
        <v>450</v>
      </c>
    </row>
    <row r="104" spans="2:26" ht="15.9" customHeight="1" x14ac:dyDescent="0.45">
      <c r="B104" s="194"/>
      <c r="C104" s="470" t="s">
        <v>322</v>
      </c>
      <c r="D104" s="471"/>
      <c r="E104" s="42">
        <v>3</v>
      </c>
      <c r="F104" s="106">
        <v>171.8</v>
      </c>
      <c r="G104" s="27" t="s">
        <v>431</v>
      </c>
      <c r="H104" s="27" t="s">
        <v>487</v>
      </c>
      <c r="I104" s="27" t="s">
        <v>452</v>
      </c>
      <c r="J104" s="184" t="s">
        <v>452</v>
      </c>
      <c r="K104" s="472"/>
      <c r="L104" s="168"/>
      <c r="M104" s="27" t="s">
        <v>534</v>
      </c>
      <c r="N104" s="27" t="s">
        <v>489</v>
      </c>
      <c r="O104" s="473" t="s">
        <v>457</v>
      </c>
      <c r="P104" s="27" t="s">
        <v>356</v>
      </c>
      <c r="Q104" s="27"/>
      <c r="R104" s="27" t="s">
        <v>448</v>
      </c>
      <c r="S104" s="35" t="s">
        <v>438</v>
      </c>
      <c r="T104" s="35" t="s">
        <v>449</v>
      </c>
      <c r="U104" s="35"/>
      <c r="V104" s="184"/>
      <c r="W104" s="472"/>
      <c r="X104" s="472"/>
      <c r="Y104" s="168"/>
      <c r="Z104" s="27" t="s">
        <v>450</v>
      </c>
    </row>
    <row r="105" spans="2:26" ht="15.9" customHeight="1" x14ac:dyDescent="0.45">
      <c r="B105" s="194"/>
      <c r="C105" s="470" t="s">
        <v>323</v>
      </c>
      <c r="D105" s="471"/>
      <c r="E105" s="42">
        <v>1</v>
      </c>
      <c r="F105" s="106">
        <v>173.8</v>
      </c>
      <c r="G105" s="27" t="s">
        <v>431</v>
      </c>
      <c r="H105" s="27" t="s">
        <v>443</v>
      </c>
      <c r="I105" s="27" t="s">
        <v>463</v>
      </c>
      <c r="J105" s="184" t="s">
        <v>464</v>
      </c>
      <c r="K105" s="472"/>
      <c r="L105" s="168"/>
      <c r="M105" s="27" t="s">
        <v>535</v>
      </c>
      <c r="N105" s="27" t="s">
        <v>461</v>
      </c>
      <c r="O105" s="473" t="s">
        <v>437</v>
      </c>
      <c r="P105" s="27" t="s">
        <v>437</v>
      </c>
      <c r="Q105" s="27"/>
      <c r="R105" s="27" t="s">
        <v>448</v>
      </c>
      <c r="S105" s="35" t="s">
        <v>438</v>
      </c>
      <c r="T105" s="35" t="s">
        <v>449</v>
      </c>
      <c r="U105" s="35"/>
      <c r="V105" s="184"/>
      <c r="W105" s="472"/>
      <c r="X105" s="472"/>
      <c r="Y105" s="168"/>
      <c r="Z105" s="27" t="s">
        <v>450</v>
      </c>
    </row>
    <row r="106" spans="2:26" ht="15.9" customHeight="1" x14ac:dyDescent="0.45">
      <c r="B106" s="194"/>
      <c r="C106" s="470" t="s">
        <v>323</v>
      </c>
      <c r="D106" s="471"/>
      <c r="E106" s="42">
        <v>2</v>
      </c>
      <c r="F106" s="106">
        <v>175.6</v>
      </c>
      <c r="G106" s="27" t="s">
        <v>431</v>
      </c>
      <c r="H106" s="27" t="s">
        <v>485</v>
      </c>
      <c r="I106" s="27" t="s">
        <v>433</v>
      </c>
      <c r="J106" s="184" t="s">
        <v>434</v>
      </c>
      <c r="K106" s="472"/>
      <c r="L106" s="168"/>
      <c r="M106" s="27" t="s">
        <v>536</v>
      </c>
      <c r="N106" s="27" t="s">
        <v>436</v>
      </c>
      <c r="O106" s="473" t="s">
        <v>437</v>
      </c>
      <c r="P106" s="27" t="s">
        <v>437</v>
      </c>
      <c r="Q106" s="27"/>
      <c r="R106" s="27" t="s">
        <v>189</v>
      </c>
      <c r="S106" s="35" t="s">
        <v>438</v>
      </c>
      <c r="T106" s="35" t="s">
        <v>439</v>
      </c>
      <c r="U106" s="35"/>
      <c r="V106" s="184"/>
      <c r="W106" s="472"/>
      <c r="X106" s="472"/>
      <c r="Y106" s="168"/>
      <c r="Z106" s="27" t="s">
        <v>440</v>
      </c>
    </row>
    <row r="107" spans="2:26" ht="15.9" customHeight="1" x14ac:dyDescent="0.45">
      <c r="B107" s="194"/>
      <c r="C107" s="470" t="s">
        <v>323</v>
      </c>
      <c r="D107" s="471"/>
      <c r="E107" s="42">
        <v>3</v>
      </c>
      <c r="F107" s="106">
        <v>174</v>
      </c>
      <c r="G107" s="27" t="s">
        <v>431</v>
      </c>
      <c r="H107" s="27" t="s">
        <v>458</v>
      </c>
      <c r="I107" s="27" t="s">
        <v>463</v>
      </c>
      <c r="J107" s="184" t="s">
        <v>464</v>
      </c>
      <c r="K107" s="472"/>
      <c r="L107" s="168"/>
      <c r="M107" s="27" t="s">
        <v>537</v>
      </c>
      <c r="N107" s="27" t="s">
        <v>461</v>
      </c>
      <c r="O107" s="473" t="s">
        <v>437</v>
      </c>
      <c r="P107" s="27" t="s">
        <v>437</v>
      </c>
      <c r="Q107" s="27"/>
      <c r="R107" s="27" t="s">
        <v>448</v>
      </c>
      <c r="S107" s="35" t="s">
        <v>438</v>
      </c>
      <c r="T107" s="35" t="s">
        <v>449</v>
      </c>
      <c r="U107" s="35"/>
      <c r="V107" s="184"/>
      <c r="W107" s="472"/>
      <c r="X107" s="472"/>
      <c r="Y107" s="168"/>
      <c r="Z107" s="27" t="s">
        <v>450</v>
      </c>
    </row>
    <row r="108" spans="2:26" ht="15.9" customHeight="1" x14ac:dyDescent="0.45">
      <c r="B108" s="194"/>
      <c r="C108" s="470" t="s">
        <v>324</v>
      </c>
      <c r="D108" s="471"/>
      <c r="E108" s="42">
        <v>1</v>
      </c>
      <c r="F108" s="106">
        <v>176.2</v>
      </c>
      <c r="G108" s="27" t="s">
        <v>431</v>
      </c>
      <c r="H108" s="27" t="s">
        <v>451</v>
      </c>
      <c r="I108" s="27" t="s">
        <v>452</v>
      </c>
      <c r="J108" s="184" t="s">
        <v>452</v>
      </c>
      <c r="K108" s="472"/>
      <c r="L108" s="168"/>
      <c r="M108" s="27" t="s">
        <v>538</v>
      </c>
      <c r="N108" s="27" t="s">
        <v>461</v>
      </c>
      <c r="O108" s="473" t="s">
        <v>448</v>
      </c>
      <c r="P108" s="27" t="s">
        <v>356</v>
      </c>
      <c r="Q108" s="27"/>
      <c r="R108" s="27" t="s">
        <v>448</v>
      </c>
      <c r="S108" s="35" t="s">
        <v>438</v>
      </c>
      <c r="T108" s="35" t="s">
        <v>449</v>
      </c>
      <c r="U108" s="35"/>
      <c r="V108" s="184"/>
      <c r="W108" s="472"/>
      <c r="X108" s="472"/>
      <c r="Y108" s="168"/>
      <c r="Z108" s="27" t="s">
        <v>450</v>
      </c>
    </row>
    <row r="109" spans="2:26" ht="15.9" customHeight="1" x14ac:dyDescent="0.45">
      <c r="B109" s="194"/>
      <c r="C109" s="470" t="s">
        <v>324</v>
      </c>
      <c r="D109" s="471"/>
      <c r="E109" s="42">
        <v>2</v>
      </c>
      <c r="F109" s="106">
        <v>177.6</v>
      </c>
      <c r="G109" s="27" t="s">
        <v>431</v>
      </c>
      <c r="H109" s="27" t="s">
        <v>443</v>
      </c>
      <c r="I109" s="27" t="s">
        <v>463</v>
      </c>
      <c r="J109" s="184" t="s">
        <v>464</v>
      </c>
      <c r="K109" s="472"/>
      <c r="L109" s="168"/>
      <c r="M109" s="27" t="s">
        <v>539</v>
      </c>
      <c r="N109" s="27" t="s">
        <v>461</v>
      </c>
      <c r="O109" s="473" t="s">
        <v>437</v>
      </c>
      <c r="P109" s="27" t="s">
        <v>437</v>
      </c>
      <c r="Q109" s="27"/>
      <c r="R109" s="27" t="s">
        <v>448</v>
      </c>
      <c r="S109" s="35" t="s">
        <v>438</v>
      </c>
      <c r="T109" s="35" t="s">
        <v>449</v>
      </c>
      <c r="U109" s="35"/>
      <c r="V109" s="184"/>
      <c r="W109" s="472"/>
      <c r="X109" s="472"/>
      <c r="Y109" s="168"/>
      <c r="Z109" s="27" t="s">
        <v>450</v>
      </c>
    </row>
    <row r="110" spans="2:26" ht="15.9" customHeight="1" x14ac:dyDescent="0.45">
      <c r="B110" s="194"/>
      <c r="C110" s="470" t="s">
        <v>324</v>
      </c>
      <c r="D110" s="471"/>
      <c r="E110" s="42">
        <v>3</v>
      </c>
      <c r="F110" s="106">
        <v>179.6</v>
      </c>
      <c r="G110" s="27" t="s">
        <v>431</v>
      </c>
      <c r="H110" s="27" t="s">
        <v>432</v>
      </c>
      <c r="I110" s="27" t="s">
        <v>433</v>
      </c>
      <c r="J110" s="184" t="s">
        <v>434</v>
      </c>
      <c r="K110" s="472"/>
      <c r="L110" s="168"/>
      <c r="M110" s="27" t="s">
        <v>473</v>
      </c>
      <c r="N110" s="27" t="s">
        <v>436</v>
      </c>
      <c r="O110" s="473" t="s">
        <v>437</v>
      </c>
      <c r="P110" s="27" t="s">
        <v>437</v>
      </c>
      <c r="Q110" s="27"/>
      <c r="R110" s="27" t="s">
        <v>189</v>
      </c>
      <c r="S110" s="35" t="s">
        <v>438</v>
      </c>
      <c r="T110" s="35" t="s">
        <v>439</v>
      </c>
      <c r="U110" s="35"/>
      <c r="V110" s="184"/>
      <c r="W110" s="472"/>
      <c r="X110" s="472"/>
      <c r="Y110" s="168"/>
      <c r="Z110" s="27" t="s">
        <v>440</v>
      </c>
    </row>
    <row r="111" spans="2:26" ht="15.9" customHeight="1" x14ac:dyDescent="0.45">
      <c r="B111" s="194"/>
      <c r="C111" s="470" t="s">
        <v>325</v>
      </c>
      <c r="D111" s="471"/>
      <c r="E111" s="42">
        <v>1</v>
      </c>
      <c r="F111" s="106">
        <v>180.7</v>
      </c>
      <c r="G111" s="27" t="s">
        <v>431</v>
      </c>
      <c r="H111" s="27" t="s">
        <v>498</v>
      </c>
      <c r="I111" s="27" t="s">
        <v>463</v>
      </c>
      <c r="J111" s="184" t="s">
        <v>464</v>
      </c>
      <c r="K111" s="472"/>
      <c r="L111" s="168"/>
      <c r="M111" s="27" t="s">
        <v>540</v>
      </c>
      <c r="N111" s="27" t="s">
        <v>461</v>
      </c>
      <c r="O111" s="473" t="s">
        <v>349</v>
      </c>
      <c r="P111" s="27" t="s">
        <v>349</v>
      </c>
      <c r="Q111" s="27"/>
      <c r="R111" s="27" t="s">
        <v>448</v>
      </c>
      <c r="S111" s="35" t="s">
        <v>438</v>
      </c>
      <c r="T111" s="35" t="s">
        <v>449</v>
      </c>
      <c r="U111" s="35"/>
      <c r="V111" s="184"/>
      <c r="W111" s="472"/>
      <c r="X111" s="472"/>
      <c r="Y111" s="168"/>
      <c r="Z111" s="27" t="s">
        <v>450</v>
      </c>
    </row>
    <row r="112" spans="2:26" ht="15.9" customHeight="1" x14ac:dyDescent="0.45">
      <c r="B112" s="194"/>
      <c r="C112" s="470" t="s">
        <v>325</v>
      </c>
      <c r="D112" s="471"/>
      <c r="E112" s="42">
        <v>2</v>
      </c>
      <c r="F112" s="106">
        <v>183.6</v>
      </c>
      <c r="G112" s="27" t="s">
        <v>431</v>
      </c>
      <c r="H112" s="27" t="s">
        <v>432</v>
      </c>
      <c r="I112" s="27" t="s">
        <v>433</v>
      </c>
      <c r="J112" s="184" t="s">
        <v>434</v>
      </c>
      <c r="K112" s="472"/>
      <c r="L112" s="168"/>
      <c r="M112" s="27" t="s">
        <v>473</v>
      </c>
      <c r="N112" s="27" t="s">
        <v>436</v>
      </c>
      <c r="O112" s="473" t="s">
        <v>437</v>
      </c>
      <c r="P112" s="27" t="s">
        <v>437</v>
      </c>
      <c r="Q112" s="27"/>
      <c r="R112" s="27" t="s">
        <v>189</v>
      </c>
      <c r="S112" s="35" t="s">
        <v>438</v>
      </c>
      <c r="T112" s="35" t="s">
        <v>439</v>
      </c>
      <c r="U112" s="35"/>
      <c r="V112" s="184"/>
      <c r="W112" s="472"/>
      <c r="X112" s="472"/>
      <c r="Y112" s="168"/>
      <c r="Z112" s="27" t="s">
        <v>440</v>
      </c>
    </row>
    <row r="113" spans="2:26" ht="15.9" customHeight="1" x14ac:dyDescent="0.45">
      <c r="B113" s="194"/>
      <c r="C113" s="470" t="s">
        <v>326</v>
      </c>
      <c r="D113" s="471"/>
      <c r="E113" s="42">
        <v>1</v>
      </c>
      <c r="F113" s="106">
        <v>187.6</v>
      </c>
      <c r="G113" s="27" t="s">
        <v>431</v>
      </c>
      <c r="H113" s="27" t="s">
        <v>432</v>
      </c>
      <c r="I113" s="27" t="s">
        <v>433</v>
      </c>
      <c r="J113" s="184" t="s">
        <v>434</v>
      </c>
      <c r="K113" s="472"/>
      <c r="L113" s="168"/>
      <c r="M113" s="27" t="s">
        <v>472</v>
      </c>
      <c r="N113" s="27" t="s">
        <v>436</v>
      </c>
      <c r="O113" s="473" t="s">
        <v>437</v>
      </c>
      <c r="P113" s="27" t="s">
        <v>437</v>
      </c>
      <c r="Q113" s="27"/>
      <c r="R113" s="27" t="s">
        <v>189</v>
      </c>
      <c r="S113" s="35" t="s">
        <v>438</v>
      </c>
      <c r="T113" s="35" t="s">
        <v>439</v>
      </c>
      <c r="U113" s="35"/>
      <c r="V113" s="184"/>
      <c r="W113" s="472"/>
      <c r="X113" s="472"/>
      <c r="Y113" s="168"/>
      <c r="Z113" s="27" t="s">
        <v>440</v>
      </c>
    </row>
    <row r="114" spans="2:26" ht="15.9" customHeight="1" x14ac:dyDescent="0.45">
      <c r="B114" s="194"/>
      <c r="C114" s="470" t="s">
        <v>326</v>
      </c>
      <c r="D114" s="471"/>
      <c r="E114" s="42">
        <v>2</v>
      </c>
      <c r="F114" s="106">
        <v>186.5</v>
      </c>
      <c r="G114" s="27" t="s">
        <v>431</v>
      </c>
      <c r="H114" s="27" t="s">
        <v>458</v>
      </c>
      <c r="I114" s="27" t="s">
        <v>463</v>
      </c>
      <c r="J114" s="184" t="s">
        <v>464</v>
      </c>
      <c r="K114" s="472"/>
      <c r="L114" s="168"/>
      <c r="M114" s="27" t="s">
        <v>541</v>
      </c>
      <c r="N114" s="27" t="s">
        <v>461</v>
      </c>
      <c r="O114" s="473" t="s">
        <v>437</v>
      </c>
      <c r="P114" s="27" t="s">
        <v>437</v>
      </c>
      <c r="Q114" s="27"/>
      <c r="R114" s="27" t="s">
        <v>448</v>
      </c>
      <c r="S114" s="35" t="s">
        <v>438</v>
      </c>
      <c r="T114" s="35" t="s">
        <v>449</v>
      </c>
      <c r="U114" s="35"/>
      <c r="V114" s="184"/>
      <c r="W114" s="472"/>
      <c r="X114" s="472"/>
      <c r="Y114" s="168"/>
      <c r="Z114" s="27" t="s">
        <v>450</v>
      </c>
    </row>
    <row r="115" spans="2:26" ht="15.9" customHeight="1" x14ac:dyDescent="0.45">
      <c r="B115" s="202"/>
      <c r="C115" s="470" t="s">
        <v>327</v>
      </c>
      <c r="D115" s="471"/>
      <c r="E115" s="42">
        <v>1</v>
      </c>
      <c r="F115" s="106">
        <v>188.7</v>
      </c>
      <c r="G115" s="27" t="s">
        <v>431</v>
      </c>
      <c r="H115" s="27" t="s">
        <v>443</v>
      </c>
      <c r="I115" s="27" t="s">
        <v>433</v>
      </c>
      <c r="J115" s="184" t="s">
        <v>455</v>
      </c>
      <c r="K115" s="472"/>
      <c r="L115" s="168"/>
      <c r="M115" s="27" t="s">
        <v>542</v>
      </c>
      <c r="N115" s="27" t="s">
        <v>502</v>
      </c>
      <c r="O115" s="473" t="s">
        <v>437</v>
      </c>
      <c r="P115" s="27" t="s">
        <v>437</v>
      </c>
      <c r="Q115" s="27"/>
      <c r="R115" s="27" t="s">
        <v>448</v>
      </c>
      <c r="S115" s="35" t="s">
        <v>438</v>
      </c>
      <c r="T115" s="35" t="s">
        <v>449</v>
      </c>
      <c r="U115" s="35"/>
      <c r="V115" s="184"/>
      <c r="W115" s="472"/>
      <c r="X115" s="472"/>
      <c r="Y115" s="168"/>
      <c r="Z115" s="27" t="s">
        <v>450</v>
      </c>
    </row>
    <row r="116" spans="2:26" ht="24.75" customHeight="1" x14ac:dyDescent="0.45">
      <c r="B116" s="435" t="s">
        <v>400</v>
      </c>
      <c r="C116" s="435"/>
      <c r="D116" s="435"/>
      <c r="E116" s="435"/>
      <c r="F116" s="311"/>
      <c r="G116" s="311"/>
      <c r="H116" s="311"/>
      <c r="I116" s="435"/>
      <c r="J116" s="435"/>
      <c r="K116" s="435"/>
      <c r="L116" s="435"/>
      <c r="M116" s="435"/>
      <c r="N116" s="435"/>
      <c r="O116" s="435"/>
      <c r="P116" s="435"/>
      <c r="Q116" s="435"/>
      <c r="R116" s="435"/>
      <c r="S116" s="435"/>
      <c r="T116" s="435"/>
      <c r="U116" s="435"/>
      <c r="V116" s="435"/>
      <c r="W116" s="435"/>
      <c r="X116" s="435"/>
      <c r="Y116" s="435"/>
    </row>
    <row r="117" spans="2:26" ht="20.100000000000001" customHeight="1" x14ac:dyDescent="0.45">
      <c r="B117" s="185" t="s">
        <v>1</v>
      </c>
      <c r="C117" s="196"/>
      <c r="D117" s="196"/>
      <c r="E117" s="196"/>
      <c r="F117" s="115" t="s">
        <v>267</v>
      </c>
      <c r="G117" s="116"/>
      <c r="H117" s="117"/>
      <c r="I117" s="166" t="s">
        <v>2</v>
      </c>
      <c r="J117" s="162"/>
      <c r="K117" s="135" t="s">
        <v>353</v>
      </c>
      <c r="L117" s="136"/>
      <c r="M117" s="136"/>
      <c r="N117" s="139"/>
      <c r="O117" s="108" t="s">
        <v>401</v>
      </c>
      <c r="P117" s="110"/>
      <c r="Q117" s="135" t="s">
        <v>364</v>
      </c>
      <c r="R117" s="136"/>
      <c r="S117" s="136"/>
      <c r="T117" s="436"/>
      <c r="U117" s="323" t="s">
        <v>402</v>
      </c>
      <c r="V117" s="324"/>
      <c r="W117" s="324"/>
      <c r="X117" s="325"/>
      <c r="Y117" s="329">
        <v>44337</v>
      </c>
      <c r="Z117" s="331"/>
    </row>
    <row r="118" spans="2:26" ht="20.100000000000001" customHeight="1" x14ac:dyDescent="0.45">
      <c r="B118" s="169" t="s">
        <v>108</v>
      </c>
      <c r="C118" s="171"/>
      <c r="D118" s="171"/>
      <c r="E118" s="171"/>
      <c r="F118" s="119" t="s">
        <v>359</v>
      </c>
      <c r="G118" s="120"/>
      <c r="H118" s="141"/>
      <c r="I118" s="437" t="s">
        <v>109</v>
      </c>
      <c r="J118" s="438"/>
      <c r="K118" s="135" t="s">
        <v>354</v>
      </c>
      <c r="L118" s="136"/>
      <c r="M118" s="136"/>
      <c r="N118" s="139"/>
      <c r="O118" s="108" t="s">
        <v>403</v>
      </c>
      <c r="P118" s="110"/>
      <c r="Q118" s="135" t="s">
        <v>369</v>
      </c>
      <c r="R118" s="136"/>
      <c r="S118" s="136"/>
      <c r="T118" s="436"/>
      <c r="U118" s="439"/>
      <c r="V118" s="440"/>
      <c r="W118" s="440"/>
      <c r="X118" s="441"/>
      <c r="Y118" s="367"/>
      <c r="Z118" s="368"/>
    </row>
    <row r="119" spans="2:26" ht="15" customHeight="1" x14ac:dyDescent="0.45">
      <c r="B119" s="194" t="s">
        <v>404</v>
      </c>
      <c r="C119" s="442" t="s">
        <v>405</v>
      </c>
      <c r="D119" s="443"/>
      <c r="E119" s="444" t="s">
        <v>406</v>
      </c>
      <c r="F119" s="444" t="s">
        <v>407</v>
      </c>
      <c r="G119" s="445" t="s">
        <v>408</v>
      </c>
      <c r="H119" s="446"/>
      <c r="I119" s="185" t="s">
        <v>409</v>
      </c>
      <c r="J119" s="196"/>
      <c r="K119" s="196"/>
      <c r="L119" s="196"/>
      <c r="M119" s="196"/>
      <c r="N119" s="197"/>
      <c r="O119" s="447" t="s">
        <v>410</v>
      </c>
      <c r="P119" s="448"/>
      <c r="Q119" s="449" t="s">
        <v>411</v>
      </c>
      <c r="R119" s="450"/>
      <c r="S119" s="450"/>
      <c r="T119" s="451"/>
      <c r="U119" s="445" t="s">
        <v>412</v>
      </c>
      <c r="V119" s="452"/>
      <c r="W119" s="452"/>
      <c r="X119" s="452"/>
      <c r="Y119" s="446"/>
      <c r="Z119" s="453" t="s">
        <v>413</v>
      </c>
    </row>
    <row r="120" spans="2:26" ht="15" customHeight="1" x14ac:dyDescent="0.45">
      <c r="B120" s="194"/>
      <c r="C120" s="442"/>
      <c r="D120" s="443"/>
      <c r="E120" s="444"/>
      <c r="F120" s="444"/>
      <c r="G120" s="454"/>
      <c r="H120" s="455"/>
      <c r="I120" s="169"/>
      <c r="J120" s="171"/>
      <c r="K120" s="171"/>
      <c r="L120" s="171"/>
      <c r="M120" s="171"/>
      <c r="N120" s="170"/>
      <c r="O120" s="456"/>
      <c r="P120" s="457"/>
      <c r="Q120" s="458"/>
      <c r="R120" s="459"/>
      <c r="S120" s="459"/>
      <c r="T120" s="460"/>
      <c r="U120" s="454"/>
      <c r="V120" s="461"/>
      <c r="W120" s="461"/>
      <c r="X120" s="461"/>
      <c r="Y120" s="455"/>
      <c r="Z120" s="444"/>
    </row>
    <row r="121" spans="2:26" ht="16.5" customHeight="1" x14ac:dyDescent="0.45">
      <c r="B121" s="194"/>
      <c r="C121" s="442"/>
      <c r="D121" s="443"/>
      <c r="E121" s="444"/>
      <c r="F121" s="444"/>
      <c r="G121" s="338" t="s">
        <v>415</v>
      </c>
      <c r="H121" s="338" t="s">
        <v>416</v>
      </c>
      <c r="I121" s="315" t="s">
        <v>417</v>
      </c>
      <c r="J121" s="315" t="s">
        <v>418</v>
      </c>
      <c r="K121" s="462"/>
      <c r="L121" s="462"/>
      <c r="M121" s="463" t="s">
        <v>419</v>
      </c>
      <c r="N121" s="464" t="s">
        <v>420</v>
      </c>
      <c r="O121" s="315" t="s">
        <v>421</v>
      </c>
      <c r="P121" s="315" t="s">
        <v>422</v>
      </c>
      <c r="Q121" s="142" t="s">
        <v>423</v>
      </c>
      <c r="R121" s="462"/>
      <c r="S121" s="338" t="s">
        <v>424</v>
      </c>
      <c r="T121" s="338" t="s">
        <v>425</v>
      </c>
      <c r="U121" s="465" t="s">
        <v>426</v>
      </c>
      <c r="V121" s="338" t="s">
        <v>427</v>
      </c>
      <c r="W121" s="462"/>
      <c r="X121" s="462"/>
      <c r="Y121" s="462"/>
      <c r="Z121" s="444"/>
    </row>
    <row r="122" spans="2:26" ht="16.5" customHeight="1" x14ac:dyDescent="0.45">
      <c r="B122" s="194"/>
      <c r="C122" s="169"/>
      <c r="D122" s="170"/>
      <c r="E122" s="466"/>
      <c r="F122" s="466"/>
      <c r="G122" s="467"/>
      <c r="H122" s="467"/>
      <c r="I122" s="462"/>
      <c r="J122" s="462"/>
      <c r="K122" s="462"/>
      <c r="L122" s="462"/>
      <c r="M122" s="462"/>
      <c r="N122" s="462"/>
      <c r="O122" s="462"/>
      <c r="P122" s="462"/>
      <c r="Q122" s="468" t="s">
        <v>428</v>
      </c>
      <c r="R122" s="468" t="s">
        <v>429</v>
      </c>
      <c r="S122" s="462"/>
      <c r="T122" s="462"/>
      <c r="U122" s="462"/>
      <c r="V122" s="462"/>
      <c r="W122" s="462"/>
      <c r="X122" s="462"/>
      <c r="Y122" s="462"/>
      <c r="Z122" s="469"/>
    </row>
    <row r="123" spans="2:26" ht="15.75" customHeight="1" x14ac:dyDescent="0.45">
      <c r="B123" s="194"/>
      <c r="C123" s="470" t="s">
        <v>327</v>
      </c>
      <c r="D123" s="471"/>
      <c r="E123" s="42">
        <v>2</v>
      </c>
      <c r="F123" s="106">
        <v>190</v>
      </c>
      <c r="G123" s="27" t="s">
        <v>431</v>
      </c>
      <c r="H123" s="27" t="s">
        <v>441</v>
      </c>
      <c r="I123" s="27" t="s">
        <v>452</v>
      </c>
      <c r="J123" s="184" t="s">
        <v>452</v>
      </c>
      <c r="K123" s="472"/>
      <c r="L123" s="168"/>
      <c r="M123" s="27" t="s">
        <v>543</v>
      </c>
      <c r="N123" s="27" t="s">
        <v>461</v>
      </c>
      <c r="O123" s="473" t="s">
        <v>448</v>
      </c>
      <c r="P123" s="27" t="s">
        <v>356</v>
      </c>
      <c r="Q123" s="27"/>
      <c r="R123" s="27" t="s">
        <v>448</v>
      </c>
      <c r="S123" s="35" t="s">
        <v>438</v>
      </c>
      <c r="T123" s="35" t="s">
        <v>449</v>
      </c>
      <c r="U123" s="35"/>
      <c r="V123" s="184"/>
      <c r="W123" s="472"/>
      <c r="X123" s="472"/>
      <c r="Y123" s="168"/>
      <c r="Z123" s="27" t="s">
        <v>450</v>
      </c>
    </row>
    <row r="124" spans="2:26" ht="15.9" customHeight="1" x14ac:dyDescent="0.45">
      <c r="B124" s="194"/>
      <c r="C124" s="470" t="s">
        <v>328</v>
      </c>
      <c r="D124" s="471"/>
      <c r="E124" s="42">
        <v>1</v>
      </c>
      <c r="F124" s="106">
        <v>192.9</v>
      </c>
      <c r="G124" s="27" t="s">
        <v>431</v>
      </c>
      <c r="H124" s="27" t="s">
        <v>487</v>
      </c>
      <c r="I124" s="27" t="s">
        <v>452</v>
      </c>
      <c r="J124" s="184" t="s">
        <v>452</v>
      </c>
      <c r="K124" s="472"/>
      <c r="L124" s="168"/>
      <c r="M124" s="27" t="s">
        <v>475</v>
      </c>
      <c r="N124" s="27" t="s">
        <v>436</v>
      </c>
      <c r="O124" s="473" t="s">
        <v>437</v>
      </c>
      <c r="P124" s="27" t="s">
        <v>437</v>
      </c>
      <c r="Q124" s="27"/>
      <c r="R124" s="27" t="s">
        <v>448</v>
      </c>
      <c r="S124" s="35" t="s">
        <v>438</v>
      </c>
      <c r="T124" s="35" t="s">
        <v>449</v>
      </c>
      <c r="U124" s="35"/>
      <c r="V124" s="184"/>
      <c r="W124" s="472"/>
      <c r="X124" s="472"/>
      <c r="Y124" s="168"/>
      <c r="Z124" s="27" t="s">
        <v>450</v>
      </c>
    </row>
    <row r="125" spans="2:26" ht="15.9" customHeight="1" x14ac:dyDescent="0.45">
      <c r="B125" s="194"/>
      <c r="C125" s="470" t="s">
        <v>329</v>
      </c>
      <c r="D125" s="471"/>
      <c r="E125" s="42">
        <v>1</v>
      </c>
      <c r="F125" s="106">
        <v>193.9</v>
      </c>
      <c r="G125" s="27" t="s">
        <v>431</v>
      </c>
      <c r="H125" s="27" t="s">
        <v>445</v>
      </c>
      <c r="I125" s="27" t="s">
        <v>452</v>
      </c>
      <c r="J125" s="184" t="s">
        <v>452</v>
      </c>
      <c r="K125" s="472"/>
      <c r="L125" s="168"/>
      <c r="M125" s="27" t="s">
        <v>544</v>
      </c>
      <c r="N125" s="27" t="s">
        <v>436</v>
      </c>
      <c r="O125" s="473" t="s">
        <v>437</v>
      </c>
      <c r="P125" s="27" t="s">
        <v>437</v>
      </c>
      <c r="Q125" s="27"/>
      <c r="R125" s="27" t="s">
        <v>457</v>
      </c>
      <c r="S125" s="35" t="s">
        <v>438</v>
      </c>
      <c r="T125" s="35" t="s">
        <v>439</v>
      </c>
      <c r="U125" s="35"/>
      <c r="V125" s="184"/>
      <c r="W125" s="472"/>
      <c r="X125" s="472"/>
      <c r="Y125" s="168"/>
      <c r="Z125" s="27" t="s">
        <v>462</v>
      </c>
    </row>
    <row r="126" spans="2:26" ht="15.9" customHeight="1" x14ac:dyDescent="0.45">
      <c r="B126" s="194"/>
      <c r="C126" s="470"/>
      <c r="D126" s="471"/>
      <c r="E126" s="42"/>
      <c r="F126" s="106"/>
      <c r="G126" s="27"/>
      <c r="H126" s="27"/>
      <c r="I126" s="27"/>
      <c r="J126" s="184"/>
      <c r="K126" s="472"/>
      <c r="L126" s="168"/>
      <c r="M126" s="27"/>
      <c r="N126" s="27"/>
      <c r="O126" s="473"/>
      <c r="P126" s="27"/>
      <c r="Q126" s="27"/>
      <c r="R126" s="27"/>
      <c r="S126" s="35"/>
      <c r="T126" s="35"/>
      <c r="U126" s="35"/>
      <c r="V126" s="184"/>
      <c r="W126" s="472"/>
      <c r="X126" s="472"/>
      <c r="Y126" s="168"/>
      <c r="Z126" s="27"/>
    </row>
    <row r="127" spans="2:26" ht="15.9" customHeight="1" x14ac:dyDescent="0.45">
      <c r="B127" s="194"/>
      <c r="C127" s="470"/>
      <c r="D127" s="471"/>
      <c r="E127" s="42"/>
      <c r="F127" s="106"/>
      <c r="G127" s="27"/>
      <c r="H127" s="27"/>
      <c r="I127" s="27"/>
      <c r="J127" s="184"/>
      <c r="K127" s="472"/>
      <c r="L127" s="168"/>
      <c r="M127" s="27"/>
      <c r="N127" s="27"/>
      <c r="O127" s="473"/>
      <c r="P127" s="27"/>
      <c r="Q127" s="27"/>
      <c r="R127" s="27"/>
      <c r="S127" s="35"/>
      <c r="T127" s="35"/>
      <c r="U127" s="35"/>
      <c r="V127" s="184"/>
      <c r="W127" s="472"/>
      <c r="X127" s="472"/>
      <c r="Y127" s="168"/>
      <c r="Z127" s="27"/>
    </row>
    <row r="128" spans="2:26" ht="15.9" customHeight="1" x14ac:dyDescent="0.45">
      <c r="B128" s="194"/>
      <c r="C128" s="470"/>
      <c r="D128" s="471"/>
      <c r="E128" s="42"/>
      <c r="F128" s="106"/>
      <c r="G128" s="27"/>
      <c r="H128" s="27"/>
      <c r="I128" s="27"/>
      <c r="J128" s="184"/>
      <c r="K128" s="472"/>
      <c r="L128" s="168"/>
      <c r="M128" s="27"/>
      <c r="N128" s="27"/>
      <c r="O128" s="473"/>
      <c r="P128" s="27"/>
      <c r="Q128" s="27"/>
      <c r="R128" s="27"/>
      <c r="S128" s="35"/>
      <c r="T128" s="35"/>
      <c r="U128" s="35"/>
      <c r="V128" s="184"/>
      <c r="W128" s="472"/>
      <c r="X128" s="472"/>
      <c r="Y128" s="168"/>
      <c r="Z128" s="27"/>
    </row>
    <row r="129" spans="2:26" ht="15.9" customHeight="1" x14ac:dyDescent="0.45">
      <c r="B129" s="194"/>
      <c r="C129" s="470"/>
      <c r="D129" s="471"/>
      <c r="E129" s="42"/>
      <c r="F129" s="106"/>
      <c r="G129" s="27"/>
      <c r="H129" s="27"/>
      <c r="I129" s="27"/>
      <c r="J129" s="184"/>
      <c r="K129" s="472"/>
      <c r="L129" s="168"/>
      <c r="M129" s="27"/>
      <c r="N129" s="27"/>
      <c r="O129" s="473"/>
      <c r="P129" s="27"/>
      <c r="Q129" s="27"/>
      <c r="R129" s="27"/>
      <c r="S129" s="35"/>
      <c r="T129" s="35"/>
      <c r="U129" s="35"/>
      <c r="V129" s="184"/>
      <c r="W129" s="472"/>
      <c r="X129" s="472"/>
      <c r="Y129" s="168"/>
      <c r="Z129" s="27"/>
    </row>
    <row r="130" spans="2:26" ht="15.9" customHeight="1" x14ac:dyDescent="0.45">
      <c r="B130" s="194"/>
      <c r="C130" s="470"/>
      <c r="D130" s="471"/>
      <c r="E130" s="42"/>
      <c r="F130" s="106"/>
      <c r="G130" s="27"/>
      <c r="H130" s="27"/>
      <c r="I130" s="27"/>
      <c r="J130" s="184"/>
      <c r="K130" s="472"/>
      <c r="L130" s="168"/>
      <c r="M130" s="27"/>
      <c r="N130" s="27"/>
      <c r="O130" s="473"/>
      <c r="P130" s="27"/>
      <c r="Q130" s="27"/>
      <c r="R130" s="27"/>
      <c r="S130" s="35"/>
      <c r="T130" s="35"/>
      <c r="U130" s="35"/>
      <c r="V130" s="184"/>
      <c r="W130" s="472"/>
      <c r="X130" s="472"/>
      <c r="Y130" s="168"/>
      <c r="Z130" s="27"/>
    </row>
    <row r="131" spans="2:26" ht="15.9" customHeight="1" x14ac:dyDescent="0.45">
      <c r="B131" s="194"/>
      <c r="C131" s="470"/>
      <c r="D131" s="471"/>
      <c r="E131" s="42"/>
      <c r="F131" s="106"/>
      <c r="G131" s="27"/>
      <c r="H131" s="27"/>
      <c r="I131" s="27"/>
      <c r="J131" s="184"/>
      <c r="K131" s="472"/>
      <c r="L131" s="168"/>
      <c r="M131" s="27"/>
      <c r="N131" s="27"/>
      <c r="O131" s="473"/>
      <c r="P131" s="27"/>
      <c r="Q131" s="27"/>
      <c r="R131" s="27"/>
      <c r="S131" s="35"/>
      <c r="T131" s="35"/>
      <c r="U131" s="35"/>
      <c r="V131" s="184"/>
      <c r="W131" s="472"/>
      <c r="X131" s="472"/>
      <c r="Y131" s="168"/>
      <c r="Z131" s="27"/>
    </row>
    <row r="132" spans="2:26" ht="15.9" customHeight="1" x14ac:dyDescent="0.45">
      <c r="B132" s="194"/>
      <c r="C132" s="470"/>
      <c r="D132" s="471"/>
      <c r="E132" s="42"/>
      <c r="F132" s="106"/>
      <c r="G132" s="27"/>
      <c r="H132" s="27"/>
      <c r="I132" s="27"/>
      <c r="J132" s="184"/>
      <c r="K132" s="472"/>
      <c r="L132" s="168"/>
      <c r="M132" s="27"/>
      <c r="N132" s="27"/>
      <c r="O132" s="473"/>
      <c r="P132" s="27"/>
      <c r="Q132" s="27"/>
      <c r="R132" s="27"/>
      <c r="S132" s="35"/>
      <c r="T132" s="35"/>
      <c r="U132" s="35"/>
      <c r="V132" s="184"/>
      <c r="W132" s="472"/>
      <c r="X132" s="472"/>
      <c r="Y132" s="168"/>
      <c r="Z132" s="27"/>
    </row>
    <row r="133" spans="2:26" ht="15.9" customHeight="1" x14ac:dyDescent="0.45">
      <c r="B133" s="194"/>
      <c r="C133" s="470"/>
      <c r="D133" s="471"/>
      <c r="E133" s="42"/>
      <c r="F133" s="106"/>
      <c r="G133" s="27"/>
      <c r="H133" s="27"/>
      <c r="I133" s="27"/>
      <c r="J133" s="184"/>
      <c r="K133" s="472"/>
      <c r="L133" s="168"/>
      <c r="M133" s="27"/>
      <c r="N133" s="27"/>
      <c r="O133" s="473"/>
      <c r="P133" s="27"/>
      <c r="Q133" s="27"/>
      <c r="R133" s="27"/>
      <c r="S133" s="35"/>
      <c r="T133" s="35"/>
      <c r="U133" s="35"/>
      <c r="V133" s="184"/>
      <c r="W133" s="472"/>
      <c r="X133" s="472"/>
      <c r="Y133" s="168"/>
      <c r="Z133" s="27"/>
    </row>
    <row r="134" spans="2:26" ht="15.9" customHeight="1" x14ac:dyDescent="0.45">
      <c r="B134" s="194"/>
      <c r="C134" s="470"/>
      <c r="D134" s="471"/>
      <c r="E134" s="42"/>
      <c r="F134" s="106"/>
      <c r="G134" s="27"/>
      <c r="H134" s="27"/>
      <c r="I134" s="27"/>
      <c r="J134" s="184"/>
      <c r="K134" s="472"/>
      <c r="L134" s="168"/>
      <c r="M134" s="27"/>
      <c r="N134" s="27"/>
      <c r="O134" s="473"/>
      <c r="P134" s="27"/>
      <c r="Q134" s="27"/>
      <c r="R134" s="27"/>
      <c r="S134" s="35"/>
      <c r="T134" s="35"/>
      <c r="U134" s="35"/>
      <c r="V134" s="184"/>
      <c r="W134" s="472"/>
      <c r="X134" s="472"/>
      <c r="Y134" s="168"/>
      <c r="Z134" s="27"/>
    </row>
    <row r="135" spans="2:26" ht="15.9" customHeight="1" x14ac:dyDescent="0.45">
      <c r="B135" s="194"/>
      <c r="C135" s="470"/>
      <c r="D135" s="471"/>
      <c r="E135" s="42"/>
      <c r="F135" s="106"/>
      <c r="G135" s="27"/>
      <c r="H135" s="27"/>
      <c r="I135" s="27"/>
      <c r="J135" s="184"/>
      <c r="K135" s="472"/>
      <c r="L135" s="168"/>
      <c r="M135" s="27"/>
      <c r="N135" s="27"/>
      <c r="O135" s="473"/>
      <c r="P135" s="27"/>
      <c r="Q135" s="27"/>
      <c r="R135" s="27"/>
      <c r="S135" s="35"/>
      <c r="T135" s="35"/>
      <c r="U135" s="35"/>
      <c r="V135" s="184"/>
      <c r="W135" s="472"/>
      <c r="X135" s="472"/>
      <c r="Y135" s="168"/>
      <c r="Z135" s="27"/>
    </row>
    <row r="136" spans="2:26" ht="15.9" customHeight="1" x14ac:dyDescent="0.45">
      <c r="B136" s="194"/>
      <c r="C136" s="470"/>
      <c r="D136" s="471"/>
      <c r="E136" s="42"/>
      <c r="F136" s="106"/>
      <c r="G136" s="27"/>
      <c r="H136" s="27"/>
      <c r="I136" s="27"/>
      <c r="J136" s="184"/>
      <c r="K136" s="472"/>
      <c r="L136" s="168"/>
      <c r="M136" s="27"/>
      <c r="N136" s="27"/>
      <c r="O136" s="473"/>
      <c r="P136" s="27"/>
      <c r="Q136" s="27"/>
      <c r="R136" s="27"/>
      <c r="S136" s="35"/>
      <c r="T136" s="35"/>
      <c r="U136" s="35"/>
      <c r="V136" s="184"/>
      <c r="W136" s="472"/>
      <c r="X136" s="472"/>
      <c r="Y136" s="168"/>
      <c r="Z136" s="27"/>
    </row>
    <row r="137" spans="2:26" ht="15.9" customHeight="1" x14ac:dyDescent="0.45">
      <c r="B137" s="194"/>
      <c r="C137" s="470"/>
      <c r="D137" s="471"/>
      <c r="E137" s="42"/>
      <c r="F137" s="106"/>
      <c r="G137" s="27"/>
      <c r="H137" s="27"/>
      <c r="I137" s="27"/>
      <c r="J137" s="184"/>
      <c r="K137" s="472"/>
      <c r="L137" s="168"/>
      <c r="M137" s="27"/>
      <c r="N137" s="27"/>
      <c r="O137" s="473"/>
      <c r="P137" s="27"/>
      <c r="Q137" s="27"/>
      <c r="R137" s="27"/>
      <c r="S137" s="35"/>
      <c r="T137" s="35"/>
      <c r="U137" s="35"/>
      <c r="V137" s="184"/>
      <c r="W137" s="472"/>
      <c r="X137" s="472"/>
      <c r="Y137" s="168"/>
      <c r="Z137" s="27"/>
    </row>
    <row r="138" spans="2:26" ht="15.9" customHeight="1" x14ac:dyDescent="0.45">
      <c r="B138" s="194"/>
      <c r="C138" s="470"/>
      <c r="D138" s="471"/>
      <c r="E138" s="42"/>
      <c r="F138" s="106"/>
      <c r="G138" s="27"/>
      <c r="H138" s="27"/>
      <c r="I138" s="27"/>
      <c r="J138" s="184"/>
      <c r="K138" s="472"/>
      <c r="L138" s="168"/>
      <c r="M138" s="27"/>
      <c r="N138" s="27"/>
      <c r="O138" s="473"/>
      <c r="P138" s="27"/>
      <c r="Q138" s="27"/>
      <c r="R138" s="27"/>
      <c r="S138" s="35"/>
      <c r="T138" s="35"/>
      <c r="U138" s="35"/>
      <c r="V138" s="184"/>
      <c r="W138" s="472"/>
      <c r="X138" s="472"/>
      <c r="Y138" s="168"/>
      <c r="Z138" s="27"/>
    </row>
    <row r="139" spans="2:26" ht="15.9" customHeight="1" x14ac:dyDescent="0.45">
      <c r="B139" s="194"/>
      <c r="C139" s="470"/>
      <c r="D139" s="471"/>
      <c r="E139" s="42"/>
      <c r="F139" s="106"/>
      <c r="G139" s="27"/>
      <c r="H139" s="27"/>
      <c r="I139" s="27"/>
      <c r="J139" s="184"/>
      <c r="K139" s="472"/>
      <c r="L139" s="168"/>
      <c r="M139" s="27"/>
      <c r="N139" s="27"/>
      <c r="O139" s="473"/>
      <c r="P139" s="27"/>
      <c r="Q139" s="27"/>
      <c r="R139" s="27"/>
      <c r="S139" s="35"/>
      <c r="T139" s="35"/>
      <c r="U139" s="35"/>
      <c r="V139" s="184"/>
      <c r="W139" s="472"/>
      <c r="X139" s="472"/>
      <c r="Y139" s="168"/>
      <c r="Z139" s="27"/>
    </row>
    <row r="140" spans="2:26" ht="15.9" customHeight="1" x14ac:dyDescent="0.45">
      <c r="B140" s="194"/>
      <c r="C140" s="470"/>
      <c r="D140" s="471"/>
      <c r="E140" s="42"/>
      <c r="F140" s="106"/>
      <c r="G140" s="27"/>
      <c r="H140" s="27"/>
      <c r="I140" s="27"/>
      <c r="J140" s="184"/>
      <c r="K140" s="472"/>
      <c r="L140" s="168"/>
      <c r="M140" s="27"/>
      <c r="N140" s="27"/>
      <c r="O140" s="473"/>
      <c r="P140" s="27"/>
      <c r="Q140" s="27"/>
      <c r="R140" s="27"/>
      <c r="S140" s="35"/>
      <c r="T140" s="35"/>
      <c r="U140" s="35"/>
      <c r="V140" s="184"/>
      <c r="W140" s="472"/>
      <c r="X140" s="472"/>
      <c r="Y140" s="168"/>
      <c r="Z140" s="27"/>
    </row>
    <row r="141" spans="2:26" ht="15.9" customHeight="1" x14ac:dyDescent="0.45">
      <c r="B141" s="194"/>
      <c r="C141" s="470"/>
      <c r="D141" s="471"/>
      <c r="E141" s="42"/>
      <c r="F141" s="106"/>
      <c r="G141" s="27"/>
      <c r="H141" s="27"/>
      <c r="I141" s="27"/>
      <c r="J141" s="184"/>
      <c r="K141" s="472"/>
      <c r="L141" s="168"/>
      <c r="M141" s="27"/>
      <c r="N141" s="27"/>
      <c r="O141" s="473"/>
      <c r="P141" s="27"/>
      <c r="Q141" s="27"/>
      <c r="R141" s="27"/>
      <c r="S141" s="35"/>
      <c r="T141" s="35"/>
      <c r="U141" s="35"/>
      <c r="V141" s="184"/>
      <c r="W141" s="472"/>
      <c r="X141" s="472"/>
      <c r="Y141" s="168"/>
      <c r="Z141" s="27"/>
    </row>
    <row r="142" spans="2:26" ht="15.9" customHeight="1" x14ac:dyDescent="0.45">
      <c r="B142" s="194"/>
      <c r="C142" s="470"/>
      <c r="D142" s="471"/>
      <c r="E142" s="42"/>
      <c r="F142" s="106"/>
      <c r="G142" s="27"/>
      <c r="H142" s="27"/>
      <c r="I142" s="27"/>
      <c r="J142" s="184"/>
      <c r="K142" s="472"/>
      <c r="L142" s="168"/>
      <c r="M142" s="27"/>
      <c r="N142" s="27"/>
      <c r="O142" s="473"/>
      <c r="P142" s="27"/>
      <c r="Q142" s="27"/>
      <c r="R142" s="27"/>
      <c r="S142" s="35"/>
      <c r="T142" s="35"/>
      <c r="U142" s="35"/>
      <c r="V142" s="184"/>
      <c r="W142" s="472"/>
      <c r="X142" s="472"/>
      <c r="Y142" s="168"/>
      <c r="Z142" s="27"/>
    </row>
    <row r="143" spans="2:26" ht="15.9" customHeight="1" x14ac:dyDescent="0.45">
      <c r="B143" s="194"/>
      <c r="C143" s="470"/>
      <c r="D143" s="471"/>
      <c r="E143" s="42"/>
      <c r="F143" s="106"/>
      <c r="G143" s="27"/>
      <c r="H143" s="27"/>
      <c r="I143" s="27"/>
      <c r="J143" s="184"/>
      <c r="K143" s="472"/>
      <c r="L143" s="168"/>
      <c r="M143" s="27"/>
      <c r="N143" s="27"/>
      <c r="O143" s="473"/>
      <c r="P143" s="27"/>
      <c r="Q143" s="27"/>
      <c r="R143" s="27"/>
      <c r="S143" s="35"/>
      <c r="T143" s="35"/>
      <c r="U143" s="35"/>
      <c r="V143" s="184"/>
      <c r="W143" s="472"/>
      <c r="X143" s="472"/>
      <c r="Y143" s="168"/>
      <c r="Z143" s="27"/>
    </row>
    <row r="144" spans="2:26" ht="15.9" customHeight="1" x14ac:dyDescent="0.45">
      <c r="B144" s="194"/>
      <c r="C144" s="470"/>
      <c r="D144" s="471"/>
      <c r="E144" s="42"/>
      <c r="F144" s="106"/>
      <c r="G144" s="27"/>
      <c r="H144" s="27"/>
      <c r="I144" s="27"/>
      <c r="J144" s="184"/>
      <c r="K144" s="472"/>
      <c r="L144" s="168"/>
      <c r="M144" s="27"/>
      <c r="N144" s="27"/>
      <c r="O144" s="473"/>
      <c r="P144" s="27"/>
      <c r="Q144" s="27"/>
      <c r="R144" s="27"/>
      <c r="S144" s="35"/>
      <c r="T144" s="35"/>
      <c r="U144" s="35"/>
      <c r="V144" s="184"/>
      <c r="W144" s="472"/>
      <c r="X144" s="472"/>
      <c r="Y144" s="168"/>
      <c r="Z144" s="27"/>
    </row>
    <row r="145" spans="2:26" ht="15.9" customHeight="1" x14ac:dyDescent="0.45">
      <c r="B145" s="194"/>
      <c r="C145" s="470"/>
      <c r="D145" s="471"/>
      <c r="E145" s="42"/>
      <c r="F145" s="106"/>
      <c r="G145" s="27"/>
      <c r="H145" s="27"/>
      <c r="I145" s="27"/>
      <c r="J145" s="184"/>
      <c r="K145" s="472"/>
      <c r="L145" s="168"/>
      <c r="M145" s="27"/>
      <c r="N145" s="27"/>
      <c r="O145" s="473"/>
      <c r="P145" s="27"/>
      <c r="Q145" s="27"/>
      <c r="R145" s="27"/>
      <c r="S145" s="35"/>
      <c r="T145" s="35"/>
      <c r="U145" s="35"/>
      <c r="V145" s="184"/>
      <c r="W145" s="472"/>
      <c r="X145" s="472"/>
      <c r="Y145" s="168"/>
      <c r="Z145" s="27"/>
    </row>
    <row r="146" spans="2:26" ht="15.9" customHeight="1" x14ac:dyDescent="0.45">
      <c r="B146" s="194"/>
      <c r="C146" s="470"/>
      <c r="D146" s="471"/>
      <c r="E146" s="42"/>
      <c r="F146" s="106"/>
      <c r="G146" s="27"/>
      <c r="H146" s="27"/>
      <c r="I146" s="27"/>
      <c r="J146" s="184"/>
      <c r="K146" s="472"/>
      <c r="L146" s="168"/>
      <c r="M146" s="27"/>
      <c r="N146" s="27"/>
      <c r="O146" s="473"/>
      <c r="P146" s="27"/>
      <c r="Q146" s="27"/>
      <c r="R146" s="27"/>
      <c r="S146" s="35"/>
      <c r="T146" s="35"/>
      <c r="U146" s="35"/>
      <c r="V146" s="184"/>
      <c r="W146" s="472"/>
      <c r="X146" s="472"/>
      <c r="Y146" s="168"/>
      <c r="Z146" s="27"/>
    </row>
    <row r="147" spans="2:26" ht="15.9" customHeight="1" x14ac:dyDescent="0.45">
      <c r="B147" s="194"/>
      <c r="C147" s="470"/>
      <c r="D147" s="471"/>
      <c r="E147" s="42"/>
      <c r="F147" s="106"/>
      <c r="G147" s="27"/>
      <c r="H147" s="27"/>
      <c r="I147" s="27"/>
      <c r="J147" s="184"/>
      <c r="K147" s="472"/>
      <c r="L147" s="168"/>
      <c r="M147" s="27"/>
      <c r="N147" s="27"/>
      <c r="O147" s="473"/>
      <c r="P147" s="27"/>
      <c r="Q147" s="27"/>
      <c r="R147" s="27"/>
      <c r="S147" s="35"/>
      <c r="T147" s="35"/>
      <c r="U147" s="35"/>
      <c r="V147" s="184"/>
      <c r="W147" s="472"/>
      <c r="X147" s="472"/>
      <c r="Y147" s="168"/>
      <c r="Z147" s="27"/>
    </row>
    <row r="148" spans="2:26" ht="15.9" customHeight="1" x14ac:dyDescent="0.45">
      <c r="B148" s="194"/>
      <c r="C148" s="470"/>
      <c r="D148" s="471"/>
      <c r="E148" s="42"/>
      <c r="F148" s="106"/>
      <c r="G148" s="27"/>
      <c r="H148" s="27"/>
      <c r="I148" s="27"/>
      <c r="J148" s="184"/>
      <c r="K148" s="472"/>
      <c r="L148" s="168"/>
      <c r="M148" s="27"/>
      <c r="N148" s="27"/>
      <c r="O148" s="473"/>
      <c r="P148" s="27"/>
      <c r="Q148" s="27"/>
      <c r="R148" s="27"/>
      <c r="S148" s="35"/>
      <c r="T148" s="35"/>
      <c r="U148" s="35"/>
      <c r="V148" s="184"/>
      <c r="W148" s="472"/>
      <c r="X148" s="472"/>
      <c r="Y148" s="168"/>
      <c r="Z148" s="27"/>
    </row>
    <row r="149" spans="2:26" ht="15.9" customHeight="1" x14ac:dyDescent="0.45">
      <c r="B149" s="194"/>
      <c r="C149" s="470"/>
      <c r="D149" s="471"/>
      <c r="E149" s="42"/>
      <c r="F149" s="106"/>
      <c r="G149" s="27"/>
      <c r="H149" s="27"/>
      <c r="I149" s="27"/>
      <c r="J149" s="184"/>
      <c r="K149" s="472"/>
      <c r="L149" s="168"/>
      <c r="M149" s="27"/>
      <c r="N149" s="27"/>
      <c r="O149" s="473"/>
      <c r="P149" s="27"/>
      <c r="Q149" s="27"/>
      <c r="R149" s="27"/>
      <c r="S149" s="35"/>
      <c r="T149" s="35"/>
      <c r="U149" s="35"/>
      <c r="V149" s="184"/>
      <c r="W149" s="472"/>
      <c r="X149" s="472"/>
      <c r="Y149" s="168"/>
      <c r="Z149" s="27"/>
    </row>
    <row r="150" spans="2:26" ht="15.9" customHeight="1" x14ac:dyDescent="0.45">
      <c r="B150" s="194"/>
      <c r="C150" s="470"/>
      <c r="D150" s="471"/>
      <c r="E150" s="42"/>
      <c r="F150" s="106"/>
      <c r="G150" s="27"/>
      <c r="H150" s="27"/>
      <c r="I150" s="27"/>
      <c r="J150" s="184"/>
      <c r="K150" s="472"/>
      <c r="L150" s="168"/>
      <c r="M150" s="27"/>
      <c r="N150" s="27"/>
      <c r="O150" s="473"/>
      <c r="P150" s="27"/>
      <c r="Q150" s="27"/>
      <c r="R150" s="27"/>
      <c r="S150" s="35"/>
      <c r="T150" s="35"/>
      <c r="U150" s="35"/>
      <c r="V150" s="184"/>
      <c r="W150" s="472"/>
      <c r="X150" s="472"/>
      <c r="Y150" s="168"/>
      <c r="Z150" s="27"/>
    </row>
    <row r="151" spans="2:26" ht="15.9" customHeight="1" x14ac:dyDescent="0.45">
      <c r="B151" s="194"/>
      <c r="C151" s="470"/>
      <c r="D151" s="471"/>
      <c r="E151" s="42"/>
      <c r="F151" s="106"/>
      <c r="G151" s="27"/>
      <c r="H151" s="27"/>
      <c r="I151" s="27"/>
      <c r="J151" s="184"/>
      <c r="K151" s="472"/>
      <c r="L151" s="168"/>
      <c r="M151" s="27"/>
      <c r="N151" s="27"/>
      <c r="O151" s="473"/>
      <c r="P151" s="27"/>
      <c r="Q151" s="27"/>
      <c r="R151" s="27"/>
      <c r="S151" s="35"/>
      <c r="T151" s="35"/>
      <c r="U151" s="35"/>
      <c r="V151" s="184"/>
      <c r="W151" s="472"/>
      <c r="X151" s="472"/>
      <c r="Y151" s="168"/>
      <c r="Z151" s="27"/>
    </row>
    <row r="152" spans="2:26" ht="15.9" customHeight="1" x14ac:dyDescent="0.45">
      <c r="B152" s="194"/>
      <c r="C152" s="470"/>
      <c r="D152" s="471"/>
      <c r="E152" s="42"/>
      <c r="F152" s="106"/>
      <c r="G152" s="27"/>
      <c r="H152" s="27"/>
      <c r="I152" s="27"/>
      <c r="J152" s="184"/>
      <c r="K152" s="472"/>
      <c r="L152" s="168"/>
      <c r="M152" s="27"/>
      <c r="N152" s="27"/>
      <c r="O152" s="473"/>
      <c r="P152" s="27"/>
      <c r="Q152" s="27"/>
      <c r="R152" s="27"/>
      <c r="S152" s="35"/>
      <c r="T152" s="35"/>
      <c r="U152" s="35"/>
      <c r="V152" s="184"/>
      <c r="W152" s="472"/>
      <c r="X152" s="472"/>
      <c r="Y152" s="168"/>
      <c r="Z152" s="27"/>
    </row>
    <row r="153" spans="2:26" ht="15.9" customHeight="1" x14ac:dyDescent="0.45">
      <c r="B153" s="202"/>
      <c r="C153" s="470"/>
      <c r="D153" s="471"/>
      <c r="E153" s="42"/>
      <c r="F153" s="106"/>
      <c r="G153" s="27"/>
      <c r="H153" s="27"/>
      <c r="I153" s="27"/>
      <c r="J153" s="184"/>
      <c r="K153" s="472"/>
      <c r="L153" s="168"/>
      <c r="M153" s="27"/>
      <c r="N153" s="27"/>
      <c r="O153" s="473"/>
      <c r="P153" s="27"/>
      <c r="Q153" s="27"/>
      <c r="R153" s="27"/>
      <c r="S153" s="35"/>
      <c r="T153" s="35"/>
      <c r="U153" s="35"/>
      <c r="V153" s="184"/>
      <c r="W153" s="472"/>
      <c r="X153" s="472"/>
      <c r="Y153" s="168"/>
      <c r="Z153" s="27"/>
    </row>
    <row r="154" spans="2:26" ht="15.9" customHeight="1" x14ac:dyDescent="0.45">
      <c r="B154" s="474"/>
      <c r="C154" s="1" t="s">
        <v>545</v>
      </c>
      <c r="D154" s="2"/>
      <c r="F154" s="2"/>
      <c r="G154" s="16"/>
      <c r="H154" s="16"/>
      <c r="I154" s="16"/>
      <c r="J154" s="16"/>
      <c r="K154" s="16"/>
      <c r="L154" s="16"/>
      <c r="M154" s="16"/>
      <c r="N154" s="16"/>
      <c r="O154" s="16"/>
      <c r="P154" s="16"/>
      <c r="Q154" s="475"/>
      <c r="R154" s="355"/>
      <c r="S154" s="2"/>
      <c r="T154" s="2"/>
      <c r="U154" s="16"/>
      <c r="V154" s="476"/>
      <c r="W154" s="476"/>
      <c r="X154" s="476"/>
      <c r="Y154" s="476"/>
      <c r="Z154" s="2"/>
    </row>
    <row r="155" spans="2:26" ht="15.9" customHeight="1" x14ac:dyDescent="0.45">
      <c r="B155" s="474"/>
      <c r="C155" s="477" t="s">
        <v>546</v>
      </c>
      <c r="D155" s="2"/>
      <c r="F155" s="2"/>
      <c r="G155" s="16"/>
      <c r="H155" s="16"/>
      <c r="I155" s="16"/>
      <c r="J155" s="16"/>
      <c r="K155" s="16"/>
      <c r="L155" s="16"/>
      <c r="M155" s="16"/>
      <c r="N155" s="16"/>
      <c r="O155" s="16"/>
      <c r="P155" s="16"/>
      <c r="Q155" s="475"/>
      <c r="R155" s="355"/>
      <c r="S155" s="2"/>
      <c r="T155" s="2"/>
      <c r="U155" s="16"/>
      <c r="V155" s="476"/>
      <c r="W155" s="476"/>
      <c r="X155" s="476"/>
      <c r="Y155" s="476"/>
      <c r="Z155" s="2"/>
    </row>
    <row r="156" spans="2:26" ht="15.9" customHeight="1" x14ac:dyDescent="0.45">
      <c r="B156" s="478"/>
      <c r="C156" s="48" t="s">
        <v>547</v>
      </c>
      <c r="D156" s="48"/>
      <c r="E156" s="48"/>
      <c r="F156" s="48"/>
      <c r="G156" s="48"/>
      <c r="H156" s="48"/>
      <c r="I156" s="48"/>
      <c r="J156" s="48"/>
      <c r="K156" s="48"/>
      <c r="L156" s="48"/>
      <c r="M156" s="48"/>
      <c r="N156" s="48"/>
      <c r="O156" s="48"/>
      <c r="P156" s="48"/>
      <c r="Q156" s="48"/>
      <c r="R156" s="48"/>
      <c r="S156" s="48"/>
      <c r="T156" s="48"/>
      <c r="U156" s="48"/>
      <c r="V156" s="48"/>
      <c r="W156" s="48"/>
      <c r="X156" s="48"/>
      <c r="Y156" s="48"/>
    </row>
    <row r="157" spans="2:26" ht="15.9" customHeight="1" x14ac:dyDescent="0.45">
      <c r="B157" s="48"/>
      <c r="C157" s="48" t="s">
        <v>548</v>
      </c>
      <c r="D157" s="48"/>
      <c r="E157" s="48"/>
      <c r="F157" s="48"/>
      <c r="G157" s="48"/>
      <c r="H157" s="48"/>
      <c r="I157" s="48"/>
      <c r="J157" s="48"/>
      <c r="K157" s="48"/>
      <c r="L157" s="48"/>
      <c r="M157" s="48"/>
      <c r="N157" s="48"/>
      <c r="O157" s="48"/>
      <c r="P157" s="48"/>
      <c r="Q157" s="48"/>
      <c r="R157" s="48"/>
      <c r="S157" s="48"/>
      <c r="T157" s="48"/>
      <c r="U157" s="48"/>
      <c r="V157" s="48"/>
      <c r="W157" s="48"/>
      <c r="X157" s="48"/>
      <c r="Y157" s="48"/>
    </row>
    <row r="158" spans="2:26" ht="15.9" customHeight="1" x14ac:dyDescent="0.45">
      <c r="B158" s="48"/>
      <c r="C158" s="479" t="s">
        <v>549</v>
      </c>
      <c r="D158" s="479"/>
      <c r="E158" s="479"/>
      <c r="F158" s="479"/>
      <c r="G158" s="479"/>
      <c r="H158" s="479"/>
      <c r="I158" s="479"/>
      <c r="J158" s="479"/>
      <c r="K158" s="479"/>
      <c r="L158" s="479"/>
      <c r="M158" s="479"/>
      <c r="N158" s="479"/>
      <c r="O158" s="48"/>
      <c r="P158" s="48"/>
      <c r="Q158" s="48"/>
      <c r="R158" s="48"/>
      <c r="S158" s="48"/>
      <c r="T158" s="48"/>
      <c r="U158" s="48"/>
      <c r="V158" s="48"/>
      <c r="W158" s="48"/>
      <c r="X158" s="48"/>
      <c r="Y158" s="48"/>
    </row>
    <row r="159" spans="2:26" ht="15.9" customHeight="1" x14ac:dyDescent="0.45">
      <c r="C159" s="55" t="s">
        <v>131</v>
      </c>
      <c r="D159" s="480"/>
      <c r="E159" s="480"/>
      <c r="F159" s="480"/>
      <c r="G159" s="480"/>
      <c r="H159" s="480"/>
      <c r="I159" s="480"/>
      <c r="J159" s="480"/>
      <c r="K159" s="480"/>
      <c r="L159" s="480"/>
      <c r="M159" s="480"/>
      <c r="N159" s="480"/>
    </row>
  </sheetData>
  <dataConsolidate/>
  <mergeCells count="524">
    <mergeCell ref="C153:D153"/>
    <mergeCell ref="J153:L153"/>
    <mergeCell ref="V153:Y153"/>
    <mergeCell ref="C151:D151"/>
    <mergeCell ref="J151:L151"/>
    <mergeCell ref="V151:Y151"/>
    <mergeCell ref="C152:D152"/>
    <mergeCell ref="J152:L152"/>
    <mergeCell ref="V152:Y152"/>
    <mergeCell ref="C149:D149"/>
    <mergeCell ref="J149:L149"/>
    <mergeCell ref="V149:Y149"/>
    <mergeCell ref="C150:D150"/>
    <mergeCell ref="J150:L150"/>
    <mergeCell ref="V150:Y150"/>
    <mergeCell ref="C147:D147"/>
    <mergeCell ref="J147:L147"/>
    <mergeCell ref="V147:Y147"/>
    <mergeCell ref="C148:D148"/>
    <mergeCell ref="J148:L148"/>
    <mergeCell ref="V148:Y148"/>
    <mergeCell ref="C145:D145"/>
    <mergeCell ref="J145:L145"/>
    <mergeCell ref="V145:Y145"/>
    <mergeCell ref="C146:D146"/>
    <mergeCell ref="J146:L146"/>
    <mergeCell ref="V146:Y146"/>
    <mergeCell ref="C143:D143"/>
    <mergeCell ref="J143:L143"/>
    <mergeCell ref="V143:Y143"/>
    <mergeCell ref="C144:D144"/>
    <mergeCell ref="J144:L144"/>
    <mergeCell ref="V144:Y144"/>
    <mergeCell ref="C141:D141"/>
    <mergeCell ref="J141:L141"/>
    <mergeCell ref="V141:Y141"/>
    <mergeCell ref="C142:D142"/>
    <mergeCell ref="J142:L142"/>
    <mergeCell ref="V142:Y142"/>
    <mergeCell ref="C139:D139"/>
    <mergeCell ref="J139:L139"/>
    <mergeCell ref="V139:Y139"/>
    <mergeCell ref="C140:D140"/>
    <mergeCell ref="J140:L140"/>
    <mergeCell ref="V140:Y140"/>
    <mergeCell ref="C137:D137"/>
    <mergeCell ref="J137:L137"/>
    <mergeCell ref="V137:Y137"/>
    <mergeCell ref="C138:D138"/>
    <mergeCell ref="J138:L138"/>
    <mergeCell ref="V138:Y138"/>
    <mergeCell ref="C135:D135"/>
    <mergeCell ref="J135:L135"/>
    <mergeCell ref="V135:Y135"/>
    <mergeCell ref="C136:D136"/>
    <mergeCell ref="J136:L136"/>
    <mergeCell ref="V136:Y136"/>
    <mergeCell ref="C133:D133"/>
    <mergeCell ref="J133:L133"/>
    <mergeCell ref="V133:Y133"/>
    <mergeCell ref="C134:D134"/>
    <mergeCell ref="J134:L134"/>
    <mergeCell ref="V134:Y134"/>
    <mergeCell ref="C131:D131"/>
    <mergeCell ref="J131:L131"/>
    <mergeCell ref="V131:Y131"/>
    <mergeCell ref="C132:D132"/>
    <mergeCell ref="J132:L132"/>
    <mergeCell ref="V132:Y132"/>
    <mergeCell ref="V128:Y128"/>
    <mergeCell ref="C129:D129"/>
    <mergeCell ref="J129:L129"/>
    <mergeCell ref="V129:Y129"/>
    <mergeCell ref="C130:D130"/>
    <mergeCell ref="J130:L130"/>
    <mergeCell ref="V130:Y130"/>
    <mergeCell ref="V125:Y125"/>
    <mergeCell ref="C126:D126"/>
    <mergeCell ref="J126:L126"/>
    <mergeCell ref="V126:Y126"/>
    <mergeCell ref="C127:D127"/>
    <mergeCell ref="J127:L127"/>
    <mergeCell ref="V127:Y127"/>
    <mergeCell ref="V121:Y122"/>
    <mergeCell ref="C123:D123"/>
    <mergeCell ref="J123:L123"/>
    <mergeCell ref="V123:Y123"/>
    <mergeCell ref="C124:D124"/>
    <mergeCell ref="J124:L124"/>
    <mergeCell ref="V124:Y124"/>
    <mergeCell ref="O121:O122"/>
    <mergeCell ref="P121:P122"/>
    <mergeCell ref="Q121:R121"/>
    <mergeCell ref="S121:S122"/>
    <mergeCell ref="T121:T122"/>
    <mergeCell ref="U121:U122"/>
    <mergeCell ref="O119:P120"/>
    <mergeCell ref="Q119:T120"/>
    <mergeCell ref="U119:Y120"/>
    <mergeCell ref="Z119:Z122"/>
    <mergeCell ref="G121:G122"/>
    <mergeCell ref="H121:H122"/>
    <mergeCell ref="I121:I122"/>
    <mergeCell ref="J121:L122"/>
    <mergeCell ref="M121:M122"/>
    <mergeCell ref="N121:N122"/>
    <mergeCell ref="B119:B153"/>
    <mergeCell ref="C119:D122"/>
    <mergeCell ref="E119:E122"/>
    <mergeCell ref="F119:F122"/>
    <mergeCell ref="G119:H120"/>
    <mergeCell ref="I119:N120"/>
    <mergeCell ref="C125:D125"/>
    <mergeCell ref="J125:L125"/>
    <mergeCell ref="C128:D128"/>
    <mergeCell ref="J128:L128"/>
    <mergeCell ref="U117:X118"/>
    <mergeCell ref="Y117:Z118"/>
    <mergeCell ref="B118:E118"/>
    <mergeCell ref="F118:H118"/>
    <mergeCell ref="I118:J118"/>
    <mergeCell ref="K118:N118"/>
    <mergeCell ref="O118:P118"/>
    <mergeCell ref="Q118:T118"/>
    <mergeCell ref="C115:D115"/>
    <mergeCell ref="J115:L115"/>
    <mergeCell ref="V115:Y115"/>
    <mergeCell ref="B116:Y116"/>
    <mergeCell ref="B117:E117"/>
    <mergeCell ref="F117:H117"/>
    <mergeCell ref="I117:J117"/>
    <mergeCell ref="K117:N117"/>
    <mergeCell ref="O117:P117"/>
    <mergeCell ref="Q117:T117"/>
    <mergeCell ref="C113:D113"/>
    <mergeCell ref="J113:L113"/>
    <mergeCell ref="V113:Y113"/>
    <mergeCell ref="C114:D114"/>
    <mergeCell ref="J114:L114"/>
    <mergeCell ref="V114:Y114"/>
    <mergeCell ref="C111:D111"/>
    <mergeCell ref="J111:L111"/>
    <mergeCell ref="V111:Y111"/>
    <mergeCell ref="C112:D112"/>
    <mergeCell ref="J112:L112"/>
    <mergeCell ref="V112:Y112"/>
    <mergeCell ref="C109:D109"/>
    <mergeCell ref="J109:L109"/>
    <mergeCell ref="V109:Y109"/>
    <mergeCell ref="C110:D110"/>
    <mergeCell ref="J110:L110"/>
    <mergeCell ref="V110:Y110"/>
    <mergeCell ref="C107:D107"/>
    <mergeCell ref="J107:L107"/>
    <mergeCell ref="V107:Y107"/>
    <mergeCell ref="C108:D108"/>
    <mergeCell ref="J108:L108"/>
    <mergeCell ref="V108:Y108"/>
    <mergeCell ref="C105:D105"/>
    <mergeCell ref="J105:L105"/>
    <mergeCell ref="V105:Y105"/>
    <mergeCell ref="C106:D106"/>
    <mergeCell ref="J106:L106"/>
    <mergeCell ref="V106:Y106"/>
    <mergeCell ref="C103:D103"/>
    <mergeCell ref="J103:L103"/>
    <mergeCell ref="V103:Y103"/>
    <mergeCell ref="C104:D104"/>
    <mergeCell ref="J104:L104"/>
    <mergeCell ref="V104:Y104"/>
    <mergeCell ref="C101:D101"/>
    <mergeCell ref="J101:L101"/>
    <mergeCell ref="V101:Y101"/>
    <mergeCell ref="C102:D102"/>
    <mergeCell ref="J102:L102"/>
    <mergeCell ref="V102:Y102"/>
    <mergeCell ref="C99:D99"/>
    <mergeCell ref="J99:L99"/>
    <mergeCell ref="V99:Y99"/>
    <mergeCell ref="C100:D100"/>
    <mergeCell ref="J100:L100"/>
    <mergeCell ref="V100:Y100"/>
    <mergeCell ref="C97:D97"/>
    <mergeCell ref="J97:L97"/>
    <mergeCell ref="V97:Y97"/>
    <mergeCell ref="C98:D98"/>
    <mergeCell ref="J98:L98"/>
    <mergeCell ref="V98:Y98"/>
    <mergeCell ref="C95:D95"/>
    <mergeCell ref="J95:L95"/>
    <mergeCell ref="V95:Y95"/>
    <mergeCell ref="C96:D96"/>
    <mergeCell ref="J96:L96"/>
    <mergeCell ref="V96:Y96"/>
    <mergeCell ref="C93:D93"/>
    <mergeCell ref="J93:L93"/>
    <mergeCell ref="V93:Y93"/>
    <mergeCell ref="C94:D94"/>
    <mergeCell ref="J94:L94"/>
    <mergeCell ref="V94:Y94"/>
    <mergeCell ref="V90:Y90"/>
    <mergeCell ref="C91:D91"/>
    <mergeCell ref="J91:L91"/>
    <mergeCell ref="V91:Y91"/>
    <mergeCell ref="C92:D92"/>
    <mergeCell ref="J92:L92"/>
    <mergeCell ref="V92:Y92"/>
    <mergeCell ref="V87:Y87"/>
    <mergeCell ref="C88:D88"/>
    <mergeCell ref="J88:L88"/>
    <mergeCell ref="V88:Y88"/>
    <mergeCell ref="C89:D89"/>
    <mergeCell ref="J89:L89"/>
    <mergeCell ref="V89:Y89"/>
    <mergeCell ref="V83:Y84"/>
    <mergeCell ref="C85:D85"/>
    <mergeCell ref="J85:L85"/>
    <mergeCell ref="V85:Y85"/>
    <mergeCell ref="C86:D86"/>
    <mergeCell ref="J86:L86"/>
    <mergeCell ref="V86:Y86"/>
    <mergeCell ref="O83:O84"/>
    <mergeCell ref="P83:P84"/>
    <mergeCell ref="Q83:R83"/>
    <mergeCell ref="S83:S84"/>
    <mergeCell ref="T83:T84"/>
    <mergeCell ref="U83:U84"/>
    <mergeCell ref="O81:P82"/>
    <mergeCell ref="Q81:T82"/>
    <mergeCell ref="U81:Y82"/>
    <mergeCell ref="Z81:Z84"/>
    <mergeCell ref="G83:G84"/>
    <mergeCell ref="H83:H84"/>
    <mergeCell ref="I83:I84"/>
    <mergeCell ref="J83:L84"/>
    <mergeCell ref="M83:M84"/>
    <mergeCell ref="N83:N84"/>
    <mergeCell ref="B81:B115"/>
    <mergeCell ref="C81:D84"/>
    <mergeCell ref="E81:E84"/>
    <mergeCell ref="F81:F84"/>
    <mergeCell ref="G81:H82"/>
    <mergeCell ref="I81:N82"/>
    <mergeCell ref="C87:D87"/>
    <mergeCell ref="J87:L87"/>
    <mergeCell ref="C90:D90"/>
    <mergeCell ref="J90:L90"/>
    <mergeCell ref="U79:X80"/>
    <mergeCell ref="Y79:Z80"/>
    <mergeCell ref="B80:E80"/>
    <mergeCell ref="F80:H80"/>
    <mergeCell ref="I80:J80"/>
    <mergeCell ref="K80:N80"/>
    <mergeCell ref="O80:P80"/>
    <mergeCell ref="Q80:T80"/>
    <mergeCell ref="C77:D77"/>
    <mergeCell ref="J77:L77"/>
    <mergeCell ref="V77:Y77"/>
    <mergeCell ref="B78:Y78"/>
    <mergeCell ref="B79:E79"/>
    <mergeCell ref="F79:H79"/>
    <mergeCell ref="I79:J79"/>
    <mergeCell ref="K79:N79"/>
    <mergeCell ref="O79:P79"/>
    <mergeCell ref="Q79:T79"/>
    <mergeCell ref="C75:D75"/>
    <mergeCell ref="J75:L75"/>
    <mergeCell ref="V75:Y75"/>
    <mergeCell ref="C76:D76"/>
    <mergeCell ref="J76:L76"/>
    <mergeCell ref="V76:Y76"/>
    <mergeCell ref="C73:D73"/>
    <mergeCell ref="J73:L73"/>
    <mergeCell ref="V73:Y73"/>
    <mergeCell ref="C74:D74"/>
    <mergeCell ref="J74:L74"/>
    <mergeCell ref="V74:Y74"/>
    <mergeCell ref="C71:D71"/>
    <mergeCell ref="J71:L71"/>
    <mergeCell ref="V71:Y71"/>
    <mergeCell ref="C72:D72"/>
    <mergeCell ref="J72:L72"/>
    <mergeCell ref="V72:Y72"/>
    <mergeCell ref="C69:D69"/>
    <mergeCell ref="J69:L69"/>
    <mergeCell ref="V69:Y69"/>
    <mergeCell ref="C70:D70"/>
    <mergeCell ref="J70:L70"/>
    <mergeCell ref="V70:Y70"/>
    <mergeCell ref="C67:D67"/>
    <mergeCell ref="J67:L67"/>
    <mergeCell ref="V67:Y67"/>
    <mergeCell ref="C68:D68"/>
    <mergeCell ref="J68:L68"/>
    <mergeCell ref="V68:Y68"/>
    <mergeCell ref="C65:D65"/>
    <mergeCell ref="J65:L65"/>
    <mergeCell ref="V65:Y65"/>
    <mergeCell ref="C66:D66"/>
    <mergeCell ref="J66:L66"/>
    <mergeCell ref="V66:Y66"/>
    <mergeCell ref="C63:D63"/>
    <mergeCell ref="J63:L63"/>
    <mergeCell ref="V63:Y63"/>
    <mergeCell ref="C64:D64"/>
    <mergeCell ref="J64:L64"/>
    <mergeCell ref="V64:Y64"/>
    <mergeCell ref="C61:D61"/>
    <mergeCell ref="J61:L61"/>
    <mergeCell ref="V61:Y61"/>
    <mergeCell ref="C62:D62"/>
    <mergeCell ref="J62:L62"/>
    <mergeCell ref="V62:Y62"/>
    <mergeCell ref="C59:D59"/>
    <mergeCell ref="J59:L59"/>
    <mergeCell ref="V59:Y59"/>
    <mergeCell ref="C60:D60"/>
    <mergeCell ref="J60:L60"/>
    <mergeCell ref="V60:Y60"/>
    <mergeCell ref="C57:D57"/>
    <mergeCell ref="J57:L57"/>
    <mergeCell ref="V57:Y57"/>
    <mergeCell ref="C58:D58"/>
    <mergeCell ref="J58:L58"/>
    <mergeCell ref="V58:Y58"/>
    <mergeCell ref="C55:D55"/>
    <mergeCell ref="J55:L55"/>
    <mergeCell ref="V55:Y55"/>
    <mergeCell ref="C56:D56"/>
    <mergeCell ref="J56:L56"/>
    <mergeCell ref="V56:Y56"/>
    <mergeCell ref="V52:Y52"/>
    <mergeCell ref="C53:D53"/>
    <mergeCell ref="J53:L53"/>
    <mergeCell ref="V53:Y53"/>
    <mergeCell ref="C54:D54"/>
    <mergeCell ref="J54:L54"/>
    <mergeCell ref="V54:Y54"/>
    <mergeCell ref="V49:Y49"/>
    <mergeCell ref="C50:D50"/>
    <mergeCell ref="J50:L50"/>
    <mergeCell ref="V50:Y50"/>
    <mergeCell ref="C51:D51"/>
    <mergeCell ref="J51:L51"/>
    <mergeCell ref="V51:Y51"/>
    <mergeCell ref="V45:Y46"/>
    <mergeCell ref="C47:D47"/>
    <mergeCell ref="J47:L47"/>
    <mergeCell ref="V47:Y47"/>
    <mergeCell ref="C48:D48"/>
    <mergeCell ref="J48:L48"/>
    <mergeCell ref="V48:Y48"/>
    <mergeCell ref="O45:O46"/>
    <mergeCell ref="P45:P46"/>
    <mergeCell ref="Q45:R45"/>
    <mergeCell ref="S45:S46"/>
    <mergeCell ref="T45:T46"/>
    <mergeCell ref="U45:U46"/>
    <mergeCell ref="O43:P44"/>
    <mergeCell ref="Q43:T44"/>
    <mergeCell ref="U43:Y44"/>
    <mergeCell ref="Z43:Z46"/>
    <mergeCell ref="G45:G46"/>
    <mergeCell ref="H45:H46"/>
    <mergeCell ref="I45:I46"/>
    <mergeCell ref="J45:L46"/>
    <mergeCell ref="M45:M46"/>
    <mergeCell ref="N45:N46"/>
    <mergeCell ref="B43:B77"/>
    <mergeCell ref="C43:D46"/>
    <mergeCell ref="E43:E46"/>
    <mergeCell ref="F43:F46"/>
    <mergeCell ref="G43:H44"/>
    <mergeCell ref="I43:N44"/>
    <mergeCell ref="C49:D49"/>
    <mergeCell ref="J49:L49"/>
    <mergeCell ref="C52:D52"/>
    <mergeCell ref="J52:L52"/>
    <mergeCell ref="U41:X42"/>
    <mergeCell ref="Y41:Z42"/>
    <mergeCell ref="B42:E42"/>
    <mergeCell ref="F42:H42"/>
    <mergeCell ref="I42:J42"/>
    <mergeCell ref="K42:N42"/>
    <mergeCell ref="O42:P42"/>
    <mergeCell ref="Q42:T42"/>
    <mergeCell ref="C39:D39"/>
    <mergeCell ref="J39:L39"/>
    <mergeCell ref="V39:Y39"/>
    <mergeCell ref="B40:Y40"/>
    <mergeCell ref="B41:E41"/>
    <mergeCell ref="F41:H41"/>
    <mergeCell ref="I41:J41"/>
    <mergeCell ref="K41:N41"/>
    <mergeCell ref="O41:P41"/>
    <mergeCell ref="Q41:T41"/>
    <mergeCell ref="C37:D37"/>
    <mergeCell ref="J37:L37"/>
    <mergeCell ref="V37:Y37"/>
    <mergeCell ref="C38:D38"/>
    <mergeCell ref="J38:L38"/>
    <mergeCell ref="V38:Y38"/>
    <mergeCell ref="C35:D35"/>
    <mergeCell ref="J35:L35"/>
    <mergeCell ref="V35:Y35"/>
    <mergeCell ref="C36:D36"/>
    <mergeCell ref="J36:L36"/>
    <mergeCell ref="V36:Y36"/>
    <mergeCell ref="C33:D33"/>
    <mergeCell ref="J33:L33"/>
    <mergeCell ref="V33:Y33"/>
    <mergeCell ref="C34:D34"/>
    <mergeCell ref="J34:L34"/>
    <mergeCell ref="V34:Y34"/>
    <mergeCell ref="C31:D31"/>
    <mergeCell ref="J31:L31"/>
    <mergeCell ref="V31:Y31"/>
    <mergeCell ref="C32:D32"/>
    <mergeCell ref="J32:L32"/>
    <mergeCell ref="V32:Y32"/>
    <mergeCell ref="C29:D29"/>
    <mergeCell ref="J29:L29"/>
    <mergeCell ref="V29:Y29"/>
    <mergeCell ref="C30:D30"/>
    <mergeCell ref="J30:L30"/>
    <mergeCell ref="V30:Y30"/>
    <mergeCell ref="C27:D27"/>
    <mergeCell ref="J27:L27"/>
    <mergeCell ref="V27:Y27"/>
    <mergeCell ref="C28:D28"/>
    <mergeCell ref="J28:L28"/>
    <mergeCell ref="V28:Y28"/>
    <mergeCell ref="C25:D25"/>
    <mergeCell ref="J25:L25"/>
    <mergeCell ref="V25:Y25"/>
    <mergeCell ref="C26:D26"/>
    <mergeCell ref="J26:L26"/>
    <mergeCell ref="V26:Y26"/>
    <mergeCell ref="C23:D23"/>
    <mergeCell ref="J23:L23"/>
    <mergeCell ref="V23:Y23"/>
    <mergeCell ref="C24:D24"/>
    <mergeCell ref="J24:L24"/>
    <mergeCell ref="V24:Y24"/>
    <mergeCell ref="C21:D21"/>
    <mergeCell ref="J21:L21"/>
    <mergeCell ref="V21:Y21"/>
    <mergeCell ref="C22:D22"/>
    <mergeCell ref="J22:L22"/>
    <mergeCell ref="V22:Y22"/>
    <mergeCell ref="C19:D19"/>
    <mergeCell ref="J19:L19"/>
    <mergeCell ref="V19:Y19"/>
    <mergeCell ref="C20:D20"/>
    <mergeCell ref="J20:L20"/>
    <mergeCell ref="V20:Y20"/>
    <mergeCell ref="C17:D17"/>
    <mergeCell ref="J17:L17"/>
    <mergeCell ref="V17:Y17"/>
    <mergeCell ref="C18:D18"/>
    <mergeCell ref="J18:L18"/>
    <mergeCell ref="V18:Y18"/>
    <mergeCell ref="C15:D15"/>
    <mergeCell ref="J15:L15"/>
    <mergeCell ref="V15:Y15"/>
    <mergeCell ref="C16:D16"/>
    <mergeCell ref="J16:L16"/>
    <mergeCell ref="V16:Y16"/>
    <mergeCell ref="C13:D13"/>
    <mergeCell ref="J13:L13"/>
    <mergeCell ref="V13:Y13"/>
    <mergeCell ref="C14:D14"/>
    <mergeCell ref="J14:L14"/>
    <mergeCell ref="V14:Y14"/>
    <mergeCell ref="C11:D11"/>
    <mergeCell ref="J11:L11"/>
    <mergeCell ref="V11:Y11"/>
    <mergeCell ref="C12:D12"/>
    <mergeCell ref="J12:L12"/>
    <mergeCell ref="V12:Y12"/>
    <mergeCell ref="U7:U8"/>
    <mergeCell ref="V7:Y8"/>
    <mergeCell ref="C9:D9"/>
    <mergeCell ref="J9:L9"/>
    <mergeCell ref="V9:Y9"/>
    <mergeCell ref="C10:D10"/>
    <mergeCell ref="J10:L10"/>
    <mergeCell ref="V10:Y10"/>
    <mergeCell ref="N7:N8"/>
    <mergeCell ref="O7:O8"/>
    <mergeCell ref="P7:P8"/>
    <mergeCell ref="Q7:R7"/>
    <mergeCell ref="S7:S8"/>
    <mergeCell ref="T7:T8"/>
    <mergeCell ref="I5:N6"/>
    <mergeCell ref="O5:P6"/>
    <mergeCell ref="Q5:T6"/>
    <mergeCell ref="U5:Y6"/>
    <mergeCell ref="Z5:Z8"/>
    <mergeCell ref="G7:G8"/>
    <mergeCell ref="H7:H8"/>
    <mergeCell ref="I7:I8"/>
    <mergeCell ref="J7:L8"/>
    <mergeCell ref="M7:M8"/>
    <mergeCell ref="F4:H4"/>
    <mergeCell ref="I4:J4"/>
    <mergeCell ref="K4:N4"/>
    <mergeCell ref="O4:P4"/>
    <mergeCell ref="Q4:T4"/>
    <mergeCell ref="B5:B39"/>
    <mergeCell ref="C5:D8"/>
    <mergeCell ref="E5:E8"/>
    <mergeCell ref="F5:F8"/>
    <mergeCell ref="G5:H6"/>
    <mergeCell ref="B2:Y2"/>
    <mergeCell ref="B3:E3"/>
    <mergeCell ref="F3:H3"/>
    <mergeCell ref="I3:J3"/>
    <mergeCell ref="K3:N3"/>
    <mergeCell ref="O3:P3"/>
    <mergeCell ref="Q3:T3"/>
    <mergeCell ref="U3:X4"/>
    <mergeCell ref="Y3:Z4"/>
    <mergeCell ref="B4:E4"/>
  </mergeCells>
  <phoneticPr fontId="3"/>
  <dataValidations count="2">
    <dataValidation type="list" errorStyle="warning" allowBlank="1" showInputMessage="1" showErrorMessage="1" error="選択出来ません" sqref="H123:H153 H85:H115 H9:H39 H47:H77" xr:uid="{6CE50488-9D49-4305-B065-D716860ED213}">
      <formula1>INDIRECT(G9)</formula1>
    </dataValidation>
    <dataValidation type="list" allowBlank="1" showInputMessage="1" showErrorMessage="1" sqref="J123:L153 J85:L115 J9:L39 J47:L77" xr:uid="{2EF90766-EE20-4ACD-8862-071B286BC9CC}">
      <formula1>INDIRECT(I9)</formula1>
    </dataValidation>
  </dataValidations>
  <printOptions horizontalCentered="1"/>
  <pageMargins left="0.19685039370078741" right="0.19685039370078741" top="0.78740157480314965" bottom="0.19685039370078741" header="0.51181102362204722" footer="0.51181102362204722"/>
  <pageSetup paperSize="9" scale="70" fitToHeight="0" orientation="landscape" copies="2" r:id="rId1"/>
  <headerFooter alignWithMargins="0"/>
  <rowBreaks count="3" manualBreakCount="3">
    <brk id="39" min="1" max="25" man="1"/>
    <brk id="77" min="1" max="25" man="1"/>
    <brk id="115" min="1" max="2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64709-4539-4E59-AB27-670F2F2E763C}">
  <sheetPr>
    <pageSetUpPr fitToPage="1"/>
  </sheetPr>
  <dimension ref="A1:Z43"/>
  <sheetViews>
    <sheetView showGridLines="0" showZeros="0" view="pageBreakPreview" zoomScale="80" zoomScaleNormal="100" zoomScaleSheetLayoutView="80" workbookViewId="0">
      <selection activeCell="R47" sqref="R47"/>
    </sheetView>
  </sheetViews>
  <sheetFormatPr defaultColWidth="9" defaultRowHeight="15.9" customHeight="1" x14ac:dyDescent="0.45"/>
  <cols>
    <col min="1" max="1" width="1.69921875" style="59" customWidth="1"/>
    <col min="2" max="2" width="4.09765625" style="1" customWidth="1"/>
    <col min="3" max="3" width="3.19921875" style="1" customWidth="1"/>
    <col min="4" max="4" width="3.3984375" style="1" customWidth="1"/>
    <col min="5" max="5" width="6" style="1" customWidth="1"/>
    <col min="6" max="6" width="6.59765625" style="1" customWidth="1"/>
    <col min="7" max="8" width="10.3984375" style="1" customWidth="1"/>
    <col min="9" max="9" width="11.59765625" style="1" customWidth="1"/>
    <col min="10" max="10" width="8.19921875" style="1" customWidth="1"/>
    <col min="11" max="11" width="8.09765625" style="1" customWidth="1"/>
    <col min="12" max="12" width="3.69921875" style="1" customWidth="1"/>
    <col min="13" max="13" width="12.5" style="1" customWidth="1"/>
    <col min="14" max="14" width="15.8984375" style="1" customWidth="1"/>
    <col min="15" max="15" width="14.09765625" style="1" customWidth="1"/>
    <col min="16" max="17" width="10" style="1" customWidth="1"/>
    <col min="18" max="18" width="5.5" style="1" customWidth="1"/>
    <col min="19" max="19" width="5.09765625" style="1" customWidth="1"/>
    <col min="20" max="20" width="4.59765625" style="1" customWidth="1"/>
    <col min="21" max="22" width="6.59765625" style="1" customWidth="1"/>
    <col min="23" max="23" width="4.09765625" style="1" customWidth="1"/>
    <col min="24" max="24" width="6.3984375" style="1" customWidth="1"/>
    <col min="25" max="25" width="5" style="1" customWidth="1"/>
    <col min="26" max="26" width="11.5" style="1" customWidth="1"/>
    <col min="27" max="27" width="11.19921875" style="1" customWidth="1"/>
    <col min="28" max="16384" width="9" style="1"/>
  </cols>
  <sheetData>
    <row r="1" spans="2:26" ht="9.75" customHeight="1" x14ac:dyDescent="0.45">
      <c r="Y1" s="48"/>
      <c r="Z1" s="48"/>
    </row>
    <row r="2" spans="2:26" ht="24.75" customHeight="1" x14ac:dyDescent="0.45">
      <c r="B2" s="311" t="s">
        <v>550</v>
      </c>
      <c r="C2" s="311"/>
      <c r="D2" s="311"/>
      <c r="E2" s="311"/>
      <c r="F2" s="311"/>
      <c r="G2" s="311"/>
      <c r="H2" s="311"/>
      <c r="I2" s="311"/>
      <c r="J2" s="435"/>
      <c r="K2" s="435"/>
      <c r="L2" s="435"/>
      <c r="M2" s="435"/>
      <c r="N2" s="435"/>
      <c r="O2" s="435"/>
      <c r="P2" s="435"/>
      <c r="Q2" s="435"/>
      <c r="R2" s="435"/>
      <c r="S2" s="435"/>
      <c r="T2" s="435"/>
      <c r="U2" s="435"/>
      <c r="V2" s="435"/>
      <c r="W2" s="435"/>
      <c r="X2" s="435"/>
    </row>
    <row r="3" spans="2:26" ht="20.100000000000001" customHeight="1" x14ac:dyDescent="0.45">
      <c r="B3" s="185" t="s">
        <v>1</v>
      </c>
      <c r="C3" s="196"/>
      <c r="D3" s="196"/>
      <c r="E3" s="197"/>
      <c r="F3" s="115" t="s">
        <v>267</v>
      </c>
      <c r="G3" s="116"/>
      <c r="H3" s="116"/>
      <c r="I3" s="117"/>
      <c r="J3" s="166" t="s">
        <v>2</v>
      </c>
      <c r="K3" s="162"/>
      <c r="L3" s="135" t="s">
        <v>353</v>
      </c>
      <c r="M3" s="136"/>
      <c r="N3" s="136"/>
      <c r="O3" s="108" t="s">
        <v>401</v>
      </c>
      <c r="P3" s="110"/>
      <c r="Q3" s="135" t="s">
        <v>364</v>
      </c>
      <c r="R3" s="136"/>
      <c r="S3" s="136"/>
      <c r="T3" s="139"/>
      <c r="U3" s="323" t="s">
        <v>402</v>
      </c>
      <c r="V3" s="324"/>
      <c r="W3" s="324"/>
      <c r="X3" s="325"/>
      <c r="Y3" s="155">
        <v>44337</v>
      </c>
      <c r="Z3" s="157"/>
    </row>
    <row r="4" spans="2:26" ht="20.100000000000001" customHeight="1" x14ac:dyDescent="0.45">
      <c r="B4" s="169" t="s">
        <v>108</v>
      </c>
      <c r="C4" s="171"/>
      <c r="D4" s="171"/>
      <c r="E4" s="170"/>
      <c r="F4" s="119" t="s">
        <v>359</v>
      </c>
      <c r="G4" s="120"/>
      <c r="H4" s="120"/>
      <c r="I4" s="141"/>
      <c r="J4" s="437" t="s">
        <v>109</v>
      </c>
      <c r="K4" s="438"/>
      <c r="L4" s="135" t="s">
        <v>354</v>
      </c>
      <c r="M4" s="136"/>
      <c r="N4" s="136"/>
      <c r="O4" s="108" t="s">
        <v>403</v>
      </c>
      <c r="P4" s="110"/>
      <c r="Q4" s="135" t="s">
        <v>369</v>
      </c>
      <c r="R4" s="136"/>
      <c r="S4" s="136"/>
      <c r="T4" s="139"/>
      <c r="U4" s="439"/>
      <c r="V4" s="440"/>
      <c r="W4" s="440"/>
      <c r="X4" s="441"/>
      <c r="Y4" s="418"/>
      <c r="Z4" s="481"/>
    </row>
    <row r="5" spans="2:26" ht="30" customHeight="1" x14ac:dyDescent="0.45">
      <c r="B5" s="194" t="s">
        <v>404</v>
      </c>
      <c r="C5" s="442" t="s">
        <v>551</v>
      </c>
      <c r="D5" s="443"/>
      <c r="E5" s="444" t="s">
        <v>552</v>
      </c>
      <c r="F5" s="444" t="s">
        <v>553</v>
      </c>
      <c r="G5" s="442" t="s">
        <v>554</v>
      </c>
      <c r="H5" s="482"/>
      <c r="I5" s="483"/>
      <c r="J5" s="185" t="s">
        <v>555</v>
      </c>
      <c r="K5" s="196"/>
      <c r="L5" s="196"/>
      <c r="M5" s="196"/>
      <c r="N5" s="196"/>
      <c r="O5" s="196"/>
      <c r="P5" s="449" t="s">
        <v>556</v>
      </c>
      <c r="Q5" s="451"/>
      <c r="R5" s="445"/>
      <c r="S5" s="452"/>
      <c r="T5" s="452"/>
      <c r="U5" s="452"/>
      <c r="V5" s="452"/>
      <c r="W5" s="446"/>
      <c r="X5" s="445" t="s">
        <v>557</v>
      </c>
      <c r="Y5" s="452"/>
      <c r="Z5" s="446"/>
    </row>
    <row r="6" spans="2:26" ht="16.5" customHeight="1" x14ac:dyDescent="0.45">
      <c r="B6" s="194"/>
      <c r="C6" s="484"/>
      <c r="D6" s="443"/>
      <c r="E6" s="485"/>
      <c r="F6" s="485"/>
      <c r="G6" s="445" t="s">
        <v>558</v>
      </c>
      <c r="H6" s="446"/>
      <c r="I6" s="338" t="s">
        <v>559</v>
      </c>
      <c r="J6" s="315" t="s">
        <v>560</v>
      </c>
      <c r="K6" s="315"/>
      <c r="L6" s="315"/>
      <c r="M6" s="315"/>
      <c r="N6" s="463" t="s">
        <v>561</v>
      </c>
      <c r="O6" s="463"/>
      <c r="P6" s="338" t="s">
        <v>562</v>
      </c>
      <c r="Q6" s="467"/>
      <c r="R6" s="465" t="s">
        <v>563</v>
      </c>
      <c r="S6" s="338" t="s">
        <v>564</v>
      </c>
      <c r="T6" s="338"/>
      <c r="U6" s="338"/>
      <c r="V6" s="338"/>
      <c r="W6" s="338"/>
      <c r="X6" s="442"/>
      <c r="Y6" s="482"/>
      <c r="Z6" s="483"/>
    </row>
    <row r="7" spans="2:26" ht="16.5" customHeight="1" x14ac:dyDescent="0.45">
      <c r="B7" s="194"/>
      <c r="C7" s="367"/>
      <c r="D7" s="368"/>
      <c r="E7" s="486"/>
      <c r="F7" s="486"/>
      <c r="G7" s="454"/>
      <c r="H7" s="455"/>
      <c r="I7" s="467"/>
      <c r="J7" s="462"/>
      <c r="K7" s="462"/>
      <c r="L7" s="462"/>
      <c r="M7" s="462"/>
      <c r="N7" s="462"/>
      <c r="O7" s="462"/>
      <c r="P7" s="468" t="s">
        <v>565</v>
      </c>
      <c r="Q7" s="468" t="s">
        <v>566</v>
      </c>
      <c r="R7" s="487"/>
      <c r="S7" s="467"/>
      <c r="T7" s="467"/>
      <c r="U7" s="467"/>
      <c r="V7" s="467"/>
      <c r="W7" s="467"/>
      <c r="X7" s="488"/>
      <c r="Y7" s="489"/>
      <c r="Z7" s="490"/>
    </row>
    <row r="8" spans="2:26" ht="15.9" customHeight="1" x14ac:dyDescent="0.45">
      <c r="B8" s="194"/>
      <c r="C8" s="470" t="s">
        <v>567</v>
      </c>
      <c r="D8" s="471"/>
      <c r="E8" s="35">
        <v>1</v>
      </c>
      <c r="F8" s="106">
        <v>5.4</v>
      </c>
      <c r="G8" s="27" t="s">
        <v>568</v>
      </c>
      <c r="H8" s="27" t="s">
        <v>468</v>
      </c>
      <c r="I8" s="27" t="s">
        <v>569</v>
      </c>
      <c r="J8" s="183" t="s">
        <v>570</v>
      </c>
      <c r="K8" s="183"/>
      <c r="L8" s="183"/>
      <c r="M8" s="183"/>
      <c r="N8" s="183" t="s">
        <v>571</v>
      </c>
      <c r="O8" s="183"/>
      <c r="P8" s="27"/>
      <c r="Q8" s="27" t="s">
        <v>572</v>
      </c>
      <c r="R8" s="35"/>
      <c r="S8" s="183"/>
      <c r="T8" s="183"/>
      <c r="U8" s="183"/>
      <c r="V8" s="183"/>
      <c r="W8" s="183"/>
      <c r="X8" s="178"/>
      <c r="Y8" s="195"/>
      <c r="Z8" s="179"/>
    </row>
    <row r="9" spans="2:26" ht="15.9" customHeight="1" x14ac:dyDescent="0.45">
      <c r="B9" s="194"/>
      <c r="C9" s="470" t="s">
        <v>296</v>
      </c>
      <c r="D9" s="471"/>
      <c r="E9" s="35">
        <v>1</v>
      </c>
      <c r="F9" s="106">
        <v>55</v>
      </c>
      <c r="G9" s="27" t="s">
        <v>568</v>
      </c>
      <c r="H9" s="27" t="s">
        <v>573</v>
      </c>
      <c r="I9" s="27" t="s">
        <v>574</v>
      </c>
      <c r="J9" s="183" t="s">
        <v>575</v>
      </c>
      <c r="K9" s="183"/>
      <c r="L9" s="183"/>
      <c r="M9" s="183"/>
      <c r="N9" s="183" t="s">
        <v>576</v>
      </c>
      <c r="O9" s="183"/>
      <c r="P9" s="27"/>
      <c r="Q9" s="27" t="s">
        <v>332</v>
      </c>
      <c r="R9" s="35"/>
      <c r="S9" s="183"/>
      <c r="T9" s="183"/>
      <c r="U9" s="183"/>
      <c r="V9" s="183"/>
      <c r="W9" s="183"/>
      <c r="X9" s="178"/>
      <c r="Y9" s="195"/>
      <c r="Z9" s="179"/>
    </row>
    <row r="10" spans="2:26" ht="15.9" customHeight="1" x14ac:dyDescent="0.45">
      <c r="B10" s="194"/>
      <c r="C10" s="470" t="s">
        <v>297</v>
      </c>
      <c r="D10" s="471"/>
      <c r="E10" s="35">
        <v>1</v>
      </c>
      <c r="F10" s="106">
        <v>59.1</v>
      </c>
      <c r="G10" s="27" t="s">
        <v>568</v>
      </c>
      <c r="H10" s="27" t="s">
        <v>573</v>
      </c>
      <c r="I10" s="27" t="s">
        <v>574</v>
      </c>
      <c r="J10" s="183" t="s">
        <v>577</v>
      </c>
      <c r="K10" s="183"/>
      <c r="L10" s="183"/>
      <c r="M10" s="183"/>
      <c r="N10" s="183" t="s">
        <v>576</v>
      </c>
      <c r="O10" s="183"/>
      <c r="P10" s="27"/>
      <c r="Q10" s="27" t="s">
        <v>332</v>
      </c>
      <c r="R10" s="35"/>
      <c r="S10" s="183"/>
      <c r="T10" s="183"/>
      <c r="U10" s="183"/>
      <c r="V10" s="183"/>
      <c r="W10" s="183"/>
      <c r="X10" s="178"/>
      <c r="Y10" s="195"/>
      <c r="Z10" s="179"/>
    </row>
    <row r="11" spans="2:26" ht="15.9" customHeight="1" x14ac:dyDescent="0.45">
      <c r="B11" s="194"/>
      <c r="C11" s="470" t="s">
        <v>298</v>
      </c>
      <c r="D11" s="471"/>
      <c r="E11" s="35">
        <v>1</v>
      </c>
      <c r="F11" s="106">
        <v>63</v>
      </c>
      <c r="G11" s="27" t="s">
        <v>568</v>
      </c>
      <c r="H11" s="27" t="s">
        <v>573</v>
      </c>
      <c r="I11" s="27" t="s">
        <v>574</v>
      </c>
      <c r="J11" s="183" t="s">
        <v>578</v>
      </c>
      <c r="K11" s="183"/>
      <c r="L11" s="183"/>
      <c r="M11" s="183"/>
      <c r="N11" s="183" t="s">
        <v>571</v>
      </c>
      <c r="O11" s="183"/>
      <c r="P11" s="27"/>
      <c r="Q11" s="27" t="s">
        <v>332</v>
      </c>
      <c r="R11" s="35"/>
      <c r="S11" s="183"/>
      <c r="T11" s="183"/>
      <c r="U11" s="183"/>
      <c r="V11" s="183"/>
      <c r="W11" s="183"/>
      <c r="X11" s="178"/>
      <c r="Y11" s="195"/>
      <c r="Z11" s="179"/>
    </row>
    <row r="12" spans="2:26" ht="15.9" customHeight="1" x14ac:dyDescent="0.45">
      <c r="B12" s="194"/>
      <c r="C12" s="470" t="s">
        <v>298</v>
      </c>
      <c r="D12" s="471"/>
      <c r="E12" s="35">
        <v>2</v>
      </c>
      <c r="F12" s="106">
        <v>62</v>
      </c>
      <c r="G12" s="27" t="s">
        <v>579</v>
      </c>
      <c r="H12" s="27" t="s">
        <v>580</v>
      </c>
      <c r="I12" s="27" t="s">
        <v>574</v>
      </c>
      <c r="J12" s="183" t="s">
        <v>581</v>
      </c>
      <c r="K12" s="183"/>
      <c r="L12" s="183"/>
      <c r="M12" s="183"/>
      <c r="N12" s="183" t="s">
        <v>571</v>
      </c>
      <c r="O12" s="183"/>
      <c r="P12" s="27" t="s">
        <v>572</v>
      </c>
      <c r="Q12" s="27" t="s">
        <v>572</v>
      </c>
      <c r="R12" s="35" t="s">
        <v>582</v>
      </c>
      <c r="S12" s="183" t="s">
        <v>583</v>
      </c>
      <c r="T12" s="183"/>
      <c r="U12" s="183"/>
      <c r="V12" s="183"/>
      <c r="W12" s="183"/>
      <c r="X12" s="178" t="s">
        <v>584</v>
      </c>
      <c r="Y12" s="195"/>
      <c r="Z12" s="179"/>
    </row>
    <row r="13" spans="2:26" ht="15.9" customHeight="1" x14ac:dyDescent="0.45">
      <c r="B13" s="194"/>
      <c r="C13" s="470" t="s">
        <v>298</v>
      </c>
      <c r="D13" s="471"/>
      <c r="E13" s="35">
        <v>3</v>
      </c>
      <c r="F13" s="106">
        <v>62.5</v>
      </c>
      <c r="G13" s="27" t="s">
        <v>568</v>
      </c>
      <c r="H13" s="27" t="s">
        <v>573</v>
      </c>
      <c r="I13" s="27" t="s">
        <v>574</v>
      </c>
      <c r="J13" s="183" t="s">
        <v>578</v>
      </c>
      <c r="K13" s="183"/>
      <c r="L13" s="183"/>
      <c r="M13" s="183"/>
      <c r="N13" s="183" t="s">
        <v>571</v>
      </c>
      <c r="O13" s="183"/>
      <c r="P13" s="27"/>
      <c r="Q13" s="27" t="s">
        <v>332</v>
      </c>
      <c r="R13" s="35"/>
      <c r="S13" s="183"/>
      <c r="T13" s="183"/>
      <c r="U13" s="183"/>
      <c r="V13" s="183"/>
      <c r="W13" s="183"/>
      <c r="X13" s="178"/>
      <c r="Y13" s="195"/>
      <c r="Z13" s="179"/>
    </row>
    <row r="14" spans="2:26" ht="15.9" customHeight="1" x14ac:dyDescent="0.45">
      <c r="B14" s="194"/>
      <c r="C14" s="470" t="s">
        <v>308</v>
      </c>
      <c r="D14" s="471"/>
      <c r="E14" s="35">
        <v>1</v>
      </c>
      <c r="F14" s="106">
        <v>106</v>
      </c>
      <c r="G14" s="27" t="s">
        <v>568</v>
      </c>
      <c r="H14" s="27" t="s">
        <v>573</v>
      </c>
      <c r="I14" s="27" t="s">
        <v>574</v>
      </c>
      <c r="J14" s="183" t="s">
        <v>578</v>
      </c>
      <c r="K14" s="183"/>
      <c r="L14" s="183"/>
      <c r="M14" s="183"/>
      <c r="N14" s="183" t="s">
        <v>571</v>
      </c>
      <c r="O14" s="183"/>
      <c r="P14" s="27"/>
      <c r="Q14" s="27" t="s">
        <v>332</v>
      </c>
      <c r="R14" s="35"/>
      <c r="S14" s="183"/>
      <c r="T14" s="183"/>
      <c r="U14" s="183"/>
      <c r="V14" s="183"/>
      <c r="W14" s="183"/>
      <c r="X14" s="178"/>
      <c r="Y14" s="195"/>
      <c r="Z14" s="179"/>
    </row>
    <row r="15" spans="2:26" ht="15.9" customHeight="1" x14ac:dyDescent="0.45">
      <c r="B15" s="194"/>
      <c r="C15" s="470" t="s">
        <v>308</v>
      </c>
      <c r="D15" s="471"/>
      <c r="E15" s="35">
        <v>2</v>
      </c>
      <c r="F15" s="106">
        <v>108.2</v>
      </c>
      <c r="G15" s="27" t="s">
        <v>568</v>
      </c>
      <c r="H15" s="27" t="s">
        <v>573</v>
      </c>
      <c r="I15" s="27" t="s">
        <v>574</v>
      </c>
      <c r="J15" s="183" t="s">
        <v>577</v>
      </c>
      <c r="K15" s="183"/>
      <c r="L15" s="183"/>
      <c r="M15" s="183"/>
      <c r="N15" s="183" t="s">
        <v>571</v>
      </c>
      <c r="O15" s="183"/>
      <c r="P15" s="27"/>
      <c r="Q15" s="27" t="s">
        <v>332</v>
      </c>
      <c r="R15" s="35"/>
      <c r="S15" s="183"/>
      <c r="T15" s="183"/>
      <c r="U15" s="183"/>
      <c r="V15" s="183"/>
      <c r="W15" s="183"/>
      <c r="X15" s="178"/>
      <c r="Y15" s="195"/>
      <c r="Z15" s="179"/>
    </row>
    <row r="16" spans="2:26" ht="15.9" customHeight="1" x14ac:dyDescent="0.45">
      <c r="B16" s="194"/>
      <c r="C16" s="470" t="s">
        <v>316</v>
      </c>
      <c r="D16" s="471"/>
      <c r="E16" s="35">
        <v>1</v>
      </c>
      <c r="F16" s="106">
        <v>145.69999999999999</v>
      </c>
      <c r="G16" s="27" t="s">
        <v>568</v>
      </c>
      <c r="H16" s="27" t="s">
        <v>573</v>
      </c>
      <c r="I16" s="27" t="s">
        <v>574</v>
      </c>
      <c r="J16" s="183" t="s">
        <v>577</v>
      </c>
      <c r="K16" s="183"/>
      <c r="L16" s="183"/>
      <c r="M16" s="183"/>
      <c r="N16" s="183" t="s">
        <v>576</v>
      </c>
      <c r="O16" s="183"/>
      <c r="P16" s="27"/>
      <c r="Q16" s="27" t="s">
        <v>332</v>
      </c>
      <c r="R16" s="35"/>
      <c r="S16" s="183"/>
      <c r="T16" s="183"/>
      <c r="U16" s="183"/>
      <c r="V16" s="183"/>
      <c r="W16" s="183"/>
      <c r="X16" s="178"/>
      <c r="Y16" s="195"/>
      <c r="Z16" s="179"/>
    </row>
    <row r="17" spans="2:26" ht="15.9" customHeight="1" x14ac:dyDescent="0.45">
      <c r="B17" s="194"/>
      <c r="C17" s="470" t="s">
        <v>317</v>
      </c>
      <c r="D17" s="471"/>
      <c r="E17" s="35">
        <v>1</v>
      </c>
      <c r="F17" s="106">
        <v>150</v>
      </c>
      <c r="G17" s="27" t="s">
        <v>568</v>
      </c>
      <c r="H17" s="27" t="s">
        <v>573</v>
      </c>
      <c r="I17" s="27" t="s">
        <v>574</v>
      </c>
      <c r="J17" s="183" t="s">
        <v>578</v>
      </c>
      <c r="K17" s="183"/>
      <c r="L17" s="183"/>
      <c r="M17" s="183"/>
      <c r="N17" s="183" t="s">
        <v>571</v>
      </c>
      <c r="O17" s="183"/>
      <c r="P17" s="27"/>
      <c r="Q17" s="27" t="s">
        <v>332</v>
      </c>
      <c r="R17" s="35"/>
      <c r="S17" s="183"/>
      <c r="T17" s="183"/>
      <c r="U17" s="183"/>
      <c r="V17" s="183"/>
      <c r="W17" s="183"/>
      <c r="X17" s="178"/>
      <c r="Y17" s="195"/>
      <c r="Z17" s="179"/>
    </row>
    <row r="18" spans="2:26" ht="15.9" customHeight="1" x14ac:dyDescent="0.45">
      <c r="B18" s="194"/>
      <c r="C18" s="470" t="s">
        <v>325</v>
      </c>
      <c r="D18" s="471"/>
      <c r="E18" s="35">
        <v>1</v>
      </c>
      <c r="F18" s="106">
        <v>182.1</v>
      </c>
      <c r="G18" s="27" t="s">
        <v>568</v>
      </c>
      <c r="H18" s="27" t="s">
        <v>573</v>
      </c>
      <c r="I18" s="27" t="s">
        <v>574</v>
      </c>
      <c r="J18" s="183" t="s">
        <v>577</v>
      </c>
      <c r="K18" s="183"/>
      <c r="L18" s="183"/>
      <c r="M18" s="183"/>
      <c r="N18" s="183" t="s">
        <v>571</v>
      </c>
      <c r="O18" s="183"/>
      <c r="P18" s="27"/>
      <c r="Q18" s="27" t="s">
        <v>332</v>
      </c>
      <c r="R18" s="35"/>
      <c r="S18" s="183"/>
      <c r="T18" s="183"/>
      <c r="U18" s="183"/>
      <c r="V18" s="183"/>
      <c r="W18" s="183"/>
      <c r="X18" s="178"/>
      <c r="Y18" s="195"/>
      <c r="Z18" s="179"/>
    </row>
    <row r="19" spans="2:26" ht="15.9" customHeight="1" x14ac:dyDescent="0.45">
      <c r="B19" s="194"/>
      <c r="C19" s="470"/>
      <c r="D19" s="471"/>
      <c r="E19" s="35"/>
      <c r="F19" s="106"/>
      <c r="G19" s="27"/>
      <c r="H19" s="27"/>
      <c r="I19" s="27"/>
      <c r="J19" s="183"/>
      <c r="K19" s="183"/>
      <c r="L19" s="183"/>
      <c r="M19" s="183"/>
      <c r="N19" s="183"/>
      <c r="O19" s="183"/>
      <c r="P19" s="27"/>
      <c r="Q19" s="27"/>
      <c r="R19" s="35"/>
      <c r="S19" s="183"/>
      <c r="T19" s="183"/>
      <c r="U19" s="183"/>
      <c r="V19" s="183"/>
      <c r="W19" s="183"/>
      <c r="X19" s="178"/>
      <c r="Y19" s="195"/>
      <c r="Z19" s="179"/>
    </row>
    <row r="20" spans="2:26" ht="15.9" customHeight="1" x14ac:dyDescent="0.45">
      <c r="B20" s="194"/>
      <c r="C20" s="470"/>
      <c r="D20" s="471"/>
      <c r="E20" s="35"/>
      <c r="F20" s="106"/>
      <c r="G20" s="27"/>
      <c r="H20" s="27"/>
      <c r="I20" s="27"/>
      <c r="J20" s="183"/>
      <c r="K20" s="183"/>
      <c r="L20" s="183"/>
      <c r="M20" s="183"/>
      <c r="N20" s="183"/>
      <c r="O20" s="183"/>
      <c r="P20" s="27"/>
      <c r="Q20" s="27"/>
      <c r="R20" s="35"/>
      <c r="S20" s="183"/>
      <c r="T20" s="183"/>
      <c r="U20" s="183"/>
      <c r="V20" s="183"/>
      <c r="W20" s="183"/>
      <c r="X20" s="178"/>
      <c r="Y20" s="195"/>
      <c r="Z20" s="179"/>
    </row>
    <row r="21" spans="2:26" ht="15.9" customHeight="1" x14ac:dyDescent="0.45">
      <c r="B21" s="194"/>
      <c r="C21" s="470"/>
      <c r="D21" s="471"/>
      <c r="E21" s="35"/>
      <c r="F21" s="106"/>
      <c r="G21" s="27"/>
      <c r="H21" s="27"/>
      <c r="I21" s="27"/>
      <c r="J21" s="183"/>
      <c r="K21" s="183"/>
      <c r="L21" s="183"/>
      <c r="M21" s="183"/>
      <c r="N21" s="183"/>
      <c r="O21" s="183"/>
      <c r="P21" s="27"/>
      <c r="Q21" s="27"/>
      <c r="R21" s="35"/>
      <c r="S21" s="183"/>
      <c r="T21" s="183"/>
      <c r="U21" s="183"/>
      <c r="V21" s="183"/>
      <c r="W21" s="183"/>
      <c r="X21" s="178"/>
      <c r="Y21" s="195"/>
      <c r="Z21" s="179"/>
    </row>
    <row r="22" spans="2:26" ht="15.9" customHeight="1" x14ac:dyDescent="0.45">
      <c r="B22" s="194"/>
      <c r="C22" s="470"/>
      <c r="D22" s="471"/>
      <c r="E22" s="35"/>
      <c r="F22" s="106"/>
      <c r="G22" s="27"/>
      <c r="H22" s="27"/>
      <c r="I22" s="27"/>
      <c r="J22" s="183"/>
      <c r="K22" s="183"/>
      <c r="L22" s="183"/>
      <c r="M22" s="183"/>
      <c r="N22" s="183"/>
      <c r="O22" s="183"/>
      <c r="P22" s="27"/>
      <c r="Q22" s="27"/>
      <c r="R22" s="35"/>
      <c r="S22" s="183"/>
      <c r="T22" s="183"/>
      <c r="U22" s="183"/>
      <c r="V22" s="183"/>
      <c r="W22" s="183"/>
      <c r="X22" s="178"/>
      <c r="Y22" s="195"/>
      <c r="Z22" s="179"/>
    </row>
    <row r="23" spans="2:26" ht="15.9" customHeight="1" x14ac:dyDescent="0.45">
      <c r="B23" s="194"/>
      <c r="C23" s="470"/>
      <c r="D23" s="471"/>
      <c r="E23" s="35"/>
      <c r="F23" s="106"/>
      <c r="G23" s="27"/>
      <c r="H23" s="27"/>
      <c r="I23" s="27"/>
      <c r="J23" s="183"/>
      <c r="K23" s="183"/>
      <c r="L23" s="183"/>
      <c r="M23" s="183"/>
      <c r="N23" s="183"/>
      <c r="O23" s="183"/>
      <c r="P23" s="27"/>
      <c r="Q23" s="27"/>
      <c r="R23" s="35"/>
      <c r="S23" s="183"/>
      <c r="T23" s="183"/>
      <c r="U23" s="183"/>
      <c r="V23" s="183"/>
      <c r="W23" s="183"/>
      <c r="X23" s="178"/>
      <c r="Y23" s="195"/>
      <c r="Z23" s="179"/>
    </row>
    <row r="24" spans="2:26" ht="15.9" customHeight="1" x14ac:dyDescent="0.45">
      <c r="B24" s="194"/>
      <c r="C24" s="470"/>
      <c r="D24" s="471"/>
      <c r="E24" s="35"/>
      <c r="F24" s="106"/>
      <c r="G24" s="27"/>
      <c r="H24" s="27"/>
      <c r="I24" s="27"/>
      <c r="J24" s="183"/>
      <c r="K24" s="183"/>
      <c r="L24" s="183"/>
      <c r="M24" s="183"/>
      <c r="N24" s="183"/>
      <c r="O24" s="183"/>
      <c r="P24" s="27"/>
      <c r="Q24" s="27"/>
      <c r="R24" s="35"/>
      <c r="S24" s="183"/>
      <c r="T24" s="183"/>
      <c r="U24" s="183"/>
      <c r="V24" s="183"/>
      <c r="W24" s="183"/>
      <c r="X24" s="178"/>
      <c r="Y24" s="195"/>
      <c r="Z24" s="179"/>
    </row>
    <row r="25" spans="2:26" ht="15.9" customHeight="1" x14ac:dyDescent="0.45">
      <c r="B25" s="194"/>
      <c r="C25" s="470"/>
      <c r="D25" s="471"/>
      <c r="E25" s="35"/>
      <c r="F25" s="106"/>
      <c r="G25" s="27"/>
      <c r="H25" s="27"/>
      <c r="I25" s="27"/>
      <c r="J25" s="183"/>
      <c r="K25" s="183"/>
      <c r="L25" s="183"/>
      <c r="M25" s="183"/>
      <c r="N25" s="183"/>
      <c r="O25" s="183"/>
      <c r="P25" s="27"/>
      <c r="Q25" s="27"/>
      <c r="R25" s="35"/>
      <c r="S25" s="183"/>
      <c r="T25" s="183"/>
      <c r="U25" s="183"/>
      <c r="V25" s="183"/>
      <c r="W25" s="183"/>
      <c r="X25" s="178"/>
      <c r="Y25" s="195"/>
      <c r="Z25" s="179"/>
    </row>
    <row r="26" spans="2:26" ht="15.9" customHeight="1" x14ac:dyDescent="0.45">
      <c r="B26" s="194"/>
      <c r="C26" s="470"/>
      <c r="D26" s="471"/>
      <c r="E26" s="35"/>
      <c r="F26" s="106"/>
      <c r="G26" s="27"/>
      <c r="H26" s="27"/>
      <c r="I26" s="27"/>
      <c r="J26" s="183"/>
      <c r="K26" s="183"/>
      <c r="L26" s="183"/>
      <c r="M26" s="183"/>
      <c r="N26" s="183"/>
      <c r="O26" s="183"/>
      <c r="P26" s="27"/>
      <c r="Q26" s="27"/>
      <c r="R26" s="35"/>
      <c r="S26" s="183"/>
      <c r="T26" s="183"/>
      <c r="U26" s="183"/>
      <c r="V26" s="183"/>
      <c r="W26" s="183"/>
      <c r="X26" s="178"/>
      <c r="Y26" s="195"/>
      <c r="Z26" s="179"/>
    </row>
    <row r="27" spans="2:26" ht="15.9" customHeight="1" x14ac:dyDescent="0.45">
      <c r="B27" s="194"/>
      <c r="C27" s="470"/>
      <c r="D27" s="471"/>
      <c r="E27" s="35"/>
      <c r="F27" s="106"/>
      <c r="G27" s="27"/>
      <c r="H27" s="27"/>
      <c r="I27" s="27"/>
      <c r="J27" s="183"/>
      <c r="K27" s="183"/>
      <c r="L27" s="183"/>
      <c r="M27" s="183"/>
      <c r="N27" s="183"/>
      <c r="O27" s="183"/>
      <c r="P27" s="27"/>
      <c r="Q27" s="27"/>
      <c r="R27" s="35"/>
      <c r="S27" s="183"/>
      <c r="T27" s="183"/>
      <c r="U27" s="183"/>
      <c r="V27" s="183"/>
      <c r="W27" s="183"/>
      <c r="X27" s="178"/>
      <c r="Y27" s="195"/>
      <c r="Z27" s="179"/>
    </row>
    <row r="28" spans="2:26" ht="15.9" customHeight="1" x14ac:dyDescent="0.45">
      <c r="B28" s="194"/>
      <c r="C28" s="470"/>
      <c r="D28" s="471"/>
      <c r="E28" s="35"/>
      <c r="F28" s="106"/>
      <c r="G28" s="27"/>
      <c r="H28" s="27"/>
      <c r="I28" s="27"/>
      <c r="J28" s="183"/>
      <c r="K28" s="183"/>
      <c r="L28" s="183"/>
      <c r="M28" s="183"/>
      <c r="N28" s="183"/>
      <c r="O28" s="183"/>
      <c r="P28" s="27"/>
      <c r="Q28" s="27"/>
      <c r="R28" s="35"/>
      <c r="S28" s="183"/>
      <c r="T28" s="183"/>
      <c r="U28" s="183"/>
      <c r="V28" s="183"/>
      <c r="W28" s="183"/>
      <c r="X28" s="178"/>
      <c r="Y28" s="195"/>
      <c r="Z28" s="179"/>
    </row>
    <row r="29" spans="2:26" ht="15.9" customHeight="1" x14ac:dyDescent="0.45">
      <c r="B29" s="194"/>
      <c r="C29" s="470"/>
      <c r="D29" s="471"/>
      <c r="E29" s="35"/>
      <c r="F29" s="106"/>
      <c r="G29" s="27"/>
      <c r="H29" s="27"/>
      <c r="I29" s="27"/>
      <c r="J29" s="183"/>
      <c r="K29" s="183"/>
      <c r="L29" s="183"/>
      <c r="M29" s="183"/>
      <c r="N29" s="183"/>
      <c r="O29" s="183"/>
      <c r="P29" s="27"/>
      <c r="Q29" s="27"/>
      <c r="R29" s="35"/>
      <c r="S29" s="183"/>
      <c r="T29" s="183"/>
      <c r="U29" s="183"/>
      <c r="V29" s="183"/>
      <c r="W29" s="183"/>
      <c r="X29" s="178"/>
      <c r="Y29" s="195"/>
      <c r="Z29" s="179"/>
    </row>
    <row r="30" spans="2:26" ht="15.9" customHeight="1" x14ac:dyDescent="0.45">
      <c r="B30" s="194"/>
      <c r="C30" s="470"/>
      <c r="D30" s="471"/>
      <c r="E30" s="35"/>
      <c r="F30" s="106"/>
      <c r="G30" s="27"/>
      <c r="H30" s="27"/>
      <c r="I30" s="27"/>
      <c r="J30" s="183"/>
      <c r="K30" s="183"/>
      <c r="L30" s="183"/>
      <c r="M30" s="183"/>
      <c r="N30" s="183"/>
      <c r="O30" s="183"/>
      <c r="P30" s="27"/>
      <c r="Q30" s="27"/>
      <c r="R30" s="35"/>
      <c r="S30" s="183"/>
      <c r="T30" s="183"/>
      <c r="U30" s="183"/>
      <c r="V30" s="183"/>
      <c r="W30" s="183"/>
      <c r="X30" s="178"/>
      <c r="Y30" s="195"/>
      <c r="Z30" s="179"/>
    </row>
    <row r="31" spans="2:26" ht="15.9" customHeight="1" x14ac:dyDescent="0.45">
      <c r="B31" s="194"/>
      <c r="C31" s="470"/>
      <c r="D31" s="471"/>
      <c r="E31" s="35"/>
      <c r="F31" s="106"/>
      <c r="G31" s="27"/>
      <c r="H31" s="27"/>
      <c r="I31" s="27"/>
      <c r="J31" s="183"/>
      <c r="K31" s="183"/>
      <c r="L31" s="183"/>
      <c r="M31" s="183"/>
      <c r="N31" s="183"/>
      <c r="O31" s="183"/>
      <c r="P31" s="27"/>
      <c r="Q31" s="27"/>
      <c r="R31" s="35"/>
      <c r="S31" s="183"/>
      <c r="T31" s="183"/>
      <c r="U31" s="183"/>
      <c r="V31" s="183"/>
      <c r="W31" s="183"/>
      <c r="X31" s="178"/>
      <c r="Y31" s="195"/>
      <c r="Z31" s="179"/>
    </row>
    <row r="32" spans="2:26" ht="15.9" customHeight="1" x14ac:dyDescent="0.45">
      <c r="B32" s="194"/>
      <c r="C32" s="470"/>
      <c r="D32" s="471"/>
      <c r="E32" s="35"/>
      <c r="F32" s="106"/>
      <c r="G32" s="27"/>
      <c r="H32" s="27"/>
      <c r="I32" s="27"/>
      <c r="J32" s="183"/>
      <c r="K32" s="183"/>
      <c r="L32" s="183"/>
      <c r="M32" s="183"/>
      <c r="N32" s="183"/>
      <c r="O32" s="183"/>
      <c r="P32" s="27"/>
      <c r="Q32" s="27"/>
      <c r="R32" s="35"/>
      <c r="S32" s="183"/>
      <c r="T32" s="183"/>
      <c r="U32" s="183"/>
      <c r="V32" s="183"/>
      <c r="W32" s="183"/>
      <c r="X32" s="178"/>
      <c r="Y32" s="195"/>
      <c r="Z32" s="179"/>
    </row>
    <row r="33" spans="2:26" ht="15.9" customHeight="1" x14ac:dyDescent="0.45">
      <c r="B33" s="194"/>
      <c r="C33" s="470"/>
      <c r="D33" s="471"/>
      <c r="E33" s="35"/>
      <c r="F33" s="106"/>
      <c r="G33" s="27"/>
      <c r="H33" s="27"/>
      <c r="I33" s="27"/>
      <c r="J33" s="183"/>
      <c r="K33" s="183"/>
      <c r="L33" s="183"/>
      <c r="M33" s="183"/>
      <c r="N33" s="183"/>
      <c r="O33" s="183"/>
      <c r="P33" s="27"/>
      <c r="Q33" s="27"/>
      <c r="R33" s="35"/>
      <c r="S33" s="183"/>
      <c r="T33" s="183"/>
      <c r="U33" s="183"/>
      <c r="V33" s="183"/>
      <c r="W33" s="183"/>
      <c r="X33" s="178"/>
      <c r="Y33" s="195"/>
      <c r="Z33" s="179"/>
    </row>
    <row r="34" spans="2:26" ht="15.9" customHeight="1" x14ac:dyDescent="0.45">
      <c r="B34" s="194"/>
      <c r="C34" s="470"/>
      <c r="D34" s="471"/>
      <c r="E34" s="35"/>
      <c r="F34" s="106"/>
      <c r="G34" s="27"/>
      <c r="H34" s="27"/>
      <c r="I34" s="27"/>
      <c r="J34" s="183"/>
      <c r="K34" s="183"/>
      <c r="L34" s="183"/>
      <c r="M34" s="183"/>
      <c r="N34" s="183"/>
      <c r="O34" s="183"/>
      <c r="P34" s="27"/>
      <c r="Q34" s="27"/>
      <c r="R34" s="35"/>
      <c r="S34" s="183"/>
      <c r="T34" s="183"/>
      <c r="U34" s="183"/>
      <c r="V34" s="183"/>
      <c r="W34" s="183"/>
      <c r="X34" s="178"/>
      <c r="Y34" s="195"/>
      <c r="Z34" s="179"/>
    </row>
    <row r="35" spans="2:26" ht="15.9" customHeight="1" x14ac:dyDescent="0.45">
      <c r="B35" s="194"/>
      <c r="C35" s="470"/>
      <c r="D35" s="471"/>
      <c r="E35" s="35"/>
      <c r="F35" s="106"/>
      <c r="G35" s="27"/>
      <c r="H35" s="27"/>
      <c r="I35" s="27"/>
      <c r="J35" s="183"/>
      <c r="K35" s="183"/>
      <c r="L35" s="183"/>
      <c r="M35" s="183"/>
      <c r="N35" s="183"/>
      <c r="O35" s="183"/>
      <c r="P35" s="27"/>
      <c r="Q35" s="27"/>
      <c r="R35" s="35"/>
      <c r="S35" s="183"/>
      <c r="T35" s="183"/>
      <c r="U35" s="183"/>
      <c r="V35" s="183"/>
      <c r="W35" s="183"/>
      <c r="X35" s="178"/>
      <c r="Y35" s="195"/>
      <c r="Z35" s="179"/>
    </row>
    <row r="36" spans="2:26" ht="15.9" customHeight="1" x14ac:dyDescent="0.45">
      <c r="B36" s="194"/>
      <c r="C36" s="470"/>
      <c r="D36" s="471"/>
      <c r="E36" s="35"/>
      <c r="F36" s="106"/>
      <c r="G36" s="27"/>
      <c r="H36" s="27"/>
      <c r="I36" s="27"/>
      <c r="J36" s="183"/>
      <c r="K36" s="183"/>
      <c r="L36" s="183"/>
      <c r="M36" s="183"/>
      <c r="N36" s="183"/>
      <c r="O36" s="183"/>
      <c r="P36" s="27"/>
      <c r="Q36" s="27"/>
      <c r="R36" s="35"/>
      <c r="S36" s="183"/>
      <c r="T36" s="183"/>
      <c r="U36" s="183"/>
      <c r="V36" s="183"/>
      <c r="W36" s="183"/>
      <c r="X36" s="178"/>
      <c r="Y36" s="195"/>
      <c r="Z36" s="179"/>
    </row>
    <row r="37" spans="2:26" ht="15.9" customHeight="1" x14ac:dyDescent="0.45">
      <c r="B37" s="194"/>
      <c r="C37" s="470"/>
      <c r="D37" s="471"/>
      <c r="E37" s="35"/>
      <c r="F37" s="106"/>
      <c r="G37" s="27"/>
      <c r="H37" s="27"/>
      <c r="I37" s="27"/>
      <c r="J37" s="183"/>
      <c r="K37" s="183"/>
      <c r="L37" s="183"/>
      <c r="M37" s="183"/>
      <c r="N37" s="183"/>
      <c r="O37" s="183"/>
      <c r="P37" s="27"/>
      <c r="Q37" s="27"/>
      <c r="R37" s="35"/>
      <c r="S37" s="183"/>
      <c r="T37" s="183"/>
      <c r="U37" s="183"/>
      <c r="V37" s="183"/>
      <c r="W37" s="183"/>
      <c r="X37" s="178"/>
      <c r="Y37" s="195"/>
      <c r="Z37" s="179"/>
    </row>
    <row r="38" spans="2:26" ht="15.9" customHeight="1" x14ac:dyDescent="0.45">
      <c r="B38" s="202"/>
      <c r="C38" s="470"/>
      <c r="D38" s="471"/>
      <c r="E38" s="35"/>
      <c r="F38" s="106"/>
      <c r="G38" s="27"/>
      <c r="H38" s="27"/>
      <c r="I38" s="27"/>
      <c r="J38" s="183"/>
      <c r="K38" s="183"/>
      <c r="L38" s="183"/>
      <c r="M38" s="183"/>
      <c r="N38" s="183"/>
      <c r="O38" s="183"/>
      <c r="P38" s="27"/>
      <c r="Q38" s="27"/>
      <c r="R38" s="35"/>
      <c r="S38" s="183"/>
      <c r="T38" s="183"/>
      <c r="U38" s="183"/>
      <c r="V38" s="183"/>
      <c r="W38" s="183"/>
      <c r="X38" s="178"/>
      <c r="Y38" s="195"/>
      <c r="Z38" s="179"/>
    </row>
    <row r="39" spans="2:26" ht="15.9" customHeight="1" x14ac:dyDescent="0.45">
      <c r="B39" s="474"/>
      <c r="C39" s="1" t="s">
        <v>585</v>
      </c>
      <c r="D39" s="2"/>
      <c r="F39" s="2"/>
      <c r="G39" s="16"/>
      <c r="H39" s="16"/>
      <c r="I39" s="16"/>
      <c r="J39" s="16"/>
      <c r="K39" s="16"/>
      <c r="L39" s="16"/>
      <c r="M39" s="16"/>
      <c r="N39" s="16"/>
      <c r="O39" s="16"/>
      <c r="P39" s="16"/>
      <c r="Q39" s="16"/>
      <c r="R39" s="2"/>
      <c r="S39" s="16"/>
      <c r="T39" s="16"/>
      <c r="U39" s="16"/>
      <c r="V39" s="16"/>
      <c r="W39" s="16"/>
      <c r="X39" s="2"/>
      <c r="Y39" s="2"/>
      <c r="Z39" s="2"/>
    </row>
    <row r="40" spans="2:26" ht="15.9" customHeight="1" x14ac:dyDescent="0.45">
      <c r="B40" s="474"/>
      <c r="C40" s="477" t="s">
        <v>586</v>
      </c>
      <c r="D40" s="2"/>
      <c r="F40" s="2"/>
      <c r="G40" s="16"/>
      <c r="H40" s="16"/>
      <c r="I40" s="16"/>
      <c r="J40" s="16"/>
      <c r="K40" s="16"/>
      <c r="L40" s="16"/>
      <c r="M40" s="16"/>
      <c r="N40" s="16"/>
      <c r="O40" s="16"/>
      <c r="P40" s="16"/>
      <c r="Q40" s="16"/>
      <c r="R40" s="2"/>
      <c r="S40" s="16"/>
      <c r="T40" s="16"/>
      <c r="U40" s="16"/>
      <c r="V40" s="16"/>
      <c r="W40" s="16"/>
      <c r="X40" s="2"/>
      <c r="Y40" s="2"/>
      <c r="Z40" s="2"/>
    </row>
    <row r="41" spans="2:26" ht="15.9" customHeight="1" x14ac:dyDescent="0.45">
      <c r="C41" s="48" t="s">
        <v>587</v>
      </c>
    </row>
    <row r="42" spans="2:26" ht="15.9" customHeight="1" x14ac:dyDescent="0.45">
      <c r="C42" s="48" t="s">
        <v>588</v>
      </c>
    </row>
    <row r="43" spans="2:26" ht="15.9" customHeight="1" x14ac:dyDescent="0.45">
      <c r="C43" s="55" t="s">
        <v>131</v>
      </c>
    </row>
  </sheetData>
  <mergeCells count="186">
    <mergeCell ref="C38:D38"/>
    <mergeCell ref="J38:M38"/>
    <mergeCell ref="N38:O38"/>
    <mergeCell ref="S38:W38"/>
    <mergeCell ref="X38:Z38"/>
    <mergeCell ref="C36:D36"/>
    <mergeCell ref="J36:M36"/>
    <mergeCell ref="N36:O36"/>
    <mergeCell ref="S36:W36"/>
    <mergeCell ref="X36:Z36"/>
    <mergeCell ref="C37:D37"/>
    <mergeCell ref="J37:M37"/>
    <mergeCell ref="N37:O37"/>
    <mergeCell ref="S37:W37"/>
    <mergeCell ref="X37:Z37"/>
    <mergeCell ref="C34:D34"/>
    <mergeCell ref="J34:M34"/>
    <mergeCell ref="N34:O34"/>
    <mergeCell ref="S34:W34"/>
    <mergeCell ref="X34:Z34"/>
    <mergeCell ref="C35:D35"/>
    <mergeCell ref="J35:M35"/>
    <mergeCell ref="N35:O35"/>
    <mergeCell ref="S35:W35"/>
    <mergeCell ref="X35:Z35"/>
    <mergeCell ref="C32:D32"/>
    <mergeCell ref="J32:M32"/>
    <mergeCell ref="N32:O32"/>
    <mergeCell ref="S32:W32"/>
    <mergeCell ref="X32:Z32"/>
    <mergeCell ref="C33:D33"/>
    <mergeCell ref="J33:M33"/>
    <mergeCell ref="N33:O33"/>
    <mergeCell ref="S33:W33"/>
    <mergeCell ref="X33:Z33"/>
    <mergeCell ref="C30:D30"/>
    <mergeCell ref="J30:M30"/>
    <mergeCell ref="N30:O30"/>
    <mergeCell ref="S30:W30"/>
    <mergeCell ref="X30:Z30"/>
    <mergeCell ref="C31:D31"/>
    <mergeCell ref="J31:M31"/>
    <mergeCell ref="N31:O31"/>
    <mergeCell ref="S31:W31"/>
    <mergeCell ref="X31:Z31"/>
    <mergeCell ref="C28:D28"/>
    <mergeCell ref="J28:M28"/>
    <mergeCell ref="N28:O28"/>
    <mergeCell ref="S28:W28"/>
    <mergeCell ref="X28:Z28"/>
    <mergeCell ref="C29:D29"/>
    <mergeCell ref="J29:M29"/>
    <mergeCell ref="N29:O29"/>
    <mergeCell ref="S29:W29"/>
    <mergeCell ref="X29:Z29"/>
    <mergeCell ref="C26:D26"/>
    <mergeCell ref="J26:M26"/>
    <mergeCell ref="N26:O26"/>
    <mergeCell ref="S26:W26"/>
    <mergeCell ref="X26:Z26"/>
    <mergeCell ref="C27:D27"/>
    <mergeCell ref="J27:M27"/>
    <mergeCell ref="N27:O27"/>
    <mergeCell ref="S27:W27"/>
    <mergeCell ref="X27:Z27"/>
    <mergeCell ref="C24:D24"/>
    <mergeCell ref="J24:M24"/>
    <mergeCell ref="N24:O24"/>
    <mergeCell ref="S24:W24"/>
    <mergeCell ref="X24:Z24"/>
    <mergeCell ref="C25:D25"/>
    <mergeCell ref="J25:M25"/>
    <mergeCell ref="N25:O25"/>
    <mergeCell ref="S25:W25"/>
    <mergeCell ref="X25:Z25"/>
    <mergeCell ref="C22:D22"/>
    <mergeCell ref="J22:M22"/>
    <mergeCell ref="N22:O22"/>
    <mergeCell ref="S22:W22"/>
    <mergeCell ref="X22:Z22"/>
    <mergeCell ref="C23:D23"/>
    <mergeCell ref="J23:M23"/>
    <mergeCell ref="N23:O23"/>
    <mergeCell ref="S23:W23"/>
    <mergeCell ref="X23:Z23"/>
    <mergeCell ref="C20:D20"/>
    <mergeCell ref="J20:M20"/>
    <mergeCell ref="N20:O20"/>
    <mergeCell ref="S20:W20"/>
    <mergeCell ref="X20:Z20"/>
    <mergeCell ref="C21:D21"/>
    <mergeCell ref="J21:M21"/>
    <mergeCell ref="N21:O21"/>
    <mergeCell ref="S21:W21"/>
    <mergeCell ref="X21:Z21"/>
    <mergeCell ref="C18:D18"/>
    <mergeCell ref="J18:M18"/>
    <mergeCell ref="N18:O18"/>
    <mergeCell ref="S18:W18"/>
    <mergeCell ref="X18:Z18"/>
    <mergeCell ref="C19:D19"/>
    <mergeCell ref="J19:M19"/>
    <mergeCell ref="N19:O19"/>
    <mergeCell ref="S19:W19"/>
    <mergeCell ref="X19:Z19"/>
    <mergeCell ref="C16:D16"/>
    <mergeCell ref="J16:M16"/>
    <mergeCell ref="N16:O16"/>
    <mergeCell ref="S16:W16"/>
    <mergeCell ref="X16:Z16"/>
    <mergeCell ref="C17:D17"/>
    <mergeCell ref="J17:M17"/>
    <mergeCell ref="N17:O17"/>
    <mergeCell ref="S17:W17"/>
    <mergeCell ref="X17:Z17"/>
    <mergeCell ref="C14:D14"/>
    <mergeCell ref="J14:M14"/>
    <mergeCell ref="N14:O14"/>
    <mergeCell ref="S14:W14"/>
    <mergeCell ref="X14:Z14"/>
    <mergeCell ref="C15:D15"/>
    <mergeCell ref="J15:M15"/>
    <mergeCell ref="N15:O15"/>
    <mergeCell ref="S15:W15"/>
    <mergeCell ref="X15:Z15"/>
    <mergeCell ref="C12:D12"/>
    <mergeCell ref="J12:M12"/>
    <mergeCell ref="N12:O12"/>
    <mergeCell ref="S12:W12"/>
    <mergeCell ref="X12:Z12"/>
    <mergeCell ref="C13:D13"/>
    <mergeCell ref="J13:M13"/>
    <mergeCell ref="N13:O13"/>
    <mergeCell ref="S13:W13"/>
    <mergeCell ref="X13:Z13"/>
    <mergeCell ref="J10:M10"/>
    <mergeCell ref="N10:O10"/>
    <mergeCell ref="S10:W10"/>
    <mergeCell ref="X10:Z10"/>
    <mergeCell ref="C11:D11"/>
    <mergeCell ref="J11:M11"/>
    <mergeCell ref="N11:O11"/>
    <mergeCell ref="S11:W11"/>
    <mergeCell ref="X11:Z11"/>
    <mergeCell ref="S8:W8"/>
    <mergeCell ref="X8:Z8"/>
    <mergeCell ref="C9:D9"/>
    <mergeCell ref="J9:M9"/>
    <mergeCell ref="N9:O9"/>
    <mergeCell ref="S9:W9"/>
    <mergeCell ref="X9:Z9"/>
    <mergeCell ref="P5:Q5"/>
    <mergeCell ref="R5:W5"/>
    <mergeCell ref="X5:Z6"/>
    <mergeCell ref="G6:H7"/>
    <mergeCell ref="I6:I7"/>
    <mergeCell ref="J6:M7"/>
    <mergeCell ref="N6:O7"/>
    <mergeCell ref="P6:Q6"/>
    <mergeCell ref="R6:R7"/>
    <mergeCell ref="S6:W7"/>
    <mergeCell ref="B5:B38"/>
    <mergeCell ref="C5:D7"/>
    <mergeCell ref="E5:E7"/>
    <mergeCell ref="F5:F7"/>
    <mergeCell ref="G5:I5"/>
    <mergeCell ref="J5:O5"/>
    <mergeCell ref="C8:D8"/>
    <mergeCell ref="J8:M8"/>
    <mergeCell ref="N8:O8"/>
    <mergeCell ref="C10:D10"/>
    <mergeCell ref="Y3:Z4"/>
    <mergeCell ref="B4:E4"/>
    <mergeCell ref="F4:I4"/>
    <mergeCell ref="J4:K4"/>
    <mergeCell ref="L4:N4"/>
    <mergeCell ref="O4:P4"/>
    <mergeCell ref="Q4:T4"/>
    <mergeCell ref="B2:X2"/>
    <mergeCell ref="B3:E3"/>
    <mergeCell ref="F3:I3"/>
    <mergeCell ref="J3:K3"/>
    <mergeCell ref="L3:N3"/>
    <mergeCell ref="O3:P3"/>
    <mergeCell ref="Q3:T3"/>
    <mergeCell ref="U3:X4"/>
  </mergeCells>
  <phoneticPr fontId="3"/>
  <dataValidations count="3">
    <dataValidation type="list" allowBlank="1" showInputMessage="1" showErrorMessage="1" sqref="E39:E40" xr:uid="{FF3ECD85-6E36-4FD8-B36F-2256CE097834}">
      <formula1>個数</formula1>
    </dataValidation>
    <dataValidation type="list" showInputMessage="1" showErrorMessage="1" sqref="G39:H40" xr:uid="{F58D9EE3-8350-4679-9349-15BBBB3BEFBD}">
      <formula1>部位本体</formula1>
    </dataValidation>
    <dataValidation type="list" allowBlank="1" showInputMessage="1" showErrorMessage="1" sqref="H8:H38" xr:uid="{85AD2692-0BBD-446F-BE4B-A643B9A65158}">
      <formula1>INDIRECT(G8)</formula1>
    </dataValidation>
  </dataValidations>
  <printOptions horizontalCentered="1" verticalCentered="1"/>
  <pageMargins left="0.19685039370078741" right="0.19685039370078741" top="0.78740157480314965" bottom="0.19685039370078741" header="0.51181102362204722" footer="0.51181102362204722"/>
  <pageSetup paperSize="9" scale="67" fitToHeight="0" orientation="landscape" copies="2" r:id="rId1"/>
  <headerFooter alignWithMargins="0"/>
  <rowBreaks count="1" manualBreakCount="1">
    <brk id="7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12EA9-5005-467D-9112-A96C536671A9}">
  <sheetPr>
    <pageSetUpPr fitToPage="1"/>
  </sheetPr>
  <dimension ref="B1:AB23"/>
  <sheetViews>
    <sheetView showGridLines="0" showZeros="0" view="pageBreakPreview" zoomScale="80" zoomScaleNormal="100" zoomScaleSheetLayoutView="80" workbookViewId="0">
      <selection activeCell="R47" sqref="R47"/>
    </sheetView>
  </sheetViews>
  <sheetFormatPr defaultColWidth="5.59765625" defaultRowHeight="15.9" customHeight="1" x14ac:dyDescent="0.45"/>
  <cols>
    <col min="1" max="1" width="2.69921875" style="1" customWidth="1"/>
    <col min="2" max="2" width="4.09765625" style="1" customWidth="1"/>
    <col min="3" max="29" width="5.59765625" style="1" customWidth="1"/>
    <col min="30" max="16384" width="5.59765625" style="1"/>
  </cols>
  <sheetData>
    <row r="1" spans="2:28" ht="9.75" customHeight="1" x14ac:dyDescent="0.45"/>
    <row r="2" spans="2:28" ht="24.75" customHeight="1" x14ac:dyDescent="0.45">
      <c r="B2" s="435" t="s">
        <v>589</v>
      </c>
      <c r="C2" s="435"/>
      <c r="D2" s="435"/>
      <c r="E2" s="311"/>
      <c r="F2" s="311"/>
      <c r="G2" s="311"/>
      <c r="H2" s="435"/>
      <c r="I2" s="435"/>
      <c r="J2" s="435"/>
      <c r="K2" s="435"/>
      <c r="L2" s="435"/>
      <c r="M2" s="435"/>
      <c r="N2" s="435"/>
      <c r="O2" s="435"/>
      <c r="P2" s="435"/>
      <c r="Q2" s="435"/>
      <c r="R2" s="435"/>
      <c r="S2" s="435"/>
      <c r="T2" s="435"/>
      <c r="U2" s="435"/>
      <c r="V2" s="435"/>
      <c r="W2" s="435"/>
      <c r="X2" s="435"/>
      <c r="Y2" s="435"/>
      <c r="Z2" s="435"/>
    </row>
    <row r="3" spans="2:28" ht="20.100000000000001" customHeight="1" x14ac:dyDescent="0.45">
      <c r="B3" s="491" t="s">
        <v>1</v>
      </c>
      <c r="C3" s="491"/>
      <c r="D3" s="185"/>
      <c r="E3" s="115" t="s">
        <v>267</v>
      </c>
      <c r="F3" s="116"/>
      <c r="G3" s="117"/>
      <c r="H3" s="162" t="s">
        <v>2</v>
      </c>
      <c r="I3" s="315"/>
      <c r="J3" s="316" t="s">
        <v>353</v>
      </c>
      <c r="K3" s="316"/>
      <c r="L3" s="316"/>
      <c r="M3" s="108" t="s">
        <v>401</v>
      </c>
      <c r="N3" s="109"/>
      <c r="O3" s="109"/>
      <c r="P3" s="109"/>
      <c r="Q3" s="110"/>
      <c r="R3" s="143" t="s">
        <v>364</v>
      </c>
      <c r="S3" s="143"/>
      <c r="T3" s="143"/>
      <c r="U3" s="323" t="s">
        <v>402</v>
      </c>
      <c r="V3" s="324"/>
      <c r="W3" s="325"/>
      <c r="X3" s="329">
        <v>44337</v>
      </c>
      <c r="Y3" s="330"/>
      <c r="Z3" s="331"/>
    </row>
    <row r="4" spans="2:28" ht="20.100000000000001" customHeight="1" x14ac:dyDescent="0.45">
      <c r="B4" s="466" t="s">
        <v>108</v>
      </c>
      <c r="C4" s="466"/>
      <c r="D4" s="169"/>
      <c r="E4" s="119" t="s">
        <v>359</v>
      </c>
      <c r="F4" s="120"/>
      <c r="G4" s="141"/>
      <c r="H4" s="438" t="s">
        <v>109</v>
      </c>
      <c r="I4" s="338"/>
      <c r="J4" s="316" t="s">
        <v>354</v>
      </c>
      <c r="K4" s="316"/>
      <c r="L4" s="316"/>
      <c r="M4" s="108" t="s">
        <v>403</v>
      </c>
      <c r="N4" s="109"/>
      <c r="O4" s="109"/>
      <c r="P4" s="109"/>
      <c r="Q4" s="110"/>
      <c r="R4" s="143" t="s">
        <v>369</v>
      </c>
      <c r="S4" s="143"/>
      <c r="T4" s="143"/>
      <c r="U4" s="439"/>
      <c r="V4" s="440"/>
      <c r="W4" s="441"/>
      <c r="X4" s="367"/>
      <c r="Y4" s="492"/>
      <c r="Z4" s="368"/>
    </row>
    <row r="5" spans="2:28" ht="28.5" customHeight="1" x14ac:dyDescent="0.45">
      <c r="B5" s="174" t="s">
        <v>590</v>
      </c>
      <c r="C5" s="469" t="s">
        <v>592</v>
      </c>
      <c r="D5" s="469"/>
      <c r="E5" s="493" t="s">
        <v>406</v>
      </c>
      <c r="F5" s="454" t="s">
        <v>590</v>
      </c>
      <c r="G5" s="461"/>
      <c r="H5" s="437"/>
      <c r="I5" s="437"/>
      <c r="J5" s="437"/>
      <c r="K5" s="437"/>
      <c r="L5" s="437"/>
      <c r="M5" s="437"/>
      <c r="N5" s="437"/>
      <c r="O5" s="437"/>
      <c r="P5" s="437"/>
      <c r="Q5" s="437"/>
      <c r="R5" s="437"/>
      <c r="S5" s="494"/>
      <c r="T5" s="494"/>
      <c r="U5" s="494"/>
      <c r="V5" s="494"/>
      <c r="W5" s="494"/>
      <c r="X5" s="494"/>
      <c r="Y5" s="494"/>
      <c r="Z5" s="495"/>
      <c r="AA5" s="496"/>
      <c r="AB5" s="12"/>
    </row>
    <row r="6" spans="2:28" ht="24.75" customHeight="1" x14ac:dyDescent="0.45">
      <c r="B6" s="174"/>
      <c r="C6" s="338"/>
      <c r="D6" s="338"/>
      <c r="E6" s="497"/>
      <c r="F6" s="315" t="s">
        <v>593</v>
      </c>
      <c r="G6" s="315"/>
      <c r="H6" s="498" t="s">
        <v>594</v>
      </c>
      <c r="I6" s="494"/>
      <c r="J6" s="494"/>
      <c r="K6" s="494"/>
      <c r="L6" s="494"/>
      <c r="M6" s="494"/>
      <c r="N6" s="495"/>
      <c r="O6" s="498" t="s">
        <v>595</v>
      </c>
      <c r="P6" s="499"/>
      <c r="Q6" s="499"/>
      <c r="R6" s="499"/>
      <c r="S6" s="499"/>
      <c r="T6" s="499"/>
      <c r="U6" s="499"/>
      <c r="V6" s="500"/>
      <c r="W6" s="498" t="s">
        <v>596</v>
      </c>
      <c r="X6" s="438"/>
      <c r="Y6" s="501" t="s">
        <v>598</v>
      </c>
      <c r="Z6" s="502"/>
      <c r="AA6" s="12"/>
      <c r="AB6" s="12"/>
    </row>
    <row r="7" spans="2:28" ht="27.75" customHeight="1" x14ac:dyDescent="0.45">
      <c r="B7" s="194"/>
      <c r="C7" s="470"/>
      <c r="D7" s="471"/>
      <c r="E7" s="106"/>
      <c r="F7" s="503"/>
      <c r="G7" s="503"/>
      <c r="H7" s="504"/>
      <c r="I7" s="505"/>
      <c r="J7" s="505"/>
      <c r="K7" s="505"/>
      <c r="L7" s="506"/>
      <c r="M7" s="506"/>
      <c r="N7" s="507"/>
      <c r="O7" s="508"/>
      <c r="P7" s="506"/>
      <c r="Q7" s="506"/>
      <c r="R7" s="506"/>
      <c r="S7" s="506"/>
      <c r="T7" s="506"/>
      <c r="U7" s="506"/>
      <c r="V7" s="507"/>
      <c r="W7" s="509"/>
      <c r="X7" s="509"/>
      <c r="Y7" s="509"/>
      <c r="Z7" s="509"/>
    </row>
    <row r="8" spans="2:28" ht="27.75" customHeight="1" x14ac:dyDescent="0.45">
      <c r="B8" s="194"/>
      <c r="C8" s="470"/>
      <c r="D8" s="471"/>
      <c r="E8" s="106"/>
      <c r="F8" s="503"/>
      <c r="G8" s="503"/>
      <c r="H8" s="504"/>
      <c r="I8" s="505"/>
      <c r="J8" s="505"/>
      <c r="K8" s="505"/>
      <c r="L8" s="506"/>
      <c r="M8" s="506"/>
      <c r="N8" s="507"/>
      <c r="O8" s="508"/>
      <c r="P8" s="506"/>
      <c r="Q8" s="506"/>
      <c r="R8" s="506"/>
      <c r="S8" s="506"/>
      <c r="T8" s="506"/>
      <c r="U8" s="506"/>
      <c r="V8" s="507"/>
      <c r="W8" s="509"/>
      <c r="X8" s="509"/>
      <c r="Y8" s="509"/>
      <c r="Z8" s="509"/>
    </row>
    <row r="9" spans="2:28" ht="27.75" customHeight="1" x14ac:dyDescent="0.45">
      <c r="B9" s="194"/>
      <c r="C9" s="470"/>
      <c r="D9" s="471"/>
      <c r="E9" s="106"/>
      <c r="F9" s="503"/>
      <c r="G9" s="503"/>
      <c r="H9" s="504"/>
      <c r="I9" s="505"/>
      <c r="J9" s="505"/>
      <c r="K9" s="505"/>
      <c r="L9" s="506"/>
      <c r="M9" s="506"/>
      <c r="N9" s="507"/>
      <c r="O9" s="508"/>
      <c r="P9" s="506"/>
      <c r="Q9" s="506"/>
      <c r="R9" s="506"/>
      <c r="S9" s="506"/>
      <c r="T9" s="506"/>
      <c r="U9" s="506"/>
      <c r="V9" s="507"/>
      <c r="W9" s="509"/>
      <c r="X9" s="509"/>
      <c r="Y9" s="509"/>
      <c r="Z9" s="509"/>
    </row>
    <row r="10" spans="2:28" ht="27.75" customHeight="1" x14ac:dyDescent="0.45">
      <c r="B10" s="194"/>
      <c r="C10" s="470"/>
      <c r="D10" s="471"/>
      <c r="E10" s="106"/>
      <c r="F10" s="503"/>
      <c r="G10" s="503"/>
      <c r="H10" s="504"/>
      <c r="I10" s="505"/>
      <c r="J10" s="505"/>
      <c r="K10" s="505"/>
      <c r="L10" s="506"/>
      <c r="M10" s="506"/>
      <c r="N10" s="507"/>
      <c r="O10" s="508"/>
      <c r="P10" s="506"/>
      <c r="Q10" s="506"/>
      <c r="R10" s="506"/>
      <c r="S10" s="506"/>
      <c r="T10" s="506"/>
      <c r="U10" s="506"/>
      <c r="V10" s="507"/>
      <c r="W10" s="509"/>
      <c r="X10" s="509"/>
      <c r="Y10" s="509"/>
      <c r="Z10" s="509"/>
    </row>
    <row r="11" spans="2:28" ht="27.75" customHeight="1" x14ac:dyDescent="0.45">
      <c r="B11" s="194"/>
      <c r="C11" s="510"/>
      <c r="D11" s="511"/>
      <c r="E11" s="42"/>
      <c r="F11" s="512"/>
      <c r="G11" s="512"/>
      <c r="H11" s="504"/>
      <c r="I11" s="505"/>
      <c r="J11" s="505"/>
      <c r="K11" s="505"/>
      <c r="L11" s="506"/>
      <c r="M11" s="506"/>
      <c r="N11" s="507"/>
      <c r="O11" s="510"/>
      <c r="P11" s="506"/>
      <c r="Q11" s="506"/>
      <c r="R11" s="506"/>
      <c r="S11" s="506"/>
      <c r="T11" s="506"/>
      <c r="U11" s="506"/>
      <c r="V11" s="507"/>
      <c r="W11" s="509"/>
      <c r="X11" s="509"/>
      <c r="Y11" s="509"/>
      <c r="Z11" s="509"/>
    </row>
    <row r="12" spans="2:28" ht="27.75" customHeight="1" x14ac:dyDescent="0.45">
      <c r="B12" s="194"/>
      <c r="C12" s="510"/>
      <c r="D12" s="511"/>
      <c r="E12" s="42"/>
      <c r="F12" s="512"/>
      <c r="G12" s="512"/>
      <c r="H12" s="504"/>
      <c r="I12" s="505"/>
      <c r="J12" s="505"/>
      <c r="K12" s="505"/>
      <c r="L12" s="506"/>
      <c r="M12" s="506"/>
      <c r="N12" s="507"/>
      <c r="O12" s="510"/>
      <c r="P12" s="506"/>
      <c r="Q12" s="506"/>
      <c r="R12" s="506"/>
      <c r="S12" s="506"/>
      <c r="T12" s="506"/>
      <c r="U12" s="506"/>
      <c r="V12" s="507"/>
      <c r="W12" s="509"/>
      <c r="X12" s="509"/>
      <c r="Y12" s="509"/>
      <c r="Z12" s="509"/>
    </row>
    <row r="13" spans="2:28" ht="27.75" customHeight="1" x14ac:dyDescent="0.45">
      <c r="B13" s="194"/>
      <c r="C13" s="510"/>
      <c r="D13" s="511"/>
      <c r="E13" s="42"/>
      <c r="F13" s="512"/>
      <c r="G13" s="512"/>
      <c r="H13" s="504"/>
      <c r="I13" s="505"/>
      <c r="J13" s="505"/>
      <c r="K13" s="505"/>
      <c r="L13" s="506"/>
      <c r="M13" s="506"/>
      <c r="N13" s="507"/>
      <c r="O13" s="510"/>
      <c r="P13" s="506"/>
      <c r="Q13" s="506"/>
      <c r="R13" s="506"/>
      <c r="S13" s="506"/>
      <c r="T13" s="506"/>
      <c r="U13" s="506"/>
      <c r="V13" s="507"/>
      <c r="W13" s="509"/>
      <c r="X13" s="509"/>
      <c r="Y13" s="509"/>
      <c r="Z13" s="509"/>
    </row>
    <row r="14" spans="2:28" ht="27.75" customHeight="1" x14ac:dyDescent="0.45">
      <c r="B14" s="194"/>
      <c r="C14" s="510"/>
      <c r="D14" s="511"/>
      <c r="E14" s="42"/>
      <c r="F14" s="503"/>
      <c r="G14" s="503"/>
      <c r="H14" s="504"/>
      <c r="I14" s="505"/>
      <c r="J14" s="505"/>
      <c r="K14" s="505"/>
      <c r="L14" s="506"/>
      <c r="M14" s="506"/>
      <c r="N14" s="507"/>
      <c r="O14" s="510"/>
      <c r="P14" s="506"/>
      <c r="Q14" s="506"/>
      <c r="R14" s="506"/>
      <c r="S14" s="506"/>
      <c r="T14" s="506"/>
      <c r="U14" s="506"/>
      <c r="V14" s="507"/>
      <c r="W14" s="509"/>
      <c r="X14" s="509"/>
      <c r="Y14" s="509"/>
      <c r="Z14" s="509"/>
    </row>
    <row r="15" spans="2:28" ht="27.75" customHeight="1" x14ac:dyDescent="0.45">
      <c r="B15" s="194"/>
      <c r="C15" s="510"/>
      <c r="D15" s="511"/>
      <c r="E15" s="42"/>
      <c r="F15" s="512"/>
      <c r="G15" s="512"/>
      <c r="H15" s="504"/>
      <c r="I15" s="505"/>
      <c r="J15" s="505"/>
      <c r="K15" s="505"/>
      <c r="L15" s="506"/>
      <c r="M15" s="506"/>
      <c r="N15" s="507"/>
      <c r="O15" s="510"/>
      <c r="P15" s="506"/>
      <c r="Q15" s="506"/>
      <c r="R15" s="506"/>
      <c r="S15" s="506"/>
      <c r="T15" s="506"/>
      <c r="U15" s="506"/>
      <c r="V15" s="507"/>
      <c r="W15" s="509"/>
      <c r="X15" s="509"/>
      <c r="Y15" s="509"/>
      <c r="Z15" s="509"/>
    </row>
    <row r="16" spans="2:28" ht="27.75" customHeight="1" x14ac:dyDescent="0.45">
      <c r="B16" s="194"/>
      <c r="C16" s="510"/>
      <c r="D16" s="511"/>
      <c r="E16" s="42"/>
      <c r="F16" s="512"/>
      <c r="G16" s="512"/>
      <c r="H16" s="504"/>
      <c r="I16" s="505"/>
      <c r="J16" s="505"/>
      <c r="K16" s="505"/>
      <c r="L16" s="506"/>
      <c r="M16" s="506"/>
      <c r="N16" s="507"/>
      <c r="O16" s="510"/>
      <c r="P16" s="506"/>
      <c r="Q16" s="506"/>
      <c r="R16" s="506"/>
      <c r="S16" s="506"/>
      <c r="T16" s="506"/>
      <c r="U16" s="506"/>
      <c r="V16" s="507"/>
      <c r="W16" s="509"/>
      <c r="X16" s="509"/>
      <c r="Y16" s="509"/>
      <c r="Z16" s="509"/>
    </row>
    <row r="17" spans="2:26" ht="27.75" customHeight="1" x14ac:dyDescent="0.45">
      <c r="B17" s="194"/>
      <c r="C17" s="510"/>
      <c r="D17" s="511"/>
      <c r="E17" s="42"/>
      <c r="F17" s="512"/>
      <c r="G17" s="512"/>
      <c r="H17" s="504"/>
      <c r="I17" s="505"/>
      <c r="J17" s="505"/>
      <c r="K17" s="505"/>
      <c r="L17" s="506"/>
      <c r="M17" s="506"/>
      <c r="N17" s="507"/>
      <c r="O17" s="510"/>
      <c r="P17" s="506"/>
      <c r="Q17" s="506"/>
      <c r="R17" s="506"/>
      <c r="S17" s="506"/>
      <c r="T17" s="506"/>
      <c r="U17" s="506"/>
      <c r="V17" s="507"/>
      <c r="W17" s="509"/>
      <c r="X17" s="509"/>
      <c r="Y17" s="509"/>
      <c r="Z17" s="509"/>
    </row>
    <row r="18" spans="2:26" ht="27.75" customHeight="1" x14ac:dyDescent="0.45">
      <c r="B18" s="194"/>
      <c r="C18" s="510"/>
      <c r="D18" s="511"/>
      <c r="E18" s="42"/>
      <c r="F18" s="512"/>
      <c r="G18" s="512"/>
      <c r="H18" s="504"/>
      <c r="I18" s="505"/>
      <c r="J18" s="505"/>
      <c r="K18" s="505"/>
      <c r="L18" s="506"/>
      <c r="M18" s="506"/>
      <c r="N18" s="507"/>
      <c r="O18" s="510"/>
      <c r="P18" s="506"/>
      <c r="Q18" s="506"/>
      <c r="R18" s="506"/>
      <c r="S18" s="506"/>
      <c r="T18" s="506"/>
      <c r="U18" s="506"/>
      <c r="V18" s="507"/>
      <c r="W18" s="509"/>
      <c r="X18" s="509"/>
      <c r="Y18" s="509"/>
      <c r="Z18" s="509"/>
    </row>
    <row r="19" spans="2:26" ht="27.75" customHeight="1" x14ac:dyDescent="0.45">
      <c r="B19" s="194"/>
      <c r="C19" s="510"/>
      <c r="D19" s="511"/>
      <c r="E19" s="42"/>
      <c r="F19" s="512"/>
      <c r="G19" s="512"/>
      <c r="H19" s="504"/>
      <c r="I19" s="505"/>
      <c r="J19" s="505"/>
      <c r="K19" s="505"/>
      <c r="L19" s="506"/>
      <c r="M19" s="506"/>
      <c r="N19" s="507"/>
      <c r="O19" s="510"/>
      <c r="P19" s="506"/>
      <c r="Q19" s="506"/>
      <c r="R19" s="506"/>
      <c r="S19" s="506"/>
      <c r="T19" s="506"/>
      <c r="U19" s="506"/>
      <c r="V19" s="507"/>
      <c r="W19" s="509"/>
      <c r="X19" s="509"/>
      <c r="Y19" s="509"/>
      <c r="Z19" s="509"/>
    </row>
    <row r="20" spans="2:26" ht="27.75" customHeight="1" x14ac:dyDescent="0.45">
      <c r="B20" s="194"/>
      <c r="C20" s="510"/>
      <c r="D20" s="511"/>
      <c r="E20" s="42"/>
      <c r="F20" s="512"/>
      <c r="G20" s="512"/>
      <c r="H20" s="504"/>
      <c r="I20" s="505"/>
      <c r="J20" s="505"/>
      <c r="K20" s="505"/>
      <c r="L20" s="506"/>
      <c r="M20" s="506"/>
      <c r="N20" s="507"/>
      <c r="O20" s="510"/>
      <c r="P20" s="506"/>
      <c r="Q20" s="506"/>
      <c r="R20" s="506"/>
      <c r="S20" s="506"/>
      <c r="T20" s="506"/>
      <c r="U20" s="506"/>
      <c r="V20" s="507"/>
      <c r="W20" s="509"/>
      <c r="X20" s="509"/>
      <c r="Y20" s="509"/>
      <c r="Z20" s="509"/>
    </row>
    <row r="21" spans="2:26" ht="27.75" customHeight="1" x14ac:dyDescent="0.45">
      <c r="B21" s="202"/>
      <c r="C21" s="510"/>
      <c r="D21" s="511"/>
      <c r="E21" s="42"/>
      <c r="F21" s="512"/>
      <c r="G21" s="512"/>
      <c r="H21" s="504"/>
      <c r="I21" s="505"/>
      <c r="J21" s="505"/>
      <c r="K21" s="505"/>
      <c r="L21" s="506"/>
      <c r="M21" s="506"/>
      <c r="N21" s="507"/>
      <c r="O21" s="510"/>
      <c r="P21" s="506"/>
      <c r="Q21" s="506"/>
      <c r="R21" s="506"/>
      <c r="S21" s="506"/>
      <c r="T21" s="506"/>
      <c r="U21" s="506"/>
      <c r="V21" s="507"/>
      <c r="W21" s="509"/>
      <c r="X21" s="509"/>
      <c r="Y21" s="509"/>
      <c r="Z21" s="509"/>
    </row>
    <row r="22" spans="2:26" ht="15.9" customHeight="1" x14ac:dyDescent="0.45">
      <c r="B22" s="1" t="s">
        <v>599</v>
      </c>
    </row>
    <row r="23" spans="2:26" ht="15.9" customHeight="1" x14ac:dyDescent="0.45">
      <c r="B23" s="55" t="s">
        <v>131</v>
      </c>
    </row>
  </sheetData>
  <mergeCells count="114">
    <mergeCell ref="C21:D21"/>
    <mergeCell ref="F21:G21"/>
    <mergeCell ref="H21:N21"/>
    <mergeCell ref="O21:V21"/>
    <mergeCell ref="W21:X21"/>
    <mergeCell ref="Y21:Z21"/>
    <mergeCell ref="C20:D20"/>
    <mergeCell ref="F20:G20"/>
    <mergeCell ref="H20:N20"/>
    <mergeCell ref="O20:V20"/>
    <mergeCell ref="W20:X20"/>
    <mergeCell ref="Y20:Z20"/>
    <mergeCell ref="C19:D19"/>
    <mergeCell ref="F19:G19"/>
    <mergeCell ref="H19:N19"/>
    <mergeCell ref="O19:V19"/>
    <mergeCell ref="W19:X19"/>
    <mergeCell ref="Y19:Z19"/>
    <mergeCell ref="C18:D18"/>
    <mergeCell ref="F18:G18"/>
    <mergeCell ref="H18:N18"/>
    <mergeCell ref="O18:V18"/>
    <mergeCell ref="W18:X18"/>
    <mergeCell ref="Y18:Z18"/>
    <mergeCell ref="C17:D17"/>
    <mergeCell ref="F17:G17"/>
    <mergeCell ref="H17:N17"/>
    <mergeCell ref="O17:V17"/>
    <mergeCell ref="W17:X17"/>
    <mergeCell ref="Y17:Z17"/>
    <mergeCell ref="C16:D16"/>
    <mergeCell ref="F16:G16"/>
    <mergeCell ref="H16:N16"/>
    <mergeCell ref="O16:V16"/>
    <mergeCell ref="W16:X16"/>
    <mergeCell ref="Y16:Z16"/>
    <mergeCell ref="C15:D15"/>
    <mergeCell ref="F15:G15"/>
    <mergeCell ref="H15:N15"/>
    <mergeCell ref="O15:V15"/>
    <mergeCell ref="W15:X15"/>
    <mergeCell ref="Y15:Z15"/>
    <mergeCell ref="C14:D14"/>
    <mergeCell ref="F14:G14"/>
    <mergeCell ref="H14:N14"/>
    <mergeCell ref="O14:V14"/>
    <mergeCell ref="W14:X14"/>
    <mergeCell ref="Y14:Z14"/>
    <mergeCell ref="C13:D13"/>
    <mergeCell ref="F13:G13"/>
    <mergeCell ref="H13:N13"/>
    <mergeCell ref="O13:V13"/>
    <mergeCell ref="W13:X13"/>
    <mergeCell ref="Y13:Z13"/>
    <mergeCell ref="C12:D12"/>
    <mergeCell ref="F12:G12"/>
    <mergeCell ref="H12:N12"/>
    <mergeCell ref="O12:V12"/>
    <mergeCell ref="W12:X12"/>
    <mergeCell ref="Y12:Z12"/>
    <mergeCell ref="C11:D11"/>
    <mergeCell ref="F11:G11"/>
    <mergeCell ref="H11:N11"/>
    <mergeCell ref="O11:V11"/>
    <mergeCell ref="W11:X11"/>
    <mergeCell ref="Y11:Z11"/>
    <mergeCell ref="C10:D10"/>
    <mergeCell ref="F10:G10"/>
    <mergeCell ref="H10:N10"/>
    <mergeCell ref="O10:V10"/>
    <mergeCell ref="W10:X10"/>
    <mergeCell ref="Y10:Z10"/>
    <mergeCell ref="C9:D9"/>
    <mergeCell ref="F9:G9"/>
    <mergeCell ref="H9:N9"/>
    <mergeCell ref="O9:V9"/>
    <mergeCell ref="W9:X9"/>
    <mergeCell ref="Y9:Z9"/>
    <mergeCell ref="C8:D8"/>
    <mergeCell ref="F8:G8"/>
    <mergeCell ref="H8:N8"/>
    <mergeCell ref="O8:V8"/>
    <mergeCell ref="W8:X8"/>
    <mergeCell ref="Y8:Z8"/>
    <mergeCell ref="H6:N6"/>
    <mergeCell ref="O6:V6"/>
    <mergeCell ref="W6:X6"/>
    <mergeCell ref="Y6:Z6"/>
    <mergeCell ref="C7:D7"/>
    <mergeCell ref="F7:G7"/>
    <mergeCell ref="H7:N7"/>
    <mergeCell ref="O7:V7"/>
    <mergeCell ref="W7:X7"/>
    <mergeCell ref="Y7:Z7"/>
    <mergeCell ref="E4:G4"/>
    <mergeCell ref="H4:I4"/>
    <mergeCell ref="J4:L4"/>
    <mergeCell ref="M4:Q4"/>
    <mergeCell ref="R4:T4"/>
    <mergeCell ref="B5:B21"/>
    <mergeCell ref="C5:D6"/>
    <mergeCell ref="E5:E6"/>
    <mergeCell ref="F5:Z5"/>
    <mergeCell ref="F6:G6"/>
    <mergeCell ref="B2:Z2"/>
    <mergeCell ref="B3:D3"/>
    <mergeCell ref="E3:G3"/>
    <mergeCell ref="H3:I3"/>
    <mergeCell ref="J3:L3"/>
    <mergeCell ref="M3:Q3"/>
    <mergeCell ref="R3:T3"/>
    <mergeCell ref="U3:W4"/>
    <mergeCell ref="X3:Z4"/>
    <mergeCell ref="B4:D4"/>
  </mergeCells>
  <phoneticPr fontId="3"/>
  <printOptions horizontalCentered="1" verticalCentered="1"/>
  <pageMargins left="0.19685039370078741" right="0.19685039370078741" top="0.78740157480314965" bottom="0.19685039370078741" header="0.51181102362204722" footer="0.51181102362204722"/>
  <pageSetup paperSize="9" scale="90"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002FA-A4E2-45C1-9D32-D75F4EDBE3AD}">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430</v>
      </c>
      <c r="E5" s="530"/>
      <c r="F5" s="531"/>
      <c r="G5" s="532"/>
      <c r="H5" s="532"/>
      <c r="I5" s="532"/>
      <c r="J5" s="532"/>
      <c r="K5" s="532"/>
      <c r="L5" s="532"/>
      <c r="M5" s="533" t="s">
        <v>603</v>
      </c>
      <c r="N5" s="534" t="s">
        <v>604</v>
      </c>
      <c r="O5" s="535" t="s">
        <v>430</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1</v>
      </c>
      <c r="E7" s="536"/>
      <c r="F7" s="531"/>
      <c r="G7" s="532"/>
      <c r="H7" s="532"/>
      <c r="I7" s="532"/>
      <c r="J7" s="532"/>
      <c r="K7" s="532"/>
      <c r="L7" s="532"/>
      <c r="M7" s="527"/>
      <c r="N7" s="534" t="s">
        <v>605</v>
      </c>
      <c r="O7" s="535">
        <v>2</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431</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432</v>
      </c>
      <c r="E11" s="546"/>
      <c r="F11" s="531"/>
      <c r="G11" s="532"/>
      <c r="H11" s="532"/>
      <c r="I11" s="532"/>
      <c r="J11" s="532"/>
      <c r="K11" s="532"/>
      <c r="L11" s="532"/>
      <c r="M11" s="246"/>
      <c r="N11" s="246" t="s">
        <v>608</v>
      </c>
      <c r="O11" s="535" t="s">
        <v>441</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433</v>
      </c>
      <c r="E13" s="550"/>
      <c r="F13" s="531"/>
      <c r="G13" s="532"/>
      <c r="H13" s="532"/>
      <c r="I13" s="532"/>
      <c r="J13" s="532"/>
      <c r="K13" s="532"/>
      <c r="L13" s="532"/>
      <c r="M13" s="293" t="s">
        <v>609</v>
      </c>
      <c r="N13" s="295"/>
      <c r="O13" s="549" t="s">
        <v>433</v>
      </c>
      <c r="P13" s="550"/>
      <c r="Q13" s="531"/>
      <c r="R13" s="532"/>
      <c r="S13" s="532"/>
      <c r="T13" s="532"/>
      <c r="U13" s="532"/>
      <c r="V13" s="532"/>
      <c r="W13" s="543"/>
    </row>
    <row r="14" spans="2:25" s="49" customFormat="1" ht="17.100000000000001" customHeight="1" x14ac:dyDescent="0.45">
      <c r="B14" s="293" t="s">
        <v>610</v>
      </c>
      <c r="C14" s="295"/>
      <c r="D14" s="541" t="s">
        <v>434</v>
      </c>
      <c r="E14" s="542"/>
      <c r="F14" s="531"/>
      <c r="G14" s="532"/>
      <c r="H14" s="532"/>
      <c r="I14" s="532"/>
      <c r="J14" s="532"/>
      <c r="K14" s="532"/>
      <c r="L14" s="532"/>
      <c r="M14" s="293" t="s">
        <v>610</v>
      </c>
      <c r="N14" s="295"/>
      <c r="O14" s="541" t="s">
        <v>434</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361</v>
      </c>
      <c r="F16" s="555"/>
      <c r="G16" s="556"/>
      <c r="H16" s="556"/>
      <c r="I16" s="556"/>
      <c r="J16" s="556"/>
      <c r="K16" s="556"/>
      <c r="L16" s="556"/>
      <c r="M16" s="269"/>
      <c r="N16" s="551" t="s">
        <v>429</v>
      </c>
      <c r="O16" s="552"/>
      <c r="P16" s="554" t="s">
        <v>361</v>
      </c>
      <c r="Q16" s="555"/>
      <c r="R16" s="556"/>
      <c r="S16" s="556"/>
      <c r="T16" s="556"/>
      <c r="U16" s="556"/>
      <c r="V16" s="556"/>
      <c r="W16" s="557"/>
    </row>
    <row r="17" spans="2:23" s="49" customFormat="1" ht="17.100000000000001" customHeight="1" x14ac:dyDescent="0.45">
      <c r="B17" s="293" t="s">
        <v>419</v>
      </c>
      <c r="C17" s="294"/>
      <c r="D17" s="295"/>
      <c r="E17" s="558" t="s">
        <v>611</v>
      </c>
      <c r="F17" s="559"/>
      <c r="G17" s="559"/>
      <c r="H17" s="559"/>
      <c r="I17" s="559"/>
      <c r="J17" s="559"/>
      <c r="K17" s="559"/>
      <c r="L17" s="560"/>
      <c r="M17" s="293" t="s">
        <v>419</v>
      </c>
      <c r="N17" s="294"/>
      <c r="O17" s="295"/>
      <c r="P17" s="558" t="s">
        <v>612</v>
      </c>
      <c r="Q17" s="559"/>
      <c r="R17" s="559"/>
      <c r="S17" s="559"/>
      <c r="T17" s="559"/>
      <c r="U17" s="559"/>
      <c r="V17" s="559"/>
      <c r="W17" s="560"/>
    </row>
    <row r="18" spans="2:23" s="49" customFormat="1" ht="17.100000000000001" customHeight="1" x14ac:dyDescent="0.45">
      <c r="B18" s="293" t="s">
        <v>613</v>
      </c>
      <c r="C18" s="294"/>
      <c r="D18" s="295"/>
      <c r="E18" s="561" t="s">
        <v>335</v>
      </c>
      <c r="F18" s="562"/>
      <c r="G18" s="562"/>
      <c r="H18" s="562"/>
      <c r="I18" s="562"/>
      <c r="J18" s="562"/>
      <c r="K18" s="562"/>
      <c r="L18" s="562"/>
      <c r="M18" s="293" t="s">
        <v>613</v>
      </c>
      <c r="N18" s="294"/>
      <c r="O18" s="295"/>
      <c r="P18" s="561" t="s">
        <v>335</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618</v>
      </c>
      <c r="E21" s="572"/>
      <c r="F21" s="572"/>
      <c r="G21" s="572"/>
      <c r="H21" s="572"/>
      <c r="I21" s="572"/>
      <c r="J21" s="572"/>
      <c r="K21" s="572"/>
      <c r="L21" s="572"/>
      <c r="M21" s="573" t="s">
        <v>617</v>
      </c>
      <c r="N21" s="574"/>
      <c r="O21" s="571" t="s">
        <v>618</v>
      </c>
      <c r="P21" s="572"/>
      <c r="Q21" s="572"/>
      <c r="R21" s="572"/>
      <c r="S21" s="572"/>
      <c r="T21" s="572"/>
      <c r="U21" s="572"/>
      <c r="V21" s="572"/>
      <c r="W21" s="575"/>
    </row>
    <row r="22" spans="2:23" s="49" customFormat="1" ht="20.100000000000001" customHeight="1" x14ac:dyDescent="0.45">
      <c r="B22" s="527" t="s">
        <v>603</v>
      </c>
      <c r="C22" s="528" t="s">
        <v>604</v>
      </c>
      <c r="D22" s="529" t="s">
        <v>288</v>
      </c>
      <c r="E22" s="530"/>
      <c r="F22" s="531"/>
      <c r="G22" s="532"/>
      <c r="H22" s="532"/>
      <c r="I22" s="532"/>
      <c r="J22" s="532"/>
      <c r="K22" s="532"/>
      <c r="L22" s="532"/>
      <c r="M22" s="527" t="s">
        <v>603</v>
      </c>
      <c r="N22" s="528" t="s">
        <v>604</v>
      </c>
      <c r="O22" s="576" t="s">
        <v>288</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1</v>
      </c>
      <c r="E24" s="536"/>
      <c r="F24" s="531"/>
      <c r="G24" s="532"/>
      <c r="H24" s="532"/>
      <c r="I24" s="532"/>
      <c r="J24" s="532"/>
      <c r="K24" s="532"/>
      <c r="L24" s="532"/>
      <c r="M24" s="527"/>
      <c r="N24" s="534" t="s">
        <v>605</v>
      </c>
      <c r="O24" s="580">
        <v>2</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431</v>
      </c>
      <c r="E26" s="536"/>
      <c r="F26" s="531"/>
      <c r="G26" s="532"/>
      <c r="H26" s="532"/>
      <c r="I26" s="532"/>
      <c r="J26" s="532"/>
      <c r="K26" s="532"/>
      <c r="L26" s="532"/>
      <c r="M26" s="246" t="s">
        <v>606</v>
      </c>
      <c r="N26" s="246" t="s">
        <v>607</v>
      </c>
      <c r="O26" s="584" t="s">
        <v>431</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443</v>
      </c>
      <c r="E28" s="536"/>
      <c r="F28" s="531"/>
      <c r="G28" s="532"/>
      <c r="H28" s="532"/>
      <c r="I28" s="532"/>
      <c r="J28" s="532"/>
      <c r="K28" s="532"/>
      <c r="L28" s="532"/>
      <c r="M28" s="246"/>
      <c r="N28" s="246" t="s">
        <v>608</v>
      </c>
      <c r="O28" s="576" t="s">
        <v>445</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433</v>
      </c>
      <c r="E30" s="550"/>
      <c r="F30" s="531"/>
      <c r="G30" s="532"/>
      <c r="H30" s="532"/>
      <c r="I30" s="532"/>
      <c r="J30" s="532"/>
      <c r="K30" s="532"/>
      <c r="L30" s="532"/>
      <c r="M30" s="293" t="s">
        <v>609</v>
      </c>
      <c r="N30" s="295"/>
      <c r="O30" s="586" t="s">
        <v>433</v>
      </c>
      <c r="P30" s="587"/>
      <c r="Q30" s="531"/>
      <c r="R30" s="532"/>
      <c r="S30" s="532"/>
      <c r="T30" s="532"/>
      <c r="U30" s="532"/>
      <c r="V30" s="532"/>
      <c r="W30" s="543"/>
    </row>
    <row r="31" spans="2:23" s="49" customFormat="1" ht="17.100000000000001" customHeight="1" x14ac:dyDescent="0.45">
      <c r="B31" s="293" t="s">
        <v>610</v>
      </c>
      <c r="C31" s="295"/>
      <c r="D31" s="541" t="s">
        <v>434</v>
      </c>
      <c r="E31" s="542"/>
      <c r="F31" s="531"/>
      <c r="G31" s="532"/>
      <c r="H31" s="532"/>
      <c r="I31" s="532"/>
      <c r="J31" s="532"/>
      <c r="K31" s="532"/>
      <c r="L31" s="532"/>
      <c r="M31" s="293" t="s">
        <v>610</v>
      </c>
      <c r="N31" s="295"/>
      <c r="O31" s="586" t="s">
        <v>446</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361</v>
      </c>
      <c r="F33" s="555"/>
      <c r="G33" s="556"/>
      <c r="H33" s="556"/>
      <c r="I33" s="556"/>
      <c r="J33" s="556"/>
      <c r="K33" s="556"/>
      <c r="L33" s="556"/>
      <c r="M33" s="269"/>
      <c r="N33" s="551" t="s">
        <v>429</v>
      </c>
      <c r="O33" s="552"/>
      <c r="P33" s="588" t="s">
        <v>448</v>
      </c>
      <c r="Q33" s="555"/>
      <c r="R33" s="556"/>
      <c r="S33" s="556"/>
      <c r="T33" s="556"/>
      <c r="U33" s="556"/>
      <c r="V33" s="556"/>
      <c r="W33" s="557"/>
    </row>
    <row r="34" spans="2:23" s="49" customFormat="1" ht="17.100000000000001" customHeight="1" x14ac:dyDescent="0.45">
      <c r="B34" s="293" t="s">
        <v>419</v>
      </c>
      <c r="C34" s="294"/>
      <c r="D34" s="295"/>
      <c r="E34" s="558" t="s">
        <v>619</v>
      </c>
      <c r="F34" s="559"/>
      <c r="G34" s="559"/>
      <c r="H34" s="559"/>
      <c r="I34" s="559"/>
      <c r="J34" s="559"/>
      <c r="K34" s="559"/>
      <c r="L34" s="560"/>
      <c r="M34" s="293" t="s">
        <v>419</v>
      </c>
      <c r="N34" s="294"/>
      <c r="O34" s="295"/>
      <c r="P34" s="558" t="s">
        <v>620</v>
      </c>
      <c r="Q34" s="559"/>
      <c r="R34" s="559"/>
      <c r="S34" s="559"/>
      <c r="T34" s="559"/>
      <c r="U34" s="559"/>
      <c r="V34" s="559"/>
      <c r="W34" s="560"/>
    </row>
    <row r="35" spans="2:23" s="49" customFormat="1" ht="17.100000000000001" customHeight="1" x14ac:dyDescent="0.45">
      <c r="B35" s="293" t="s">
        <v>613</v>
      </c>
      <c r="C35" s="294"/>
      <c r="D35" s="295"/>
      <c r="E35" s="561" t="s">
        <v>335</v>
      </c>
      <c r="F35" s="562"/>
      <c r="G35" s="562"/>
      <c r="H35" s="562"/>
      <c r="I35" s="562"/>
      <c r="J35" s="562"/>
      <c r="K35" s="562"/>
      <c r="L35" s="562"/>
      <c r="M35" s="293" t="s">
        <v>613</v>
      </c>
      <c r="N35" s="294"/>
      <c r="O35" s="295"/>
      <c r="P35" s="561" t="s">
        <v>335</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618</v>
      </c>
      <c r="E38" s="572"/>
      <c r="F38" s="572"/>
      <c r="G38" s="572"/>
      <c r="H38" s="572"/>
      <c r="I38" s="572"/>
      <c r="J38" s="572"/>
      <c r="K38" s="572"/>
      <c r="L38" s="572"/>
      <c r="M38" s="269" t="s">
        <v>617</v>
      </c>
      <c r="N38" s="270"/>
      <c r="O38" s="589" t="s">
        <v>621</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E32:E33 P15:P16 P32:P33 E15:E16" xr:uid="{DFE9D562-DD61-4CB5-803C-DB98BCBA1234}">
      <formula1>$Y$2:$Y$5</formula1>
    </dataValidation>
    <dataValidation type="list" allowBlank="1" showInputMessage="1" showErrorMessage="1" sqref="D11:E12 O11:P12 D28:E29 O28:P29" xr:uid="{191E0D40-1B5E-42F2-9765-86BAA3F3DEFD}">
      <formula1>INDIRECT(D9)</formula1>
    </dataValidation>
    <dataValidation type="list" allowBlank="1" showInputMessage="1" showErrorMessage="1" sqref="D14:E14 O14:P14 O31:P31 D31:E31" xr:uid="{7E499E9F-80D0-4266-BDFD-C4FFFD9AE5E5}">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BC6EB-CD23-4FAD-BB9D-6A5B5E867A13}">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289</v>
      </c>
      <c r="E5" s="530"/>
      <c r="F5" s="531"/>
      <c r="G5" s="532"/>
      <c r="H5" s="532"/>
      <c r="I5" s="532"/>
      <c r="J5" s="532"/>
      <c r="K5" s="532"/>
      <c r="L5" s="532"/>
      <c r="M5" s="533" t="s">
        <v>603</v>
      </c>
      <c r="N5" s="534" t="s">
        <v>604</v>
      </c>
      <c r="O5" s="535" t="s">
        <v>289</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1</v>
      </c>
      <c r="E7" s="536"/>
      <c r="F7" s="531"/>
      <c r="G7" s="532"/>
      <c r="H7" s="532"/>
      <c r="I7" s="532"/>
      <c r="J7" s="532"/>
      <c r="K7" s="532"/>
      <c r="L7" s="532"/>
      <c r="M7" s="527"/>
      <c r="N7" s="534" t="s">
        <v>605</v>
      </c>
      <c r="O7" s="535">
        <v>2</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431</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451</v>
      </c>
      <c r="E11" s="546"/>
      <c r="F11" s="531"/>
      <c r="G11" s="532"/>
      <c r="H11" s="532"/>
      <c r="I11" s="532"/>
      <c r="J11" s="532"/>
      <c r="K11" s="532"/>
      <c r="L11" s="532"/>
      <c r="M11" s="246"/>
      <c r="N11" s="246" t="s">
        <v>608</v>
      </c>
      <c r="O11" s="535" t="s">
        <v>443</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452</v>
      </c>
      <c r="E13" s="550"/>
      <c r="F13" s="531"/>
      <c r="G13" s="532"/>
      <c r="H13" s="532"/>
      <c r="I13" s="532"/>
      <c r="J13" s="532"/>
      <c r="K13" s="532"/>
      <c r="L13" s="532"/>
      <c r="M13" s="293" t="s">
        <v>609</v>
      </c>
      <c r="N13" s="295"/>
      <c r="O13" s="549" t="s">
        <v>433</v>
      </c>
      <c r="P13" s="550"/>
      <c r="Q13" s="531"/>
      <c r="R13" s="532"/>
      <c r="S13" s="532"/>
      <c r="T13" s="532"/>
      <c r="U13" s="532"/>
      <c r="V13" s="532"/>
      <c r="W13" s="543"/>
    </row>
    <row r="14" spans="2:25" s="49" customFormat="1" ht="17.100000000000001" customHeight="1" x14ac:dyDescent="0.45">
      <c r="B14" s="293" t="s">
        <v>610</v>
      </c>
      <c r="C14" s="295"/>
      <c r="D14" s="541" t="s">
        <v>452</v>
      </c>
      <c r="E14" s="542"/>
      <c r="F14" s="531"/>
      <c r="G14" s="532"/>
      <c r="H14" s="532"/>
      <c r="I14" s="532"/>
      <c r="J14" s="532"/>
      <c r="K14" s="532"/>
      <c r="L14" s="532"/>
      <c r="M14" s="293" t="s">
        <v>610</v>
      </c>
      <c r="N14" s="295"/>
      <c r="O14" s="541" t="s">
        <v>455</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448</v>
      </c>
      <c r="F16" s="555"/>
      <c r="G16" s="556"/>
      <c r="H16" s="556"/>
      <c r="I16" s="556"/>
      <c r="J16" s="556"/>
      <c r="K16" s="556"/>
      <c r="L16" s="556"/>
      <c r="M16" s="269"/>
      <c r="N16" s="551" t="s">
        <v>429</v>
      </c>
      <c r="O16" s="552"/>
      <c r="P16" s="554" t="s">
        <v>457</v>
      </c>
      <c r="Q16" s="555"/>
      <c r="R16" s="556"/>
      <c r="S16" s="556"/>
      <c r="T16" s="556"/>
      <c r="U16" s="556"/>
      <c r="V16" s="556"/>
      <c r="W16" s="557"/>
    </row>
    <row r="17" spans="2:23" s="49" customFormat="1" ht="17.100000000000001" customHeight="1" x14ac:dyDescent="0.45">
      <c r="B17" s="293" t="s">
        <v>419</v>
      </c>
      <c r="C17" s="294"/>
      <c r="D17" s="295"/>
      <c r="E17" s="558" t="s">
        <v>631</v>
      </c>
      <c r="F17" s="559"/>
      <c r="G17" s="559"/>
      <c r="H17" s="559"/>
      <c r="I17" s="559"/>
      <c r="J17" s="559"/>
      <c r="K17" s="559"/>
      <c r="L17" s="560"/>
      <c r="M17" s="293" t="s">
        <v>419</v>
      </c>
      <c r="N17" s="294"/>
      <c r="O17" s="295"/>
      <c r="P17" s="558" t="s">
        <v>632</v>
      </c>
      <c r="Q17" s="559"/>
      <c r="R17" s="559"/>
      <c r="S17" s="559"/>
      <c r="T17" s="559"/>
      <c r="U17" s="559"/>
      <c r="V17" s="559"/>
      <c r="W17" s="560"/>
    </row>
    <row r="18" spans="2:23" s="49" customFormat="1" ht="17.100000000000001" customHeight="1" x14ac:dyDescent="0.45">
      <c r="B18" s="293" t="s">
        <v>613</v>
      </c>
      <c r="C18" s="294"/>
      <c r="D18" s="295"/>
      <c r="E18" s="561" t="s">
        <v>633</v>
      </c>
      <c r="F18" s="562"/>
      <c r="G18" s="562"/>
      <c r="H18" s="562"/>
      <c r="I18" s="562"/>
      <c r="J18" s="562"/>
      <c r="K18" s="562"/>
      <c r="L18" s="562"/>
      <c r="M18" s="293" t="s">
        <v>613</v>
      </c>
      <c r="N18" s="294"/>
      <c r="O18" s="295"/>
      <c r="P18" s="561" t="s">
        <v>335</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633</v>
      </c>
      <c r="E21" s="572"/>
      <c r="F21" s="572"/>
      <c r="G21" s="572"/>
      <c r="H21" s="572"/>
      <c r="I21" s="572"/>
      <c r="J21" s="572"/>
      <c r="K21" s="572"/>
      <c r="L21" s="572"/>
      <c r="M21" s="573" t="s">
        <v>617</v>
      </c>
      <c r="N21" s="574"/>
      <c r="O21" s="571" t="s">
        <v>634</v>
      </c>
      <c r="P21" s="572"/>
      <c r="Q21" s="572"/>
      <c r="R21" s="572"/>
      <c r="S21" s="572"/>
      <c r="T21" s="572"/>
      <c r="U21" s="572"/>
      <c r="V21" s="572"/>
      <c r="W21" s="575"/>
    </row>
    <row r="22" spans="2:23" s="49" customFormat="1" ht="20.100000000000001" customHeight="1" x14ac:dyDescent="0.45">
      <c r="B22" s="527" t="s">
        <v>603</v>
      </c>
      <c r="C22" s="528" t="s">
        <v>604</v>
      </c>
      <c r="D22" s="529" t="s">
        <v>289</v>
      </c>
      <c r="E22" s="530"/>
      <c r="F22" s="531"/>
      <c r="G22" s="532"/>
      <c r="H22" s="532"/>
      <c r="I22" s="532"/>
      <c r="J22" s="532"/>
      <c r="K22" s="532"/>
      <c r="L22" s="532"/>
      <c r="M22" s="527" t="s">
        <v>603</v>
      </c>
      <c r="N22" s="528" t="s">
        <v>604</v>
      </c>
      <c r="O22" s="576" t="s">
        <v>291</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3</v>
      </c>
      <c r="E24" s="536"/>
      <c r="F24" s="531"/>
      <c r="G24" s="532"/>
      <c r="H24" s="532"/>
      <c r="I24" s="532"/>
      <c r="J24" s="532"/>
      <c r="K24" s="532"/>
      <c r="L24" s="532"/>
      <c r="M24" s="527"/>
      <c r="N24" s="534" t="s">
        <v>605</v>
      </c>
      <c r="O24" s="580">
        <v>1</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431</v>
      </c>
      <c r="E26" s="536"/>
      <c r="F26" s="531"/>
      <c r="G26" s="532"/>
      <c r="H26" s="532"/>
      <c r="I26" s="532"/>
      <c r="J26" s="532"/>
      <c r="K26" s="532"/>
      <c r="L26" s="532"/>
      <c r="M26" s="246" t="s">
        <v>606</v>
      </c>
      <c r="N26" s="246" t="s">
        <v>607</v>
      </c>
      <c r="O26" s="584" t="s">
        <v>431</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458</v>
      </c>
      <c r="E28" s="536"/>
      <c r="F28" s="531"/>
      <c r="G28" s="532"/>
      <c r="H28" s="532"/>
      <c r="I28" s="532"/>
      <c r="J28" s="532"/>
      <c r="K28" s="532"/>
      <c r="L28" s="532"/>
      <c r="M28" s="246"/>
      <c r="N28" s="246" t="s">
        <v>608</v>
      </c>
      <c r="O28" s="576" t="s">
        <v>441</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452</v>
      </c>
      <c r="E30" s="550"/>
      <c r="F30" s="531"/>
      <c r="G30" s="532"/>
      <c r="H30" s="532"/>
      <c r="I30" s="532"/>
      <c r="J30" s="532"/>
      <c r="K30" s="532"/>
      <c r="L30" s="532"/>
      <c r="M30" s="293" t="s">
        <v>609</v>
      </c>
      <c r="N30" s="295"/>
      <c r="O30" s="586" t="s">
        <v>452</v>
      </c>
      <c r="P30" s="587"/>
      <c r="Q30" s="531"/>
      <c r="R30" s="532"/>
      <c r="S30" s="532"/>
      <c r="T30" s="532"/>
      <c r="U30" s="532"/>
      <c r="V30" s="532"/>
      <c r="W30" s="543"/>
    </row>
    <row r="31" spans="2:23" s="49" customFormat="1" ht="17.100000000000001" customHeight="1" x14ac:dyDescent="0.45">
      <c r="B31" s="293" t="s">
        <v>610</v>
      </c>
      <c r="C31" s="295"/>
      <c r="D31" s="541" t="s">
        <v>452</v>
      </c>
      <c r="E31" s="542"/>
      <c r="F31" s="531"/>
      <c r="G31" s="532"/>
      <c r="H31" s="532"/>
      <c r="I31" s="532"/>
      <c r="J31" s="532"/>
      <c r="K31" s="532"/>
      <c r="L31" s="532"/>
      <c r="M31" s="293" t="s">
        <v>610</v>
      </c>
      <c r="N31" s="295"/>
      <c r="O31" s="586" t="s">
        <v>434</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448</v>
      </c>
      <c r="F33" s="555"/>
      <c r="G33" s="556"/>
      <c r="H33" s="556"/>
      <c r="I33" s="556"/>
      <c r="J33" s="556"/>
      <c r="K33" s="556"/>
      <c r="L33" s="556"/>
      <c r="M33" s="269"/>
      <c r="N33" s="551" t="s">
        <v>429</v>
      </c>
      <c r="O33" s="552"/>
      <c r="P33" s="588" t="s">
        <v>457</v>
      </c>
      <c r="Q33" s="555"/>
      <c r="R33" s="556"/>
      <c r="S33" s="556"/>
      <c r="T33" s="556"/>
      <c r="U33" s="556"/>
      <c r="V33" s="556"/>
      <c r="W33" s="557"/>
    </row>
    <row r="34" spans="2:23" s="49" customFormat="1" ht="17.100000000000001" customHeight="1" x14ac:dyDescent="0.45">
      <c r="B34" s="293" t="s">
        <v>419</v>
      </c>
      <c r="C34" s="294"/>
      <c r="D34" s="295"/>
      <c r="E34" s="558" t="s">
        <v>635</v>
      </c>
      <c r="F34" s="559"/>
      <c r="G34" s="559"/>
      <c r="H34" s="559"/>
      <c r="I34" s="559"/>
      <c r="J34" s="559"/>
      <c r="K34" s="559"/>
      <c r="L34" s="560"/>
      <c r="M34" s="293" t="s">
        <v>419</v>
      </c>
      <c r="N34" s="294"/>
      <c r="O34" s="295"/>
      <c r="P34" s="558" t="s">
        <v>636</v>
      </c>
      <c r="Q34" s="559"/>
      <c r="R34" s="559"/>
      <c r="S34" s="559"/>
      <c r="T34" s="559"/>
      <c r="U34" s="559"/>
      <c r="V34" s="559"/>
      <c r="W34" s="560"/>
    </row>
    <row r="35" spans="2:23" s="49" customFormat="1" ht="17.100000000000001" customHeight="1" x14ac:dyDescent="0.45">
      <c r="B35" s="293" t="s">
        <v>613</v>
      </c>
      <c r="C35" s="294"/>
      <c r="D35" s="295"/>
      <c r="E35" s="561" t="s">
        <v>335</v>
      </c>
      <c r="F35" s="562"/>
      <c r="G35" s="562"/>
      <c r="H35" s="562"/>
      <c r="I35" s="562"/>
      <c r="J35" s="562"/>
      <c r="K35" s="562"/>
      <c r="L35" s="562"/>
      <c r="M35" s="293" t="s">
        <v>613</v>
      </c>
      <c r="N35" s="294"/>
      <c r="O35" s="295"/>
      <c r="P35" s="561" t="s">
        <v>637</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638</v>
      </c>
      <c r="E38" s="572"/>
      <c r="F38" s="572"/>
      <c r="G38" s="572"/>
      <c r="H38" s="572"/>
      <c r="I38" s="572"/>
      <c r="J38" s="572"/>
      <c r="K38" s="572"/>
      <c r="L38" s="572"/>
      <c r="M38" s="269" t="s">
        <v>617</v>
      </c>
      <c r="N38" s="270"/>
      <c r="O38" s="589" t="s">
        <v>639</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4C18594C-8A0C-4E38-A80B-4E79E4CF0DE4}">
      <formula1>INDIRECT(D13)</formula1>
    </dataValidation>
    <dataValidation type="list" allowBlank="1" showInputMessage="1" showErrorMessage="1" sqref="D11:E12 O11:P12 D28:E29 O28:P29" xr:uid="{1A5171D1-7922-41F9-9527-BD381DDF083C}">
      <formula1>INDIRECT(D9)</formula1>
    </dataValidation>
    <dataValidation type="list" allowBlank="1" showInputMessage="1" showErrorMessage="1" sqref="E32:E33 P15:P16 P32:P33 E15:E16" xr:uid="{D8FDC46A-F616-48B7-B9DA-EB57D2014FA2}">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564EA-41C2-4B50-8B7E-80401C702701}">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292</v>
      </c>
      <c r="E5" s="530"/>
      <c r="F5" s="531"/>
      <c r="G5" s="532"/>
      <c r="H5" s="532"/>
      <c r="I5" s="532"/>
      <c r="J5" s="532"/>
      <c r="K5" s="532"/>
      <c r="L5" s="532"/>
      <c r="M5" s="533" t="s">
        <v>603</v>
      </c>
      <c r="N5" s="534" t="s">
        <v>604</v>
      </c>
      <c r="O5" s="535" t="s">
        <v>292</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1</v>
      </c>
      <c r="E7" s="536"/>
      <c r="F7" s="531"/>
      <c r="G7" s="532"/>
      <c r="H7" s="532"/>
      <c r="I7" s="532"/>
      <c r="J7" s="532"/>
      <c r="K7" s="532"/>
      <c r="L7" s="532"/>
      <c r="M7" s="527"/>
      <c r="N7" s="534" t="s">
        <v>605</v>
      </c>
      <c r="O7" s="535">
        <v>2</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466</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443</v>
      </c>
      <c r="E11" s="546"/>
      <c r="F11" s="531"/>
      <c r="G11" s="532"/>
      <c r="H11" s="532"/>
      <c r="I11" s="532"/>
      <c r="J11" s="532"/>
      <c r="K11" s="532"/>
      <c r="L11" s="532"/>
      <c r="M11" s="246"/>
      <c r="N11" s="246" t="s">
        <v>608</v>
      </c>
      <c r="O11" s="535" t="s">
        <v>467</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463</v>
      </c>
      <c r="E13" s="550"/>
      <c r="F13" s="531"/>
      <c r="G13" s="532"/>
      <c r="H13" s="532"/>
      <c r="I13" s="532"/>
      <c r="J13" s="532"/>
      <c r="K13" s="532"/>
      <c r="L13" s="532"/>
      <c r="M13" s="293" t="s">
        <v>609</v>
      </c>
      <c r="N13" s="295"/>
      <c r="O13" s="549" t="s">
        <v>452</v>
      </c>
      <c r="P13" s="550"/>
      <c r="Q13" s="531"/>
      <c r="R13" s="532"/>
      <c r="S13" s="532"/>
      <c r="T13" s="532"/>
      <c r="U13" s="532"/>
      <c r="V13" s="532"/>
      <c r="W13" s="543"/>
    </row>
    <row r="14" spans="2:25" s="49" customFormat="1" ht="17.100000000000001" customHeight="1" x14ac:dyDescent="0.45">
      <c r="B14" s="293" t="s">
        <v>610</v>
      </c>
      <c r="C14" s="295"/>
      <c r="D14" s="541" t="s">
        <v>464</v>
      </c>
      <c r="E14" s="542"/>
      <c r="F14" s="531"/>
      <c r="G14" s="532"/>
      <c r="H14" s="532"/>
      <c r="I14" s="532"/>
      <c r="J14" s="532"/>
      <c r="K14" s="532"/>
      <c r="L14" s="532"/>
      <c r="M14" s="293" t="s">
        <v>610</v>
      </c>
      <c r="N14" s="295"/>
      <c r="O14" s="541" t="s">
        <v>468</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448</v>
      </c>
      <c r="F16" s="555"/>
      <c r="G16" s="556"/>
      <c r="H16" s="556"/>
      <c r="I16" s="556"/>
      <c r="J16" s="556"/>
      <c r="K16" s="556"/>
      <c r="L16" s="556"/>
      <c r="M16" s="269"/>
      <c r="N16" s="551" t="s">
        <v>429</v>
      </c>
      <c r="O16" s="552"/>
      <c r="P16" s="554" t="s">
        <v>448</v>
      </c>
      <c r="Q16" s="555"/>
      <c r="R16" s="556"/>
      <c r="S16" s="556"/>
      <c r="T16" s="556"/>
      <c r="U16" s="556"/>
      <c r="V16" s="556"/>
      <c r="W16" s="557"/>
    </row>
    <row r="17" spans="2:23" s="49" customFormat="1" ht="17.100000000000001" customHeight="1" x14ac:dyDescent="0.45">
      <c r="B17" s="293" t="s">
        <v>419</v>
      </c>
      <c r="C17" s="294"/>
      <c r="D17" s="295"/>
      <c r="E17" s="558" t="s">
        <v>640</v>
      </c>
      <c r="F17" s="559"/>
      <c r="G17" s="559"/>
      <c r="H17" s="559"/>
      <c r="I17" s="559"/>
      <c r="J17" s="559"/>
      <c r="K17" s="559"/>
      <c r="L17" s="560"/>
      <c r="M17" s="293" t="s">
        <v>419</v>
      </c>
      <c r="N17" s="294"/>
      <c r="O17" s="295"/>
      <c r="P17" s="558" t="s">
        <v>641</v>
      </c>
      <c r="Q17" s="559"/>
      <c r="R17" s="559"/>
      <c r="S17" s="559"/>
      <c r="T17" s="559"/>
      <c r="U17" s="559"/>
      <c r="V17" s="559"/>
      <c r="W17" s="560"/>
    </row>
    <row r="18" spans="2:23" s="49" customFormat="1" ht="17.100000000000001" customHeight="1" x14ac:dyDescent="0.45">
      <c r="B18" s="293" t="s">
        <v>613</v>
      </c>
      <c r="C18" s="294"/>
      <c r="D18" s="295"/>
      <c r="E18" s="561" t="s">
        <v>642</v>
      </c>
      <c r="F18" s="562"/>
      <c r="G18" s="562"/>
      <c r="H18" s="562"/>
      <c r="I18" s="562"/>
      <c r="J18" s="562"/>
      <c r="K18" s="562"/>
      <c r="L18" s="562"/>
      <c r="M18" s="293" t="s">
        <v>613</v>
      </c>
      <c r="N18" s="294"/>
      <c r="O18" s="295"/>
      <c r="P18" s="561" t="s">
        <v>643</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644</v>
      </c>
      <c r="E21" s="572"/>
      <c r="F21" s="572"/>
      <c r="G21" s="572"/>
      <c r="H21" s="572"/>
      <c r="I21" s="572"/>
      <c r="J21" s="572"/>
      <c r="K21" s="572"/>
      <c r="L21" s="572"/>
      <c r="M21" s="573" t="s">
        <v>617</v>
      </c>
      <c r="N21" s="574"/>
      <c r="O21" s="571" t="s">
        <v>645</v>
      </c>
      <c r="P21" s="572"/>
      <c r="Q21" s="572"/>
      <c r="R21" s="572"/>
      <c r="S21" s="572"/>
      <c r="T21" s="572"/>
      <c r="U21" s="572"/>
      <c r="V21" s="572"/>
      <c r="W21" s="575"/>
    </row>
    <row r="22" spans="2:23" s="49" customFormat="1" ht="20.100000000000001" customHeight="1" x14ac:dyDescent="0.45">
      <c r="B22" s="527" t="s">
        <v>603</v>
      </c>
      <c r="C22" s="528" t="s">
        <v>604</v>
      </c>
      <c r="D22" s="529" t="s">
        <v>293</v>
      </c>
      <c r="E22" s="530"/>
      <c r="F22" s="531"/>
      <c r="G22" s="532"/>
      <c r="H22" s="532"/>
      <c r="I22" s="532"/>
      <c r="J22" s="532"/>
      <c r="K22" s="532"/>
      <c r="L22" s="532"/>
      <c r="M22" s="527" t="s">
        <v>603</v>
      </c>
      <c r="N22" s="528" t="s">
        <v>604</v>
      </c>
      <c r="O22" s="576" t="s">
        <v>293</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1</v>
      </c>
      <c r="E24" s="536"/>
      <c r="F24" s="531"/>
      <c r="G24" s="532"/>
      <c r="H24" s="532"/>
      <c r="I24" s="532"/>
      <c r="J24" s="532"/>
      <c r="K24" s="532"/>
      <c r="L24" s="532"/>
      <c r="M24" s="527"/>
      <c r="N24" s="534" t="s">
        <v>605</v>
      </c>
      <c r="O24" s="580">
        <v>2</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431</v>
      </c>
      <c r="E26" s="536"/>
      <c r="F26" s="531"/>
      <c r="G26" s="532"/>
      <c r="H26" s="532"/>
      <c r="I26" s="532"/>
      <c r="J26" s="532"/>
      <c r="K26" s="532"/>
      <c r="L26" s="532"/>
      <c r="M26" s="246" t="s">
        <v>606</v>
      </c>
      <c r="N26" s="246" t="s">
        <v>607</v>
      </c>
      <c r="O26" s="584" t="s">
        <v>431</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443</v>
      </c>
      <c r="E28" s="536"/>
      <c r="F28" s="531"/>
      <c r="G28" s="532"/>
      <c r="H28" s="532"/>
      <c r="I28" s="532"/>
      <c r="J28" s="532"/>
      <c r="K28" s="532"/>
      <c r="L28" s="532"/>
      <c r="M28" s="246"/>
      <c r="N28" s="246" t="s">
        <v>608</v>
      </c>
      <c r="O28" s="576" t="s">
        <v>458</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463</v>
      </c>
      <c r="E30" s="550"/>
      <c r="F30" s="531"/>
      <c r="G30" s="532"/>
      <c r="H30" s="532"/>
      <c r="I30" s="532"/>
      <c r="J30" s="532"/>
      <c r="K30" s="532"/>
      <c r="L30" s="532"/>
      <c r="M30" s="293" t="s">
        <v>609</v>
      </c>
      <c r="N30" s="295"/>
      <c r="O30" s="586" t="s">
        <v>463</v>
      </c>
      <c r="P30" s="587"/>
      <c r="Q30" s="531"/>
      <c r="R30" s="532"/>
      <c r="S30" s="532"/>
      <c r="T30" s="532"/>
      <c r="U30" s="532"/>
      <c r="V30" s="532"/>
      <c r="W30" s="543"/>
    </row>
    <row r="31" spans="2:23" s="49" customFormat="1" ht="17.100000000000001" customHeight="1" x14ac:dyDescent="0.45">
      <c r="B31" s="293" t="s">
        <v>610</v>
      </c>
      <c r="C31" s="295"/>
      <c r="D31" s="541" t="s">
        <v>464</v>
      </c>
      <c r="E31" s="542"/>
      <c r="F31" s="531"/>
      <c r="G31" s="532"/>
      <c r="H31" s="532"/>
      <c r="I31" s="532"/>
      <c r="J31" s="532"/>
      <c r="K31" s="532"/>
      <c r="L31" s="532"/>
      <c r="M31" s="293" t="s">
        <v>610</v>
      </c>
      <c r="N31" s="295"/>
      <c r="O31" s="586" t="s">
        <v>464</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448</v>
      </c>
      <c r="F33" s="555"/>
      <c r="G33" s="556"/>
      <c r="H33" s="556"/>
      <c r="I33" s="556"/>
      <c r="J33" s="556"/>
      <c r="K33" s="556"/>
      <c r="L33" s="556"/>
      <c r="M33" s="269"/>
      <c r="N33" s="551" t="s">
        <v>429</v>
      </c>
      <c r="O33" s="552"/>
      <c r="P33" s="588" t="s">
        <v>448</v>
      </c>
      <c r="Q33" s="555"/>
      <c r="R33" s="556"/>
      <c r="S33" s="556"/>
      <c r="T33" s="556"/>
      <c r="U33" s="556"/>
      <c r="V33" s="556"/>
      <c r="W33" s="557"/>
    </row>
    <row r="34" spans="2:23" s="49" customFormat="1" ht="17.100000000000001" customHeight="1" x14ac:dyDescent="0.45">
      <c r="B34" s="293" t="s">
        <v>419</v>
      </c>
      <c r="C34" s="294"/>
      <c r="D34" s="295"/>
      <c r="E34" s="558" t="s">
        <v>646</v>
      </c>
      <c r="F34" s="559"/>
      <c r="G34" s="559"/>
      <c r="H34" s="559"/>
      <c r="I34" s="559"/>
      <c r="J34" s="559"/>
      <c r="K34" s="559"/>
      <c r="L34" s="560"/>
      <c r="M34" s="293" t="s">
        <v>419</v>
      </c>
      <c r="N34" s="294"/>
      <c r="O34" s="295"/>
      <c r="P34" s="558" t="s">
        <v>647</v>
      </c>
      <c r="Q34" s="559"/>
      <c r="R34" s="559"/>
      <c r="S34" s="559"/>
      <c r="T34" s="559"/>
      <c r="U34" s="559"/>
      <c r="V34" s="559"/>
      <c r="W34" s="560"/>
    </row>
    <row r="35" spans="2:23" s="49" customFormat="1" ht="17.100000000000001" customHeight="1" x14ac:dyDescent="0.45">
      <c r="B35" s="293" t="s">
        <v>613</v>
      </c>
      <c r="C35" s="294"/>
      <c r="D35" s="295"/>
      <c r="E35" s="561" t="s">
        <v>642</v>
      </c>
      <c r="F35" s="562"/>
      <c r="G35" s="562"/>
      <c r="H35" s="562"/>
      <c r="I35" s="562"/>
      <c r="J35" s="562"/>
      <c r="K35" s="562"/>
      <c r="L35" s="562"/>
      <c r="M35" s="293" t="s">
        <v>613</v>
      </c>
      <c r="N35" s="294"/>
      <c r="O35" s="295"/>
      <c r="P35" s="561" t="s">
        <v>648</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644</v>
      </c>
      <c r="E38" s="572"/>
      <c r="F38" s="572"/>
      <c r="G38" s="572"/>
      <c r="H38" s="572"/>
      <c r="I38" s="572"/>
      <c r="J38" s="572"/>
      <c r="K38" s="572"/>
      <c r="L38" s="572"/>
      <c r="M38" s="269" t="s">
        <v>617</v>
      </c>
      <c r="N38" s="270"/>
      <c r="O38" s="589" t="s">
        <v>649</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947550AB-5B96-4212-BDD6-F51FFA7ED3E4}">
      <formula1>INDIRECT(D13)</formula1>
    </dataValidation>
    <dataValidation type="list" allowBlank="1" showInputMessage="1" showErrorMessage="1" sqref="D11:E12 O11:P12 D28:E29 O28:P29" xr:uid="{C07563E2-AFBC-4626-A1E5-7E9D5908F555}">
      <formula1>INDIRECT(D9)</formula1>
    </dataValidation>
    <dataValidation type="list" allowBlank="1" showInputMessage="1" showErrorMessage="1" sqref="E32:E33 P15:P16 P32:P33 E15:E16" xr:uid="{34C91826-F2F0-4343-AA34-4AC40A26A84D}">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44B6D-14C5-4E84-A11E-07014BD15DD3}">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294</v>
      </c>
      <c r="E5" s="530"/>
      <c r="F5" s="531"/>
      <c r="G5" s="532"/>
      <c r="H5" s="532"/>
      <c r="I5" s="532"/>
      <c r="J5" s="532"/>
      <c r="K5" s="532"/>
      <c r="L5" s="532"/>
      <c r="M5" s="533" t="s">
        <v>603</v>
      </c>
      <c r="N5" s="534" t="s">
        <v>604</v>
      </c>
      <c r="O5" s="535" t="s">
        <v>295</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1</v>
      </c>
      <c r="E7" s="536"/>
      <c r="F7" s="531"/>
      <c r="G7" s="532"/>
      <c r="H7" s="532"/>
      <c r="I7" s="532"/>
      <c r="J7" s="532"/>
      <c r="K7" s="532"/>
      <c r="L7" s="532"/>
      <c r="M7" s="527"/>
      <c r="N7" s="534" t="s">
        <v>605</v>
      </c>
      <c r="O7" s="535">
        <v>1</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431</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432</v>
      </c>
      <c r="E11" s="546"/>
      <c r="F11" s="531"/>
      <c r="G11" s="532"/>
      <c r="H11" s="532"/>
      <c r="I11" s="532"/>
      <c r="J11" s="532"/>
      <c r="K11" s="532"/>
      <c r="L11" s="532"/>
      <c r="M11" s="246"/>
      <c r="N11" s="246" t="s">
        <v>608</v>
      </c>
      <c r="O11" s="535" t="s">
        <v>432</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433</v>
      </c>
      <c r="E13" s="550"/>
      <c r="F13" s="531"/>
      <c r="G13" s="532"/>
      <c r="H13" s="532"/>
      <c r="I13" s="532"/>
      <c r="J13" s="532"/>
      <c r="K13" s="532"/>
      <c r="L13" s="532"/>
      <c r="M13" s="293" t="s">
        <v>609</v>
      </c>
      <c r="N13" s="295"/>
      <c r="O13" s="549" t="s">
        <v>433</v>
      </c>
      <c r="P13" s="550"/>
      <c r="Q13" s="531"/>
      <c r="R13" s="532"/>
      <c r="S13" s="532"/>
      <c r="T13" s="532"/>
      <c r="U13" s="532"/>
      <c r="V13" s="532"/>
      <c r="W13" s="543"/>
    </row>
    <row r="14" spans="2:25" s="49" customFormat="1" ht="17.100000000000001" customHeight="1" x14ac:dyDescent="0.45">
      <c r="B14" s="293" t="s">
        <v>610</v>
      </c>
      <c r="C14" s="295"/>
      <c r="D14" s="541" t="s">
        <v>434</v>
      </c>
      <c r="E14" s="542"/>
      <c r="F14" s="531"/>
      <c r="G14" s="532"/>
      <c r="H14" s="532"/>
      <c r="I14" s="532"/>
      <c r="J14" s="532"/>
      <c r="K14" s="532"/>
      <c r="L14" s="532"/>
      <c r="M14" s="293" t="s">
        <v>610</v>
      </c>
      <c r="N14" s="295"/>
      <c r="O14" s="541" t="s">
        <v>434</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361</v>
      </c>
      <c r="F16" s="555"/>
      <c r="G16" s="556"/>
      <c r="H16" s="556"/>
      <c r="I16" s="556"/>
      <c r="J16" s="556"/>
      <c r="K16" s="556"/>
      <c r="L16" s="556"/>
      <c r="M16" s="269"/>
      <c r="N16" s="551" t="s">
        <v>429</v>
      </c>
      <c r="O16" s="552"/>
      <c r="P16" s="554" t="s">
        <v>361</v>
      </c>
      <c r="Q16" s="555"/>
      <c r="R16" s="556"/>
      <c r="S16" s="556"/>
      <c r="T16" s="556"/>
      <c r="U16" s="556"/>
      <c r="V16" s="556"/>
      <c r="W16" s="557"/>
    </row>
    <row r="17" spans="2:23" s="49" customFormat="1" ht="17.100000000000001" customHeight="1" x14ac:dyDescent="0.45">
      <c r="B17" s="293" t="s">
        <v>419</v>
      </c>
      <c r="C17" s="294"/>
      <c r="D17" s="295"/>
      <c r="E17" s="558" t="s">
        <v>650</v>
      </c>
      <c r="F17" s="559"/>
      <c r="G17" s="559"/>
      <c r="H17" s="559"/>
      <c r="I17" s="559"/>
      <c r="J17" s="559"/>
      <c r="K17" s="559"/>
      <c r="L17" s="560"/>
      <c r="M17" s="293" t="s">
        <v>419</v>
      </c>
      <c r="N17" s="294"/>
      <c r="O17" s="295"/>
      <c r="P17" s="558" t="s">
        <v>651</v>
      </c>
      <c r="Q17" s="559"/>
      <c r="R17" s="559"/>
      <c r="S17" s="559"/>
      <c r="T17" s="559"/>
      <c r="U17" s="559"/>
      <c r="V17" s="559"/>
      <c r="W17" s="560"/>
    </row>
    <row r="18" spans="2:23" s="49" customFormat="1" ht="17.100000000000001" customHeight="1" x14ac:dyDescent="0.45">
      <c r="B18" s="293" t="s">
        <v>613</v>
      </c>
      <c r="C18" s="294"/>
      <c r="D18" s="295"/>
      <c r="E18" s="561" t="s">
        <v>335</v>
      </c>
      <c r="F18" s="562"/>
      <c r="G18" s="562"/>
      <c r="H18" s="562"/>
      <c r="I18" s="562"/>
      <c r="J18" s="562"/>
      <c r="K18" s="562"/>
      <c r="L18" s="562"/>
      <c r="M18" s="293" t="s">
        <v>613</v>
      </c>
      <c r="N18" s="294"/>
      <c r="O18" s="295"/>
      <c r="P18" s="561" t="s">
        <v>335</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618</v>
      </c>
      <c r="E21" s="572"/>
      <c r="F21" s="572"/>
      <c r="G21" s="572"/>
      <c r="H21" s="572"/>
      <c r="I21" s="572"/>
      <c r="J21" s="572"/>
      <c r="K21" s="572"/>
      <c r="L21" s="572"/>
      <c r="M21" s="573" t="s">
        <v>617</v>
      </c>
      <c r="N21" s="574"/>
      <c r="O21" s="571" t="s">
        <v>618</v>
      </c>
      <c r="P21" s="572"/>
      <c r="Q21" s="572"/>
      <c r="R21" s="572"/>
      <c r="S21" s="572"/>
      <c r="T21" s="572"/>
      <c r="U21" s="572"/>
      <c r="V21" s="572"/>
      <c r="W21" s="575"/>
    </row>
    <row r="22" spans="2:23" s="49" customFormat="1" ht="20.100000000000001" customHeight="1" x14ac:dyDescent="0.45">
      <c r="B22" s="527" t="s">
        <v>603</v>
      </c>
      <c r="C22" s="528" t="s">
        <v>604</v>
      </c>
      <c r="D22" s="529" t="s">
        <v>295</v>
      </c>
      <c r="E22" s="530"/>
      <c r="F22" s="531"/>
      <c r="G22" s="532"/>
      <c r="H22" s="532"/>
      <c r="I22" s="532"/>
      <c r="J22" s="532"/>
      <c r="K22" s="532"/>
      <c r="L22" s="532"/>
      <c r="M22" s="527" t="s">
        <v>603</v>
      </c>
      <c r="N22" s="528" t="s">
        <v>604</v>
      </c>
      <c r="O22" s="576" t="s">
        <v>295</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2</v>
      </c>
      <c r="E24" s="536"/>
      <c r="F24" s="531"/>
      <c r="G24" s="532"/>
      <c r="H24" s="532"/>
      <c r="I24" s="532"/>
      <c r="J24" s="532"/>
      <c r="K24" s="532"/>
      <c r="L24" s="532"/>
      <c r="M24" s="527"/>
      <c r="N24" s="534" t="s">
        <v>605</v>
      </c>
      <c r="O24" s="580">
        <v>3</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431</v>
      </c>
      <c r="E26" s="536"/>
      <c r="F26" s="531"/>
      <c r="G26" s="532"/>
      <c r="H26" s="532"/>
      <c r="I26" s="532"/>
      <c r="J26" s="532"/>
      <c r="K26" s="532"/>
      <c r="L26" s="532"/>
      <c r="M26" s="246" t="s">
        <v>606</v>
      </c>
      <c r="N26" s="246" t="s">
        <v>607</v>
      </c>
      <c r="O26" s="584" t="s">
        <v>431</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445</v>
      </c>
      <c r="E28" s="536"/>
      <c r="F28" s="531"/>
      <c r="G28" s="532"/>
      <c r="H28" s="532"/>
      <c r="I28" s="532"/>
      <c r="J28" s="532"/>
      <c r="K28" s="532"/>
      <c r="L28" s="532"/>
      <c r="M28" s="246"/>
      <c r="N28" s="246" t="s">
        <v>608</v>
      </c>
      <c r="O28" s="576" t="s">
        <v>445</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433</v>
      </c>
      <c r="E30" s="550"/>
      <c r="F30" s="531"/>
      <c r="G30" s="532"/>
      <c r="H30" s="532"/>
      <c r="I30" s="532"/>
      <c r="J30" s="532"/>
      <c r="K30" s="532"/>
      <c r="L30" s="532"/>
      <c r="M30" s="293" t="s">
        <v>609</v>
      </c>
      <c r="N30" s="295"/>
      <c r="O30" s="586" t="s">
        <v>452</v>
      </c>
      <c r="P30" s="587"/>
      <c r="Q30" s="531"/>
      <c r="R30" s="532"/>
      <c r="S30" s="532"/>
      <c r="T30" s="532"/>
      <c r="U30" s="532"/>
      <c r="V30" s="532"/>
      <c r="W30" s="543"/>
    </row>
    <row r="31" spans="2:23" s="49" customFormat="1" ht="17.100000000000001" customHeight="1" x14ac:dyDescent="0.45">
      <c r="B31" s="293" t="s">
        <v>610</v>
      </c>
      <c r="C31" s="295"/>
      <c r="D31" s="541" t="s">
        <v>455</v>
      </c>
      <c r="E31" s="542"/>
      <c r="F31" s="531"/>
      <c r="G31" s="532"/>
      <c r="H31" s="532"/>
      <c r="I31" s="532"/>
      <c r="J31" s="532"/>
      <c r="K31" s="532"/>
      <c r="L31" s="532"/>
      <c r="M31" s="293" t="s">
        <v>610</v>
      </c>
      <c r="N31" s="295"/>
      <c r="O31" s="586" t="s">
        <v>452</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457</v>
      </c>
      <c r="F33" s="555"/>
      <c r="G33" s="556"/>
      <c r="H33" s="556"/>
      <c r="I33" s="556"/>
      <c r="J33" s="556"/>
      <c r="K33" s="556"/>
      <c r="L33" s="556"/>
      <c r="M33" s="269"/>
      <c r="N33" s="551" t="s">
        <v>429</v>
      </c>
      <c r="O33" s="552"/>
      <c r="P33" s="588" t="s">
        <v>457</v>
      </c>
      <c r="Q33" s="555"/>
      <c r="R33" s="556"/>
      <c r="S33" s="556"/>
      <c r="T33" s="556"/>
      <c r="U33" s="556"/>
      <c r="V33" s="556"/>
      <c r="W33" s="557"/>
    </row>
    <row r="34" spans="2:23" s="49" customFormat="1" ht="17.100000000000001" customHeight="1" x14ac:dyDescent="0.45">
      <c r="B34" s="293" t="s">
        <v>419</v>
      </c>
      <c r="C34" s="294"/>
      <c r="D34" s="295"/>
      <c r="E34" s="558" t="s">
        <v>652</v>
      </c>
      <c r="F34" s="559"/>
      <c r="G34" s="559"/>
      <c r="H34" s="559"/>
      <c r="I34" s="559"/>
      <c r="J34" s="559"/>
      <c r="K34" s="559"/>
      <c r="L34" s="560"/>
      <c r="M34" s="293" t="s">
        <v>419</v>
      </c>
      <c r="N34" s="294"/>
      <c r="O34" s="295"/>
      <c r="P34" s="558" t="s">
        <v>653</v>
      </c>
      <c r="Q34" s="559"/>
      <c r="R34" s="559"/>
      <c r="S34" s="559"/>
      <c r="T34" s="559"/>
      <c r="U34" s="559"/>
      <c r="V34" s="559"/>
      <c r="W34" s="560"/>
    </row>
    <row r="35" spans="2:23" s="49" customFormat="1" ht="17.100000000000001" customHeight="1" x14ac:dyDescent="0.45">
      <c r="B35" s="293" t="s">
        <v>613</v>
      </c>
      <c r="C35" s="294"/>
      <c r="D35" s="295"/>
      <c r="E35" s="561" t="s">
        <v>335</v>
      </c>
      <c r="F35" s="562"/>
      <c r="G35" s="562"/>
      <c r="H35" s="562"/>
      <c r="I35" s="562"/>
      <c r="J35" s="562"/>
      <c r="K35" s="562"/>
      <c r="L35" s="562"/>
      <c r="M35" s="293" t="s">
        <v>613</v>
      </c>
      <c r="N35" s="294"/>
      <c r="O35" s="295"/>
      <c r="P35" s="561" t="s">
        <v>335</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654</v>
      </c>
      <c r="E38" s="572"/>
      <c r="F38" s="572"/>
      <c r="G38" s="572"/>
      <c r="H38" s="572"/>
      <c r="I38" s="572"/>
      <c r="J38" s="572"/>
      <c r="K38" s="572"/>
      <c r="L38" s="572"/>
      <c r="M38" s="269" t="s">
        <v>617</v>
      </c>
      <c r="N38" s="270"/>
      <c r="O38" s="589" t="s">
        <v>655</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4A0E4BF5-C5BC-4AEF-A6E3-9EA0610603BD}">
      <formula1>INDIRECT(D13)</formula1>
    </dataValidation>
    <dataValidation type="list" allowBlank="1" showInputMessage="1" showErrorMessage="1" sqref="D11:E12 O11:P12 D28:E29 O28:P29" xr:uid="{A52EE85E-C35D-4A35-A9FF-6E523A9BEFA3}">
      <formula1>INDIRECT(D9)</formula1>
    </dataValidation>
    <dataValidation type="list" allowBlank="1" showInputMessage="1" showErrorMessage="1" sqref="E32:E33 P15:P16 P32:P33 E15:E16" xr:uid="{D147C213-D5AB-4133-A545-A2CABE224358}">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349C9-651D-42D0-8DDC-8C95E57942F7}">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296</v>
      </c>
      <c r="E5" s="530"/>
      <c r="F5" s="531"/>
      <c r="G5" s="532"/>
      <c r="H5" s="532"/>
      <c r="I5" s="532"/>
      <c r="J5" s="532"/>
      <c r="K5" s="532"/>
      <c r="L5" s="532"/>
      <c r="M5" s="533" t="s">
        <v>603</v>
      </c>
      <c r="N5" s="534" t="s">
        <v>604</v>
      </c>
      <c r="O5" s="535" t="s">
        <v>296</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1</v>
      </c>
      <c r="E7" s="536"/>
      <c r="F7" s="531"/>
      <c r="G7" s="532"/>
      <c r="H7" s="532"/>
      <c r="I7" s="532"/>
      <c r="J7" s="532"/>
      <c r="K7" s="532"/>
      <c r="L7" s="532"/>
      <c r="M7" s="527"/>
      <c r="N7" s="534" t="s">
        <v>605</v>
      </c>
      <c r="O7" s="535">
        <v>2</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431</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432</v>
      </c>
      <c r="E11" s="546"/>
      <c r="F11" s="531"/>
      <c r="G11" s="532"/>
      <c r="H11" s="532"/>
      <c r="I11" s="532"/>
      <c r="J11" s="532"/>
      <c r="K11" s="532"/>
      <c r="L11" s="532"/>
      <c r="M11" s="246"/>
      <c r="N11" s="246" t="s">
        <v>608</v>
      </c>
      <c r="O11" s="535" t="s">
        <v>443</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433</v>
      </c>
      <c r="E13" s="550"/>
      <c r="F13" s="531"/>
      <c r="G13" s="532"/>
      <c r="H13" s="532"/>
      <c r="I13" s="532"/>
      <c r="J13" s="532"/>
      <c r="K13" s="532"/>
      <c r="L13" s="532"/>
      <c r="M13" s="293" t="s">
        <v>609</v>
      </c>
      <c r="N13" s="295"/>
      <c r="O13" s="549" t="s">
        <v>463</v>
      </c>
      <c r="P13" s="550"/>
      <c r="Q13" s="531"/>
      <c r="R13" s="532"/>
      <c r="S13" s="532"/>
      <c r="T13" s="532"/>
      <c r="U13" s="532"/>
      <c r="V13" s="532"/>
      <c r="W13" s="543"/>
    </row>
    <row r="14" spans="2:25" s="49" customFormat="1" ht="17.100000000000001" customHeight="1" x14ac:dyDescent="0.45">
      <c r="B14" s="293" t="s">
        <v>610</v>
      </c>
      <c r="C14" s="295"/>
      <c r="D14" s="541" t="s">
        <v>434</v>
      </c>
      <c r="E14" s="542"/>
      <c r="F14" s="531"/>
      <c r="G14" s="532"/>
      <c r="H14" s="532"/>
      <c r="I14" s="532"/>
      <c r="J14" s="532"/>
      <c r="K14" s="532"/>
      <c r="L14" s="532"/>
      <c r="M14" s="293" t="s">
        <v>610</v>
      </c>
      <c r="N14" s="295"/>
      <c r="O14" s="541" t="s">
        <v>464</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361</v>
      </c>
      <c r="F16" s="555"/>
      <c r="G16" s="556"/>
      <c r="H16" s="556"/>
      <c r="I16" s="556"/>
      <c r="J16" s="556"/>
      <c r="K16" s="556"/>
      <c r="L16" s="556"/>
      <c r="M16" s="269"/>
      <c r="N16" s="551" t="s">
        <v>429</v>
      </c>
      <c r="O16" s="552"/>
      <c r="P16" s="554" t="s">
        <v>448</v>
      </c>
      <c r="Q16" s="555"/>
      <c r="R16" s="556"/>
      <c r="S16" s="556"/>
      <c r="T16" s="556"/>
      <c r="U16" s="556"/>
      <c r="V16" s="556"/>
      <c r="W16" s="557"/>
    </row>
    <row r="17" spans="2:23" s="49" customFormat="1" ht="17.100000000000001" customHeight="1" x14ac:dyDescent="0.45">
      <c r="B17" s="293" t="s">
        <v>419</v>
      </c>
      <c r="C17" s="294"/>
      <c r="D17" s="295"/>
      <c r="E17" s="558" t="s">
        <v>650</v>
      </c>
      <c r="F17" s="559"/>
      <c r="G17" s="559"/>
      <c r="H17" s="559"/>
      <c r="I17" s="559"/>
      <c r="J17" s="559"/>
      <c r="K17" s="559"/>
      <c r="L17" s="560"/>
      <c r="M17" s="293" t="s">
        <v>419</v>
      </c>
      <c r="N17" s="294"/>
      <c r="O17" s="295"/>
      <c r="P17" s="558" t="s">
        <v>656</v>
      </c>
      <c r="Q17" s="559"/>
      <c r="R17" s="559"/>
      <c r="S17" s="559"/>
      <c r="T17" s="559"/>
      <c r="U17" s="559"/>
      <c r="V17" s="559"/>
      <c r="W17" s="560"/>
    </row>
    <row r="18" spans="2:23" s="49" customFormat="1" ht="17.100000000000001" customHeight="1" x14ac:dyDescent="0.45">
      <c r="B18" s="293" t="s">
        <v>613</v>
      </c>
      <c r="C18" s="294"/>
      <c r="D18" s="295"/>
      <c r="E18" s="561" t="s">
        <v>335</v>
      </c>
      <c r="F18" s="562"/>
      <c r="G18" s="562"/>
      <c r="H18" s="562"/>
      <c r="I18" s="562"/>
      <c r="J18" s="562"/>
      <c r="K18" s="562"/>
      <c r="L18" s="562"/>
      <c r="M18" s="293" t="s">
        <v>613</v>
      </c>
      <c r="N18" s="294"/>
      <c r="O18" s="295"/>
      <c r="P18" s="561" t="s">
        <v>642</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618</v>
      </c>
      <c r="E21" s="572"/>
      <c r="F21" s="572"/>
      <c r="G21" s="572"/>
      <c r="H21" s="572"/>
      <c r="I21" s="572"/>
      <c r="J21" s="572"/>
      <c r="K21" s="572"/>
      <c r="L21" s="572"/>
      <c r="M21" s="573" t="s">
        <v>617</v>
      </c>
      <c r="N21" s="574"/>
      <c r="O21" s="571" t="s">
        <v>649</v>
      </c>
      <c r="P21" s="572"/>
      <c r="Q21" s="572"/>
      <c r="R21" s="572"/>
      <c r="S21" s="572"/>
      <c r="T21" s="572"/>
      <c r="U21" s="572"/>
      <c r="V21" s="572"/>
      <c r="W21" s="575"/>
    </row>
    <row r="22" spans="2:23" s="49" customFormat="1" ht="20.100000000000001" customHeight="1" x14ac:dyDescent="0.45">
      <c r="B22" s="527" t="s">
        <v>603</v>
      </c>
      <c r="C22" s="528" t="s">
        <v>604</v>
      </c>
      <c r="D22" s="529" t="s">
        <v>296</v>
      </c>
      <c r="E22" s="530"/>
      <c r="F22" s="531"/>
      <c r="G22" s="532"/>
      <c r="H22" s="532"/>
      <c r="I22" s="532"/>
      <c r="J22" s="532"/>
      <c r="K22" s="532"/>
      <c r="L22" s="532"/>
      <c r="M22" s="527" t="s">
        <v>603</v>
      </c>
      <c r="N22" s="528" t="s">
        <v>604</v>
      </c>
      <c r="O22" s="576" t="s">
        <v>297</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3</v>
      </c>
      <c r="E24" s="536"/>
      <c r="F24" s="531"/>
      <c r="G24" s="532"/>
      <c r="H24" s="532"/>
      <c r="I24" s="532"/>
      <c r="J24" s="532"/>
      <c r="K24" s="532"/>
      <c r="L24" s="532"/>
      <c r="M24" s="527"/>
      <c r="N24" s="534" t="s">
        <v>605</v>
      </c>
      <c r="O24" s="580">
        <v>1</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431</v>
      </c>
      <c r="E26" s="536"/>
      <c r="F26" s="531"/>
      <c r="G26" s="532"/>
      <c r="H26" s="532"/>
      <c r="I26" s="532"/>
      <c r="J26" s="532"/>
      <c r="K26" s="532"/>
      <c r="L26" s="532"/>
      <c r="M26" s="246" t="s">
        <v>606</v>
      </c>
      <c r="N26" s="246" t="s">
        <v>607</v>
      </c>
      <c r="O26" s="584" t="s">
        <v>431</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445</v>
      </c>
      <c r="E28" s="536"/>
      <c r="F28" s="531"/>
      <c r="G28" s="532"/>
      <c r="H28" s="532"/>
      <c r="I28" s="532"/>
      <c r="J28" s="532"/>
      <c r="K28" s="532"/>
      <c r="L28" s="532"/>
      <c r="M28" s="246"/>
      <c r="N28" s="246" t="s">
        <v>608</v>
      </c>
      <c r="O28" s="576" t="s">
        <v>432</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433</v>
      </c>
      <c r="E30" s="550"/>
      <c r="F30" s="531"/>
      <c r="G30" s="532"/>
      <c r="H30" s="532"/>
      <c r="I30" s="532"/>
      <c r="J30" s="532"/>
      <c r="K30" s="532"/>
      <c r="L30" s="532"/>
      <c r="M30" s="293" t="s">
        <v>609</v>
      </c>
      <c r="N30" s="295"/>
      <c r="O30" s="586" t="s">
        <v>433</v>
      </c>
      <c r="P30" s="587"/>
      <c r="Q30" s="531"/>
      <c r="R30" s="532"/>
      <c r="S30" s="532"/>
      <c r="T30" s="532"/>
      <c r="U30" s="532"/>
      <c r="V30" s="532"/>
      <c r="W30" s="543"/>
    </row>
    <row r="31" spans="2:23" s="49" customFormat="1" ht="17.100000000000001" customHeight="1" x14ac:dyDescent="0.45">
      <c r="B31" s="293" t="s">
        <v>610</v>
      </c>
      <c r="C31" s="295"/>
      <c r="D31" s="541" t="s">
        <v>455</v>
      </c>
      <c r="E31" s="542"/>
      <c r="F31" s="531"/>
      <c r="G31" s="532"/>
      <c r="H31" s="532"/>
      <c r="I31" s="532"/>
      <c r="J31" s="532"/>
      <c r="K31" s="532"/>
      <c r="L31" s="532"/>
      <c r="M31" s="293" t="s">
        <v>610</v>
      </c>
      <c r="N31" s="295"/>
      <c r="O31" s="586" t="s">
        <v>434</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457</v>
      </c>
      <c r="F33" s="555"/>
      <c r="G33" s="556"/>
      <c r="H33" s="556"/>
      <c r="I33" s="556"/>
      <c r="J33" s="556"/>
      <c r="K33" s="556"/>
      <c r="L33" s="556"/>
      <c r="M33" s="269"/>
      <c r="N33" s="551" t="s">
        <v>429</v>
      </c>
      <c r="O33" s="552"/>
      <c r="P33" s="588" t="s">
        <v>361</v>
      </c>
      <c r="Q33" s="555"/>
      <c r="R33" s="556"/>
      <c r="S33" s="556"/>
      <c r="T33" s="556"/>
      <c r="U33" s="556"/>
      <c r="V33" s="556"/>
      <c r="W33" s="557"/>
    </row>
    <row r="34" spans="2:23" s="49" customFormat="1" ht="17.100000000000001" customHeight="1" x14ac:dyDescent="0.45">
      <c r="B34" s="293" t="s">
        <v>419</v>
      </c>
      <c r="C34" s="294"/>
      <c r="D34" s="295"/>
      <c r="E34" s="558" t="s">
        <v>657</v>
      </c>
      <c r="F34" s="559"/>
      <c r="G34" s="559"/>
      <c r="H34" s="559"/>
      <c r="I34" s="559"/>
      <c r="J34" s="559"/>
      <c r="K34" s="559"/>
      <c r="L34" s="560"/>
      <c r="M34" s="293" t="s">
        <v>419</v>
      </c>
      <c r="N34" s="294"/>
      <c r="O34" s="295"/>
      <c r="P34" s="558" t="s">
        <v>658</v>
      </c>
      <c r="Q34" s="559"/>
      <c r="R34" s="559"/>
      <c r="S34" s="559"/>
      <c r="T34" s="559"/>
      <c r="U34" s="559"/>
      <c r="V34" s="559"/>
      <c r="W34" s="560"/>
    </row>
    <row r="35" spans="2:23" s="49" customFormat="1" ht="17.100000000000001" customHeight="1" x14ac:dyDescent="0.45">
      <c r="B35" s="293" t="s">
        <v>613</v>
      </c>
      <c r="C35" s="294"/>
      <c r="D35" s="295"/>
      <c r="E35" s="561" t="s">
        <v>335</v>
      </c>
      <c r="F35" s="562"/>
      <c r="G35" s="562"/>
      <c r="H35" s="562"/>
      <c r="I35" s="562"/>
      <c r="J35" s="562"/>
      <c r="K35" s="562"/>
      <c r="L35" s="562"/>
      <c r="M35" s="293" t="s">
        <v>613</v>
      </c>
      <c r="N35" s="294"/>
      <c r="O35" s="295"/>
      <c r="P35" s="561" t="s">
        <v>335</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654</v>
      </c>
      <c r="E38" s="572"/>
      <c r="F38" s="572"/>
      <c r="G38" s="572"/>
      <c r="H38" s="572"/>
      <c r="I38" s="572"/>
      <c r="J38" s="572"/>
      <c r="K38" s="572"/>
      <c r="L38" s="572"/>
      <c r="M38" s="269" t="s">
        <v>617</v>
      </c>
      <c r="N38" s="270"/>
      <c r="O38" s="589" t="s">
        <v>618</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67B98E38-0AA1-4AB7-9024-0713AD6C8D00}">
      <formula1>INDIRECT(D13)</formula1>
    </dataValidation>
    <dataValidation type="list" allowBlank="1" showInputMessage="1" showErrorMessage="1" sqref="D11:E12 O11:P12 D28:E29 O28:P29" xr:uid="{4101F42E-6B78-4CD3-8C62-850679A77659}">
      <formula1>INDIRECT(D9)</formula1>
    </dataValidation>
    <dataValidation type="list" allowBlank="1" showInputMessage="1" showErrorMessage="1" sqref="E32:E33 P15:P16 P32:P33 E15:E16" xr:uid="{92838B5F-B26C-48DE-8A42-D49D3D6D317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D79A8-00D2-4A81-B1AF-A4D88BFCBCE1}">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297</v>
      </c>
      <c r="E5" s="530"/>
      <c r="F5" s="531"/>
      <c r="G5" s="532"/>
      <c r="H5" s="532"/>
      <c r="I5" s="532"/>
      <c r="J5" s="532"/>
      <c r="K5" s="532"/>
      <c r="L5" s="532"/>
      <c r="M5" s="533" t="s">
        <v>603</v>
      </c>
      <c r="N5" s="534" t="s">
        <v>604</v>
      </c>
      <c r="O5" s="535" t="s">
        <v>297</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2</v>
      </c>
      <c r="E7" s="536"/>
      <c r="F7" s="531"/>
      <c r="G7" s="532"/>
      <c r="H7" s="532"/>
      <c r="I7" s="532"/>
      <c r="J7" s="532"/>
      <c r="K7" s="532"/>
      <c r="L7" s="532"/>
      <c r="M7" s="527"/>
      <c r="N7" s="534" t="s">
        <v>605</v>
      </c>
      <c r="O7" s="535">
        <v>3</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431</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443</v>
      </c>
      <c r="E11" s="546"/>
      <c r="F11" s="531"/>
      <c r="G11" s="532"/>
      <c r="H11" s="532"/>
      <c r="I11" s="532"/>
      <c r="J11" s="532"/>
      <c r="K11" s="532"/>
      <c r="L11" s="532"/>
      <c r="M11" s="246"/>
      <c r="N11" s="246" t="s">
        <v>608</v>
      </c>
      <c r="O11" s="535" t="s">
        <v>458</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463</v>
      </c>
      <c r="E13" s="550"/>
      <c r="F13" s="531"/>
      <c r="G13" s="532"/>
      <c r="H13" s="532"/>
      <c r="I13" s="532"/>
      <c r="J13" s="532"/>
      <c r="K13" s="532"/>
      <c r="L13" s="532"/>
      <c r="M13" s="293" t="s">
        <v>609</v>
      </c>
      <c r="N13" s="295"/>
      <c r="O13" s="549" t="s">
        <v>463</v>
      </c>
      <c r="P13" s="550"/>
      <c r="Q13" s="531"/>
      <c r="R13" s="532"/>
      <c r="S13" s="532"/>
      <c r="T13" s="532"/>
      <c r="U13" s="532"/>
      <c r="V13" s="532"/>
      <c r="W13" s="543"/>
    </row>
    <row r="14" spans="2:25" s="49" customFormat="1" ht="17.100000000000001" customHeight="1" x14ac:dyDescent="0.45">
      <c r="B14" s="293" t="s">
        <v>610</v>
      </c>
      <c r="C14" s="295"/>
      <c r="D14" s="541" t="s">
        <v>464</v>
      </c>
      <c r="E14" s="542"/>
      <c r="F14" s="531"/>
      <c r="G14" s="532"/>
      <c r="H14" s="532"/>
      <c r="I14" s="532"/>
      <c r="J14" s="532"/>
      <c r="K14" s="532"/>
      <c r="L14" s="532"/>
      <c r="M14" s="293" t="s">
        <v>610</v>
      </c>
      <c r="N14" s="295"/>
      <c r="O14" s="541" t="s">
        <v>464</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448</v>
      </c>
      <c r="F16" s="555"/>
      <c r="G16" s="556"/>
      <c r="H16" s="556"/>
      <c r="I16" s="556"/>
      <c r="J16" s="556"/>
      <c r="K16" s="556"/>
      <c r="L16" s="556"/>
      <c r="M16" s="269"/>
      <c r="N16" s="551" t="s">
        <v>429</v>
      </c>
      <c r="O16" s="552"/>
      <c r="P16" s="554" t="s">
        <v>448</v>
      </c>
      <c r="Q16" s="555"/>
      <c r="R16" s="556"/>
      <c r="S16" s="556"/>
      <c r="T16" s="556"/>
      <c r="U16" s="556"/>
      <c r="V16" s="556"/>
      <c r="W16" s="557"/>
    </row>
    <row r="17" spans="2:23" s="49" customFormat="1" ht="17.100000000000001" customHeight="1" x14ac:dyDescent="0.45">
      <c r="B17" s="293" t="s">
        <v>419</v>
      </c>
      <c r="C17" s="294"/>
      <c r="D17" s="295"/>
      <c r="E17" s="558" t="s">
        <v>659</v>
      </c>
      <c r="F17" s="559"/>
      <c r="G17" s="559"/>
      <c r="H17" s="559"/>
      <c r="I17" s="559"/>
      <c r="J17" s="559"/>
      <c r="K17" s="559"/>
      <c r="L17" s="560"/>
      <c r="M17" s="293" t="s">
        <v>419</v>
      </c>
      <c r="N17" s="294"/>
      <c r="O17" s="295"/>
      <c r="P17" s="558" t="s">
        <v>660</v>
      </c>
      <c r="Q17" s="559"/>
      <c r="R17" s="559"/>
      <c r="S17" s="559"/>
      <c r="T17" s="559"/>
      <c r="U17" s="559"/>
      <c r="V17" s="559"/>
      <c r="W17" s="560"/>
    </row>
    <row r="18" spans="2:23" s="49" customFormat="1" ht="17.100000000000001" customHeight="1" x14ac:dyDescent="0.45">
      <c r="B18" s="293" t="s">
        <v>613</v>
      </c>
      <c r="C18" s="294"/>
      <c r="D18" s="295"/>
      <c r="E18" s="561" t="s">
        <v>661</v>
      </c>
      <c r="F18" s="562"/>
      <c r="G18" s="562"/>
      <c r="H18" s="562"/>
      <c r="I18" s="562"/>
      <c r="J18" s="562"/>
      <c r="K18" s="562"/>
      <c r="L18" s="562"/>
      <c r="M18" s="293" t="s">
        <v>613</v>
      </c>
      <c r="N18" s="294"/>
      <c r="O18" s="295"/>
      <c r="P18" s="561" t="s">
        <v>642</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662</v>
      </c>
      <c r="E21" s="572"/>
      <c r="F21" s="572"/>
      <c r="G21" s="572"/>
      <c r="H21" s="572"/>
      <c r="I21" s="572"/>
      <c r="J21" s="572"/>
      <c r="K21" s="572"/>
      <c r="L21" s="572"/>
      <c r="M21" s="573" t="s">
        <v>617</v>
      </c>
      <c r="N21" s="574"/>
      <c r="O21" s="571" t="s">
        <v>662</v>
      </c>
      <c r="P21" s="572"/>
      <c r="Q21" s="572"/>
      <c r="R21" s="572"/>
      <c r="S21" s="572"/>
      <c r="T21" s="572"/>
      <c r="U21" s="572"/>
      <c r="V21" s="572"/>
      <c r="W21" s="575"/>
    </row>
    <row r="22" spans="2:23" s="49" customFormat="1" ht="20.100000000000001" customHeight="1" x14ac:dyDescent="0.45">
      <c r="B22" s="527" t="s">
        <v>603</v>
      </c>
      <c r="C22" s="528" t="s">
        <v>604</v>
      </c>
      <c r="D22" s="529" t="s">
        <v>298</v>
      </c>
      <c r="E22" s="530"/>
      <c r="F22" s="531"/>
      <c r="G22" s="532"/>
      <c r="H22" s="532"/>
      <c r="I22" s="532"/>
      <c r="J22" s="532"/>
      <c r="K22" s="532"/>
      <c r="L22" s="532"/>
      <c r="M22" s="527" t="s">
        <v>603</v>
      </c>
      <c r="N22" s="528" t="s">
        <v>604</v>
      </c>
      <c r="O22" s="576" t="s">
        <v>298</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1</v>
      </c>
      <c r="E24" s="536"/>
      <c r="F24" s="531"/>
      <c r="G24" s="532"/>
      <c r="H24" s="532"/>
      <c r="I24" s="532"/>
      <c r="J24" s="532"/>
      <c r="K24" s="532"/>
      <c r="L24" s="532"/>
      <c r="M24" s="527"/>
      <c r="N24" s="534" t="s">
        <v>605</v>
      </c>
      <c r="O24" s="580">
        <v>2</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431</v>
      </c>
      <c r="E26" s="536"/>
      <c r="F26" s="531"/>
      <c r="G26" s="532"/>
      <c r="H26" s="532"/>
      <c r="I26" s="532"/>
      <c r="J26" s="532"/>
      <c r="K26" s="532"/>
      <c r="L26" s="532"/>
      <c r="M26" s="246" t="s">
        <v>606</v>
      </c>
      <c r="N26" s="246" t="s">
        <v>607</v>
      </c>
      <c r="O26" s="584" t="s">
        <v>431</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443</v>
      </c>
      <c r="E28" s="536"/>
      <c r="F28" s="531"/>
      <c r="G28" s="532"/>
      <c r="H28" s="532"/>
      <c r="I28" s="532"/>
      <c r="J28" s="532"/>
      <c r="K28" s="532"/>
      <c r="L28" s="532"/>
      <c r="M28" s="246"/>
      <c r="N28" s="246" t="s">
        <v>608</v>
      </c>
      <c r="O28" s="576" t="s">
        <v>443</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452</v>
      </c>
      <c r="E30" s="550"/>
      <c r="F30" s="531"/>
      <c r="G30" s="532"/>
      <c r="H30" s="532"/>
      <c r="I30" s="532"/>
      <c r="J30" s="532"/>
      <c r="K30" s="532"/>
      <c r="L30" s="532"/>
      <c r="M30" s="293" t="s">
        <v>609</v>
      </c>
      <c r="N30" s="295"/>
      <c r="O30" s="586" t="s">
        <v>433</v>
      </c>
      <c r="P30" s="587"/>
      <c r="Q30" s="531"/>
      <c r="R30" s="532"/>
      <c r="S30" s="532"/>
      <c r="T30" s="532"/>
      <c r="U30" s="532"/>
      <c r="V30" s="532"/>
      <c r="W30" s="543"/>
    </row>
    <row r="31" spans="2:23" s="49" customFormat="1" ht="17.100000000000001" customHeight="1" x14ac:dyDescent="0.45">
      <c r="B31" s="293" t="s">
        <v>610</v>
      </c>
      <c r="C31" s="295"/>
      <c r="D31" s="541" t="s">
        <v>452</v>
      </c>
      <c r="E31" s="542"/>
      <c r="F31" s="531"/>
      <c r="G31" s="532"/>
      <c r="H31" s="532"/>
      <c r="I31" s="532"/>
      <c r="J31" s="532"/>
      <c r="K31" s="532"/>
      <c r="L31" s="532"/>
      <c r="M31" s="293" t="s">
        <v>610</v>
      </c>
      <c r="N31" s="295"/>
      <c r="O31" s="586" t="s">
        <v>455</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448</v>
      </c>
      <c r="F33" s="555"/>
      <c r="G33" s="556"/>
      <c r="H33" s="556"/>
      <c r="I33" s="556"/>
      <c r="J33" s="556"/>
      <c r="K33" s="556"/>
      <c r="L33" s="556"/>
      <c r="M33" s="269"/>
      <c r="N33" s="551" t="s">
        <v>429</v>
      </c>
      <c r="O33" s="552"/>
      <c r="P33" s="588" t="s">
        <v>457</v>
      </c>
      <c r="Q33" s="555"/>
      <c r="R33" s="556"/>
      <c r="S33" s="556"/>
      <c r="T33" s="556"/>
      <c r="U33" s="556"/>
      <c r="V33" s="556"/>
      <c r="W33" s="557"/>
    </row>
    <row r="34" spans="2:23" s="49" customFormat="1" ht="17.100000000000001" customHeight="1" x14ac:dyDescent="0.45">
      <c r="B34" s="293" t="s">
        <v>419</v>
      </c>
      <c r="C34" s="294"/>
      <c r="D34" s="295"/>
      <c r="E34" s="558" t="s">
        <v>663</v>
      </c>
      <c r="F34" s="559"/>
      <c r="G34" s="559"/>
      <c r="H34" s="559"/>
      <c r="I34" s="559"/>
      <c r="J34" s="559"/>
      <c r="K34" s="559"/>
      <c r="L34" s="560"/>
      <c r="M34" s="293" t="s">
        <v>419</v>
      </c>
      <c r="N34" s="294"/>
      <c r="O34" s="295"/>
      <c r="P34" s="558" t="s">
        <v>664</v>
      </c>
      <c r="Q34" s="559"/>
      <c r="R34" s="559"/>
      <c r="S34" s="559"/>
      <c r="T34" s="559"/>
      <c r="U34" s="559"/>
      <c r="V34" s="559"/>
      <c r="W34" s="560"/>
    </row>
    <row r="35" spans="2:23" s="49" customFormat="1" ht="17.100000000000001" customHeight="1" x14ac:dyDescent="0.45">
      <c r="B35" s="293" t="s">
        <v>613</v>
      </c>
      <c r="C35" s="294"/>
      <c r="D35" s="295"/>
      <c r="E35" s="561" t="s">
        <v>335</v>
      </c>
      <c r="F35" s="562"/>
      <c r="G35" s="562"/>
      <c r="H35" s="562"/>
      <c r="I35" s="562"/>
      <c r="J35" s="562"/>
      <c r="K35" s="562"/>
      <c r="L35" s="562"/>
      <c r="M35" s="293" t="s">
        <v>613</v>
      </c>
      <c r="N35" s="294"/>
      <c r="O35" s="295"/>
      <c r="P35" s="561" t="s">
        <v>335</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665</v>
      </c>
      <c r="E38" s="572"/>
      <c r="F38" s="572"/>
      <c r="G38" s="572"/>
      <c r="H38" s="572"/>
      <c r="I38" s="572"/>
      <c r="J38" s="572"/>
      <c r="K38" s="572"/>
      <c r="L38" s="572"/>
      <c r="M38" s="269" t="s">
        <v>617</v>
      </c>
      <c r="N38" s="270"/>
      <c r="O38" s="589" t="s">
        <v>666</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981F0F57-3A51-4C6F-AA2C-B8C517BA9E0E}">
      <formula1>INDIRECT(D13)</formula1>
    </dataValidation>
    <dataValidation type="list" allowBlank="1" showInputMessage="1" showErrorMessage="1" sqref="D11:E12 O11:P12 D28:E29 O28:P29" xr:uid="{6CAF5E6D-5D4C-4E32-AE22-D102F0D13DEF}">
      <formula1>INDIRECT(D9)</formula1>
    </dataValidation>
    <dataValidation type="list" allowBlank="1" showInputMessage="1" showErrorMessage="1" sqref="E32:E33 P15:P16 P32:P33 E15:E16" xr:uid="{7A119B86-F16D-4F21-808F-B60034076F69}">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E6E68-3817-47A6-AAD7-EC8A456D0307}">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298</v>
      </c>
      <c r="E5" s="530"/>
      <c r="F5" s="531"/>
      <c r="G5" s="532"/>
      <c r="H5" s="532"/>
      <c r="I5" s="532"/>
      <c r="J5" s="532"/>
      <c r="K5" s="532"/>
      <c r="L5" s="532"/>
      <c r="M5" s="533" t="s">
        <v>603</v>
      </c>
      <c r="N5" s="534" t="s">
        <v>604</v>
      </c>
      <c r="O5" s="535" t="s">
        <v>299</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3</v>
      </c>
      <c r="E7" s="536"/>
      <c r="F7" s="531"/>
      <c r="G7" s="532"/>
      <c r="H7" s="532"/>
      <c r="I7" s="532"/>
      <c r="J7" s="532"/>
      <c r="K7" s="532"/>
      <c r="L7" s="532"/>
      <c r="M7" s="527"/>
      <c r="N7" s="534" t="s">
        <v>605</v>
      </c>
      <c r="O7" s="535">
        <v>1</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466</v>
      </c>
      <c r="E9" s="536"/>
      <c r="F9" s="531"/>
      <c r="G9" s="532"/>
      <c r="H9" s="532"/>
      <c r="I9" s="532"/>
      <c r="J9" s="532"/>
      <c r="K9" s="532"/>
      <c r="L9" s="532"/>
      <c r="M9" s="246" t="s">
        <v>606</v>
      </c>
      <c r="N9" s="246" t="s">
        <v>607</v>
      </c>
      <c r="O9" s="535" t="s">
        <v>431</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467</v>
      </c>
      <c r="E11" s="546"/>
      <c r="F11" s="531"/>
      <c r="G11" s="532"/>
      <c r="H11" s="532"/>
      <c r="I11" s="532"/>
      <c r="J11" s="532"/>
      <c r="K11" s="532"/>
      <c r="L11" s="532"/>
      <c r="M11" s="246"/>
      <c r="N11" s="246" t="s">
        <v>608</v>
      </c>
      <c r="O11" s="535" t="s">
        <v>485</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452</v>
      </c>
      <c r="E13" s="550"/>
      <c r="F13" s="531"/>
      <c r="G13" s="532"/>
      <c r="H13" s="532"/>
      <c r="I13" s="532"/>
      <c r="J13" s="532"/>
      <c r="K13" s="532"/>
      <c r="L13" s="532"/>
      <c r="M13" s="293" t="s">
        <v>609</v>
      </c>
      <c r="N13" s="295"/>
      <c r="O13" s="549" t="s">
        <v>433</v>
      </c>
      <c r="P13" s="550"/>
      <c r="Q13" s="531"/>
      <c r="R13" s="532"/>
      <c r="S13" s="532"/>
      <c r="T13" s="532"/>
      <c r="U13" s="532"/>
      <c r="V13" s="532"/>
      <c r="W13" s="543"/>
    </row>
    <row r="14" spans="2:25" s="49" customFormat="1" ht="17.100000000000001" customHeight="1" x14ac:dyDescent="0.45">
      <c r="B14" s="293" t="s">
        <v>610</v>
      </c>
      <c r="C14" s="295"/>
      <c r="D14" s="541" t="s">
        <v>468</v>
      </c>
      <c r="E14" s="542"/>
      <c r="F14" s="531"/>
      <c r="G14" s="532"/>
      <c r="H14" s="532"/>
      <c r="I14" s="532"/>
      <c r="J14" s="532"/>
      <c r="K14" s="532"/>
      <c r="L14" s="532"/>
      <c r="M14" s="293" t="s">
        <v>610</v>
      </c>
      <c r="N14" s="295"/>
      <c r="O14" s="541" t="s">
        <v>434</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448</v>
      </c>
      <c r="F16" s="555"/>
      <c r="G16" s="556"/>
      <c r="H16" s="556"/>
      <c r="I16" s="556"/>
      <c r="J16" s="556"/>
      <c r="K16" s="556"/>
      <c r="L16" s="556"/>
      <c r="M16" s="269"/>
      <c r="N16" s="551" t="s">
        <v>429</v>
      </c>
      <c r="O16" s="552"/>
      <c r="P16" s="554" t="s">
        <v>361</v>
      </c>
      <c r="Q16" s="555"/>
      <c r="R16" s="556"/>
      <c r="S16" s="556"/>
      <c r="T16" s="556"/>
      <c r="U16" s="556"/>
      <c r="V16" s="556"/>
      <c r="W16" s="557"/>
    </row>
    <row r="17" spans="2:23" s="49" customFormat="1" ht="17.100000000000001" customHeight="1" x14ac:dyDescent="0.45">
      <c r="B17" s="293" t="s">
        <v>419</v>
      </c>
      <c r="C17" s="294"/>
      <c r="D17" s="295"/>
      <c r="E17" s="558" t="s">
        <v>667</v>
      </c>
      <c r="F17" s="559"/>
      <c r="G17" s="559"/>
      <c r="H17" s="559"/>
      <c r="I17" s="559"/>
      <c r="J17" s="559"/>
      <c r="K17" s="559"/>
      <c r="L17" s="560"/>
      <c r="M17" s="293" t="s">
        <v>419</v>
      </c>
      <c r="N17" s="294"/>
      <c r="O17" s="295"/>
      <c r="P17" s="558" t="s">
        <v>668</v>
      </c>
      <c r="Q17" s="559"/>
      <c r="R17" s="559"/>
      <c r="S17" s="559"/>
      <c r="T17" s="559"/>
      <c r="U17" s="559"/>
      <c r="V17" s="559"/>
      <c r="W17" s="560"/>
    </row>
    <row r="18" spans="2:23" s="49" customFormat="1" ht="17.100000000000001" customHeight="1" x14ac:dyDescent="0.45">
      <c r="B18" s="293" t="s">
        <v>613</v>
      </c>
      <c r="C18" s="294"/>
      <c r="D18" s="295"/>
      <c r="E18" s="561" t="s">
        <v>669</v>
      </c>
      <c r="F18" s="562"/>
      <c r="G18" s="562"/>
      <c r="H18" s="562"/>
      <c r="I18" s="562"/>
      <c r="J18" s="562"/>
      <c r="K18" s="562"/>
      <c r="L18" s="562"/>
      <c r="M18" s="293" t="s">
        <v>613</v>
      </c>
      <c r="N18" s="294"/>
      <c r="O18" s="295"/>
      <c r="P18" s="561" t="s">
        <v>335</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645</v>
      </c>
      <c r="E21" s="572"/>
      <c r="F21" s="572"/>
      <c r="G21" s="572"/>
      <c r="H21" s="572"/>
      <c r="I21" s="572"/>
      <c r="J21" s="572"/>
      <c r="K21" s="572"/>
      <c r="L21" s="572"/>
      <c r="M21" s="573" t="s">
        <v>617</v>
      </c>
      <c r="N21" s="574"/>
      <c r="O21" s="571" t="s">
        <v>670</v>
      </c>
      <c r="P21" s="572"/>
      <c r="Q21" s="572"/>
      <c r="R21" s="572"/>
      <c r="S21" s="572"/>
      <c r="T21" s="572"/>
      <c r="U21" s="572"/>
      <c r="V21" s="572"/>
      <c r="W21" s="575"/>
    </row>
    <row r="22" spans="2:23" s="49" customFormat="1" ht="20.100000000000001" customHeight="1" x14ac:dyDescent="0.45">
      <c r="B22" s="527" t="s">
        <v>603</v>
      </c>
      <c r="C22" s="528" t="s">
        <v>604</v>
      </c>
      <c r="D22" s="529" t="s">
        <v>299</v>
      </c>
      <c r="E22" s="530"/>
      <c r="F22" s="531"/>
      <c r="G22" s="532"/>
      <c r="H22" s="532"/>
      <c r="I22" s="532"/>
      <c r="J22" s="532"/>
      <c r="K22" s="532"/>
      <c r="L22" s="532"/>
      <c r="M22" s="527" t="s">
        <v>603</v>
      </c>
      <c r="N22" s="528" t="s">
        <v>604</v>
      </c>
      <c r="O22" s="576" t="s">
        <v>300</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2</v>
      </c>
      <c r="E24" s="536"/>
      <c r="F24" s="531"/>
      <c r="G24" s="532"/>
      <c r="H24" s="532"/>
      <c r="I24" s="532"/>
      <c r="J24" s="532"/>
      <c r="K24" s="532"/>
      <c r="L24" s="532"/>
      <c r="M24" s="527"/>
      <c r="N24" s="534" t="s">
        <v>605</v>
      </c>
      <c r="O24" s="580">
        <v>1</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431</v>
      </c>
      <c r="E26" s="536"/>
      <c r="F26" s="531"/>
      <c r="G26" s="532"/>
      <c r="H26" s="532"/>
      <c r="I26" s="532"/>
      <c r="J26" s="532"/>
      <c r="K26" s="532"/>
      <c r="L26" s="532"/>
      <c r="M26" s="246" t="s">
        <v>606</v>
      </c>
      <c r="N26" s="246" t="s">
        <v>607</v>
      </c>
      <c r="O26" s="584" t="s">
        <v>431</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458</v>
      </c>
      <c r="E28" s="536"/>
      <c r="F28" s="531"/>
      <c r="G28" s="532"/>
      <c r="H28" s="532"/>
      <c r="I28" s="532"/>
      <c r="J28" s="532"/>
      <c r="K28" s="532"/>
      <c r="L28" s="532"/>
      <c r="M28" s="246"/>
      <c r="N28" s="246" t="s">
        <v>608</v>
      </c>
      <c r="O28" s="576" t="s">
        <v>487</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433</v>
      </c>
      <c r="E30" s="550"/>
      <c r="F30" s="531"/>
      <c r="G30" s="532"/>
      <c r="H30" s="532"/>
      <c r="I30" s="532"/>
      <c r="J30" s="532"/>
      <c r="K30" s="532"/>
      <c r="L30" s="532"/>
      <c r="M30" s="293" t="s">
        <v>609</v>
      </c>
      <c r="N30" s="295"/>
      <c r="O30" s="586" t="s">
        <v>452</v>
      </c>
      <c r="P30" s="587"/>
      <c r="Q30" s="531"/>
      <c r="R30" s="532"/>
      <c r="S30" s="532"/>
      <c r="T30" s="532"/>
      <c r="U30" s="532"/>
      <c r="V30" s="532"/>
      <c r="W30" s="543"/>
    </row>
    <row r="31" spans="2:23" s="49" customFormat="1" ht="17.100000000000001" customHeight="1" x14ac:dyDescent="0.45">
      <c r="B31" s="293" t="s">
        <v>610</v>
      </c>
      <c r="C31" s="295"/>
      <c r="D31" s="541" t="s">
        <v>434</v>
      </c>
      <c r="E31" s="542"/>
      <c r="F31" s="531"/>
      <c r="G31" s="532"/>
      <c r="H31" s="532"/>
      <c r="I31" s="532"/>
      <c r="J31" s="532"/>
      <c r="K31" s="532"/>
      <c r="L31" s="532"/>
      <c r="M31" s="293" t="s">
        <v>610</v>
      </c>
      <c r="N31" s="295"/>
      <c r="O31" s="586" t="s">
        <v>452</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361</v>
      </c>
      <c r="F33" s="555"/>
      <c r="G33" s="556"/>
      <c r="H33" s="556"/>
      <c r="I33" s="556"/>
      <c r="J33" s="556"/>
      <c r="K33" s="556"/>
      <c r="L33" s="556"/>
      <c r="M33" s="269"/>
      <c r="N33" s="551" t="s">
        <v>429</v>
      </c>
      <c r="O33" s="552"/>
      <c r="P33" s="588" t="s">
        <v>448</v>
      </c>
      <c r="Q33" s="555"/>
      <c r="R33" s="556"/>
      <c r="S33" s="556"/>
      <c r="T33" s="556"/>
      <c r="U33" s="556"/>
      <c r="V33" s="556"/>
      <c r="W33" s="557"/>
    </row>
    <row r="34" spans="2:23" s="49" customFormat="1" ht="17.100000000000001" customHeight="1" x14ac:dyDescent="0.45">
      <c r="B34" s="293" t="s">
        <v>419</v>
      </c>
      <c r="C34" s="294"/>
      <c r="D34" s="295"/>
      <c r="E34" s="558" t="s">
        <v>650</v>
      </c>
      <c r="F34" s="559"/>
      <c r="G34" s="559"/>
      <c r="H34" s="559"/>
      <c r="I34" s="559"/>
      <c r="J34" s="559"/>
      <c r="K34" s="559"/>
      <c r="L34" s="560"/>
      <c r="M34" s="293" t="s">
        <v>419</v>
      </c>
      <c r="N34" s="294"/>
      <c r="O34" s="295"/>
      <c r="P34" s="558" t="s">
        <v>671</v>
      </c>
      <c r="Q34" s="559"/>
      <c r="R34" s="559"/>
      <c r="S34" s="559"/>
      <c r="T34" s="559"/>
      <c r="U34" s="559"/>
      <c r="V34" s="559"/>
      <c r="W34" s="560"/>
    </row>
    <row r="35" spans="2:23" s="49" customFormat="1" ht="17.100000000000001" customHeight="1" x14ac:dyDescent="0.45">
      <c r="B35" s="293" t="s">
        <v>613</v>
      </c>
      <c r="C35" s="294"/>
      <c r="D35" s="295"/>
      <c r="E35" s="561" t="s">
        <v>335</v>
      </c>
      <c r="F35" s="562"/>
      <c r="G35" s="562"/>
      <c r="H35" s="562"/>
      <c r="I35" s="562"/>
      <c r="J35" s="562"/>
      <c r="K35" s="562"/>
      <c r="L35" s="562"/>
      <c r="M35" s="293" t="s">
        <v>613</v>
      </c>
      <c r="N35" s="294"/>
      <c r="O35" s="295"/>
      <c r="P35" s="561" t="s">
        <v>672</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673</v>
      </c>
      <c r="E38" s="572"/>
      <c r="F38" s="572"/>
      <c r="G38" s="572"/>
      <c r="H38" s="572"/>
      <c r="I38" s="572"/>
      <c r="J38" s="572"/>
      <c r="K38" s="572"/>
      <c r="L38" s="572"/>
      <c r="M38" s="269" t="s">
        <v>617</v>
      </c>
      <c r="N38" s="270"/>
      <c r="O38" s="589" t="s">
        <v>674</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1FEDC6E7-15EC-4DA6-B6A3-B41209145BD3}">
      <formula1>INDIRECT(D13)</formula1>
    </dataValidation>
    <dataValidation type="list" allowBlank="1" showInputMessage="1" showErrorMessage="1" sqref="D11:E12 O11:P12 D28:E29 O28:P29" xr:uid="{42B334B6-5915-4001-840D-BCC1C04FC9D5}">
      <formula1>INDIRECT(D9)</formula1>
    </dataValidation>
    <dataValidation type="list" allowBlank="1" showInputMessage="1" showErrorMessage="1" sqref="E32:E33 P15:P16 P32:P33 E15:E16" xr:uid="{452BE048-FAE6-42CB-8BE6-BD0E0CFD124D}">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F64D5-E7C1-44BF-8AB5-46DBDE84568D}">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300</v>
      </c>
      <c r="E5" s="530"/>
      <c r="F5" s="531"/>
      <c r="G5" s="532"/>
      <c r="H5" s="532"/>
      <c r="I5" s="532"/>
      <c r="J5" s="532"/>
      <c r="K5" s="532"/>
      <c r="L5" s="532"/>
      <c r="M5" s="533" t="s">
        <v>603</v>
      </c>
      <c r="N5" s="534" t="s">
        <v>604</v>
      </c>
      <c r="O5" s="535" t="s">
        <v>300</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2</v>
      </c>
      <c r="E7" s="536"/>
      <c r="F7" s="531"/>
      <c r="G7" s="532"/>
      <c r="H7" s="532"/>
      <c r="I7" s="532"/>
      <c r="J7" s="532"/>
      <c r="K7" s="532"/>
      <c r="L7" s="532"/>
      <c r="M7" s="527"/>
      <c r="N7" s="534" t="s">
        <v>605</v>
      </c>
      <c r="O7" s="535">
        <v>3</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466</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441</v>
      </c>
      <c r="E11" s="546"/>
      <c r="F11" s="531"/>
      <c r="G11" s="532"/>
      <c r="H11" s="532"/>
      <c r="I11" s="532"/>
      <c r="J11" s="532"/>
      <c r="K11" s="532"/>
      <c r="L11" s="532"/>
      <c r="M11" s="246"/>
      <c r="N11" s="246" t="s">
        <v>608</v>
      </c>
      <c r="O11" s="535" t="s">
        <v>467</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433</v>
      </c>
      <c r="E13" s="550"/>
      <c r="F13" s="531"/>
      <c r="G13" s="532"/>
      <c r="H13" s="532"/>
      <c r="I13" s="532"/>
      <c r="J13" s="532"/>
      <c r="K13" s="532"/>
      <c r="L13" s="532"/>
      <c r="M13" s="293" t="s">
        <v>609</v>
      </c>
      <c r="N13" s="295"/>
      <c r="O13" s="549" t="s">
        <v>452</v>
      </c>
      <c r="P13" s="550"/>
      <c r="Q13" s="531"/>
      <c r="R13" s="532"/>
      <c r="S13" s="532"/>
      <c r="T13" s="532"/>
      <c r="U13" s="532"/>
      <c r="V13" s="532"/>
      <c r="W13" s="543"/>
    </row>
    <row r="14" spans="2:25" s="49" customFormat="1" ht="17.100000000000001" customHeight="1" x14ac:dyDescent="0.45">
      <c r="B14" s="293" t="s">
        <v>610</v>
      </c>
      <c r="C14" s="295"/>
      <c r="D14" s="541" t="s">
        <v>434</v>
      </c>
      <c r="E14" s="542"/>
      <c r="F14" s="531"/>
      <c r="G14" s="532"/>
      <c r="H14" s="532"/>
      <c r="I14" s="532"/>
      <c r="J14" s="532"/>
      <c r="K14" s="532"/>
      <c r="L14" s="532"/>
      <c r="M14" s="293" t="s">
        <v>610</v>
      </c>
      <c r="N14" s="295"/>
      <c r="O14" s="541" t="s">
        <v>468</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361</v>
      </c>
      <c r="F16" s="555"/>
      <c r="G16" s="556"/>
      <c r="H16" s="556"/>
      <c r="I16" s="556"/>
      <c r="J16" s="556"/>
      <c r="K16" s="556"/>
      <c r="L16" s="556"/>
      <c r="M16" s="269"/>
      <c r="N16" s="551" t="s">
        <v>429</v>
      </c>
      <c r="O16" s="552"/>
      <c r="P16" s="554" t="s">
        <v>448</v>
      </c>
      <c r="Q16" s="555"/>
      <c r="R16" s="556"/>
      <c r="S16" s="556"/>
      <c r="T16" s="556"/>
      <c r="U16" s="556"/>
      <c r="V16" s="556"/>
      <c r="W16" s="557"/>
    </row>
    <row r="17" spans="2:23" s="49" customFormat="1" ht="17.100000000000001" customHeight="1" x14ac:dyDescent="0.45">
      <c r="B17" s="293" t="s">
        <v>419</v>
      </c>
      <c r="C17" s="294"/>
      <c r="D17" s="295"/>
      <c r="E17" s="558" t="s">
        <v>651</v>
      </c>
      <c r="F17" s="559"/>
      <c r="G17" s="559"/>
      <c r="H17" s="559"/>
      <c r="I17" s="559"/>
      <c r="J17" s="559"/>
      <c r="K17" s="559"/>
      <c r="L17" s="560"/>
      <c r="M17" s="293" t="s">
        <v>419</v>
      </c>
      <c r="N17" s="294"/>
      <c r="O17" s="295"/>
      <c r="P17" s="558" t="s">
        <v>675</v>
      </c>
      <c r="Q17" s="559"/>
      <c r="R17" s="559"/>
      <c r="S17" s="559"/>
      <c r="T17" s="559"/>
      <c r="U17" s="559"/>
      <c r="V17" s="559"/>
      <c r="W17" s="560"/>
    </row>
    <row r="18" spans="2:23" s="49" customFormat="1" ht="17.100000000000001" customHeight="1" x14ac:dyDescent="0.45">
      <c r="B18" s="293" t="s">
        <v>613</v>
      </c>
      <c r="C18" s="294"/>
      <c r="D18" s="295"/>
      <c r="E18" s="561" t="s">
        <v>335</v>
      </c>
      <c r="F18" s="562"/>
      <c r="G18" s="562"/>
      <c r="H18" s="562"/>
      <c r="I18" s="562"/>
      <c r="J18" s="562"/>
      <c r="K18" s="562"/>
      <c r="L18" s="562"/>
      <c r="M18" s="293" t="s">
        <v>613</v>
      </c>
      <c r="N18" s="294"/>
      <c r="O18" s="295"/>
      <c r="P18" s="561" t="s">
        <v>676</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618</v>
      </c>
      <c r="E21" s="572"/>
      <c r="F21" s="572"/>
      <c r="G21" s="572"/>
      <c r="H21" s="572"/>
      <c r="I21" s="572"/>
      <c r="J21" s="572"/>
      <c r="K21" s="572"/>
      <c r="L21" s="572"/>
      <c r="M21" s="573" t="s">
        <v>617</v>
      </c>
      <c r="N21" s="574"/>
      <c r="O21" s="571" t="s">
        <v>645</v>
      </c>
      <c r="P21" s="572"/>
      <c r="Q21" s="572"/>
      <c r="R21" s="572"/>
      <c r="S21" s="572"/>
      <c r="T21" s="572"/>
      <c r="U21" s="572"/>
      <c r="V21" s="572"/>
      <c r="W21" s="575"/>
    </row>
    <row r="22" spans="2:23" s="49" customFormat="1" ht="20.100000000000001" customHeight="1" x14ac:dyDescent="0.45">
      <c r="B22" s="527" t="s">
        <v>603</v>
      </c>
      <c r="C22" s="528" t="s">
        <v>604</v>
      </c>
      <c r="D22" s="529" t="s">
        <v>301</v>
      </c>
      <c r="E22" s="530"/>
      <c r="F22" s="531"/>
      <c r="G22" s="532"/>
      <c r="H22" s="532"/>
      <c r="I22" s="532"/>
      <c r="J22" s="532"/>
      <c r="K22" s="532"/>
      <c r="L22" s="532"/>
      <c r="M22" s="527" t="s">
        <v>603</v>
      </c>
      <c r="N22" s="528" t="s">
        <v>604</v>
      </c>
      <c r="O22" s="576" t="s">
        <v>301</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1</v>
      </c>
      <c r="E24" s="536"/>
      <c r="F24" s="531"/>
      <c r="G24" s="532"/>
      <c r="H24" s="532"/>
      <c r="I24" s="532"/>
      <c r="J24" s="532"/>
      <c r="K24" s="532"/>
      <c r="L24" s="532"/>
      <c r="M24" s="527"/>
      <c r="N24" s="534" t="s">
        <v>605</v>
      </c>
      <c r="O24" s="580">
        <v>2</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431</v>
      </c>
      <c r="E26" s="536"/>
      <c r="F26" s="531"/>
      <c r="G26" s="532"/>
      <c r="H26" s="532"/>
      <c r="I26" s="532"/>
      <c r="J26" s="532"/>
      <c r="K26" s="532"/>
      <c r="L26" s="532"/>
      <c r="M26" s="246" t="s">
        <v>606</v>
      </c>
      <c r="N26" s="246" t="s">
        <v>607</v>
      </c>
      <c r="O26" s="584" t="s">
        <v>431</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458</v>
      </c>
      <c r="E28" s="536"/>
      <c r="F28" s="531"/>
      <c r="G28" s="532"/>
      <c r="H28" s="532"/>
      <c r="I28" s="532"/>
      <c r="J28" s="532"/>
      <c r="K28" s="532"/>
      <c r="L28" s="532"/>
      <c r="M28" s="246"/>
      <c r="N28" s="246" t="s">
        <v>608</v>
      </c>
      <c r="O28" s="576" t="s">
        <v>458</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452</v>
      </c>
      <c r="E30" s="550"/>
      <c r="F30" s="531"/>
      <c r="G30" s="532"/>
      <c r="H30" s="532"/>
      <c r="I30" s="532"/>
      <c r="J30" s="532"/>
      <c r="K30" s="532"/>
      <c r="L30" s="532"/>
      <c r="M30" s="293" t="s">
        <v>609</v>
      </c>
      <c r="N30" s="295"/>
      <c r="O30" s="586" t="s">
        <v>433</v>
      </c>
      <c r="P30" s="587"/>
      <c r="Q30" s="531"/>
      <c r="R30" s="532"/>
      <c r="S30" s="532"/>
      <c r="T30" s="532"/>
      <c r="U30" s="532"/>
      <c r="V30" s="532"/>
      <c r="W30" s="543"/>
    </row>
    <row r="31" spans="2:23" s="49" customFormat="1" ht="17.100000000000001" customHeight="1" x14ac:dyDescent="0.45">
      <c r="B31" s="293" t="s">
        <v>610</v>
      </c>
      <c r="C31" s="295"/>
      <c r="D31" s="541" t="s">
        <v>452</v>
      </c>
      <c r="E31" s="542"/>
      <c r="F31" s="531"/>
      <c r="G31" s="532"/>
      <c r="H31" s="532"/>
      <c r="I31" s="532"/>
      <c r="J31" s="532"/>
      <c r="K31" s="532"/>
      <c r="L31" s="532"/>
      <c r="M31" s="293" t="s">
        <v>610</v>
      </c>
      <c r="N31" s="295"/>
      <c r="O31" s="586" t="s">
        <v>434</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448</v>
      </c>
      <c r="F33" s="555"/>
      <c r="G33" s="556"/>
      <c r="H33" s="556"/>
      <c r="I33" s="556"/>
      <c r="J33" s="556"/>
      <c r="K33" s="556"/>
      <c r="L33" s="556"/>
      <c r="M33" s="269"/>
      <c r="N33" s="551" t="s">
        <v>429</v>
      </c>
      <c r="O33" s="552"/>
      <c r="P33" s="588" t="s">
        <v>361</v>
      </c>
      <c r="Q33" s="555"/>
      <c r="R33" s="556"/>
      <c r="S33" s="556"/>
      <c r="T33" s="556"/>
      <c r="U33" s="556"/>
      <c r="V33" s="556"/>
      <c r="W33" s="557"/>
    </row>
    <row r="34" spans="2:23" s="49" customFormat="1" ht="17.100000000000001" customHeight="1" x14ac:dyDescent="0.45">
      <c r="B34" s="293" t="s">
        <v>419</v>
      </c>
      <c r="C34" s="294"/>
      <c r="D34" s="295"/>
      <c r="E34" s="558" t="s">
        <v>677</v>
      </c>
      <c r="F34" s="559"/>
      <c r="G34" s="559"/>
      <c r="H34" s="559"/>
      <c r="I34" s="559"/>
      <c r="J34" s="559"/>
      <c r="K34" s="559"/>
      <c r="L34" s="560"/>
      <c r="M34" s="293" t="s">
        <v>419</v>
      </c>
      <c r="N34" s="294"/>
      <c r="O34" s="295"/>
      <c r="P34" s="558" t="s">
        <v>678</v>
      </c>
      <c r="Q34" s="559"/>
      <c r="R34" s="559"/>
      <c r="S34" s="559"/>
      <c r="T34" s="559"/>
      <c r="U34" s="559"/>
      <c r="V34" s="559"/>
      <c r="W34" s="560"/>
    </row>
    <row r="35" spans="2:23" s="49" customFormat="1" ht="17.100000000000001" customHeight="1" x14ac:dyDescent="0.45">
      <c r="B35" s="293" t="s">
        <v>613</v>
      </c>
      <c r="C35" s="294"/>
      <c r="D35" s="295"/>
      <c r="E35" s="561" t="s">
        <v>672</v>
      </c>
      <c r="F35" s="562"/>
      <c r="G35" s="562"/>
      <c r="H35" s="562"/>
      <c r="I35" s="562"/>
      <c r="J35" s="562"/>
      <c r="K35" s="562"/>
      <c r="L35" s="562"/>
      <c r="M35" s="293" t="s">
        <v>613</v>
      </c>
      <c r="N35" s="294"/>
      <c r="O35" s="295"/>
      <c r="P35" s="561" t="s">
        <v>335</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633</v>
      </c>
      <c r="E38" s="572"/>
      <c r="F38" s="572"/>
      <c r="G38" s="572"/>
      <c r="H38" s="572"/>
      <c r="I38" s="572"/>
      <c r="J38" s="572"/>
      <c r="K38" s="572"/>
      <c r="L38" s="572"/>
      <c r="M38" s="269" t="s">
        <v>617</v>
      </c>
      <c r="N38" s="270"/>
      <c r="O38" s="589" t="s">
        <v>679</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ABA7B905-9085-45FE-882A-06E47C8524FF}">
      <formula1>INDIRECT(D13)</formula1>
    </dataValidation>
    <dataValidation type="list" allowBlank="1" showInputMessage="1" showErrorMessage="1" sqref="D11:E12 O11:P12 D28:E29 O28:P29" xr:uid="{D9FA9FF7-E6E0-4D75-9293-B24A5DD5CDB6}">
      <formula1>INDIRECT(D9)</formula1>
    </dataValidation>
    <dataValidation type="list" allowBlank="1" showInputMessage="1" showErrorMessage="1" sqref="E32:E33 P15:P16 P32:P33 E15:E16" xr:uid="{B63C9B08-7799-4F39-B95A-9B54126175DE}">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33BCD-14AE-4978-812B-CBA01F0A9208}">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301</v>
      </c>
      <c r="E5" s="530"/>
      <c r="F5" s="531"/>
      <c r="G5" s="532"/>
      <c r="H5" s="532"/>
      <c r="I5" s="532"/>
      <c r="J5" s="532"/>
      <c r="K5" s="532"/>
      <c r="L5" s="532"/>
      <c r="M5" s="533" t="s">
        <v>603</v>
      </c>
      <c r="N5" s="534" t="s">
        <v>604</v>
      </c>
      <c r="O5" s="535" t="s">
        <v>301</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3</v>
      </c>
      <c r="E7" s="536"/>
      <c r="F7" s="531"/>
      <c r="G7" s="532"/>
      <c r="H7" s="532"/>
      <c r="I7" s="532"/>
      <c r="J7" s="532"/>
      <c r="K7" s="532"/>
      <c r="L7" s="532"/>
      <c r="M7" s="527"/>
      <c r="N7" s="534" t="s">
        <v>605</v>
      </c>
      <c r="O7" s="535">
        <v>4</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431</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458</v>
      </c>
      <c r="E11" s="546"/>
      <c r="F11" s="531"/>
      <c r="G11" s="532"/>
      <c r="H11" s="532"/>
      <c r="I11" s="532"/>
      <c r="J11" s="532"/>
      <c r="K11" s="532"/>
      <c r="L11" s="532"/>
      <c r="M11" s="246"/>
      <c r="N11" s="246" t="s">
        <v>608</v>
      </c>
      <c r="O11" s="535" t="s">
        <v>441</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433</v>
      </c>
      <c r="E13" s="550"/>
      <c r="F13" s="531"/>
      <c r="G13" s="532"/>
      <c r="H13" s="532"/>
      <c r="I13" s="532"/>
      <c r="J13" s="532"/>
      <c r="K13" s="532"/>
      <c r="L13" s="532"/>
      <c r="M13" s="293" t="s">
        <v>609</v>
      </c>
      <c r="N13" s="295"/>
      <c r="O13" s="549" t="s">
        <v>433</v>
      </c>
      <c r="P13" s="550"/>
      <c r="Q13" s="531"/>
      <c r="R13" s="532"/>
      <c r="S13" s="532"/>
      <c r="T13" s="532"/>
      <c r="U13" s="532"/>
      <c r="V13" s="532"/>
      <c r="W13" s="543"/>
    </row>
    <row r="14" spans="2:25" s="49" customFormat="1" ht="17.100000000000001" customHeight="1" x14ac:dyDescent="0.45">
      <c r="B14" s="293" t="s">
        <v>610</v>
      </c>
      <c r="C14" s="295"/>
      <c r="D14" s="541" t="s">
        <v>434</v>
      </c>
      <c r="E14" s="542"/>
      <c r="F14" s="531"/>
      <c r="G14" s="532"/>
      <c r="H14" s="532"/>
      <c r="I14" s="532"/>
      <c r="J14" s="532"/>
      <c r="K14" s="532"/>
      <c r="L14" s="532"/>
      <c r="M14" s="293" t="s">
        <v>610</v>
      </c>
      <c r="N14" s="295"/>
      <c r="O14" s="541" t="s">
        <v>434</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361</v>
      </c>
      <c r="F16" s="555"/>
      <c r="G16" s="556"/>
      <c r="H16" s="556"/>
      <c r="I16" s="556"/>
      <c r="J16" s="556"/>
      <c r="K16" s="556"/>
      <c r="L16" s="556"/>
      <c r="M16" s="269"/>
      <c r="N16" s="551" t="s">
        <v>429</v>
      </c>
      <c r="O16" s="552"/>
      <c r="P16" s="554" t="s">
        <v>361</v>
      </c>
      <c r="Q16" s="555"/>
      <c r="R16" s="556"/>
      <c r="S16" s="556"/>
      <c r="T16" s="556"/>
      <c r="U16" s="556"/>
      <c r="V16" s="556"/>
      <c r="W16" s="557"/>
    </row>
    <row r="17" spans="2:23" s="49" customFormat="1" ht="17.100000000000001" customHeight="1" x14ac:dyDescent="0.45">
      <c r="B17" s="293" t="s">
        <v>419</v>
      </c>
      <c r="C17" s="294"/>
      <c r="D17" s="295"/>
      <c r="E17" s="558" t="s">
        <v>650</v>
      </c>
      <c r="F17" s="559"/>
      <c r="G17" s="559"/>
      <c r="H17" s="559"/>
      <c r="I17" s="559"/>
      <c r="J17" s="559"/>
      <c r="K17" s="559"/>
      <c r="L17" s="560"/>
      <c r="M17" s="293" t="s">
        <v>419</v>
      </c>
      <c r="N17" s="294"/>
      <c r="O17" s="295"/>
      <c r="P17" s="558" t="s">
        <v>651</v>
      </c>
      <c r="Q17" s="559"/>
      <c r="R17" s="559"/>
      <c r="S17" s="559"/>
      <c r="T17" s="559"/>
      <c r="U17" s="559"/>
      <c r="V17" s="559"/>
      <c r="W17" s="560"/>
    </row>
    <row r="18" spans="2:23" s="49" customFormat="1" ht="17.100000000000001" customHeight="1" x14ac:dyDescent="0.45">
      <c r="B18" s="293" t="s">
        <v>613</v>
      </c>
      <c r="C18" s="294"/>
      <c r="D18" s="295"/>
      <c r="E18" s="561" t="s">
        <v>335</v>
      </c>
      <c r="F18" s="562"/>
      <c r="G18" s="562"/>
      <c r="H18" s="562"/>
      <c r="I18" s="562"/>
      <c r="J18" s="562"/>
      <c r="K18" s="562"/>
      <c r="L18" s="562"/>
      <c r="M18" s="293" t="s">
        <v>613</v>
      </c>
      <c r="N18" s="294"/>
      <c r="O18" s="295"/>
      <c r="P18" s="561" t="s">
        <v>335</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618</v>
      </c>
      <c r="E21" s="572"/>
      <c r="F21" s="572"/>
      <c r="G21" s="572"/>
      <c r="H21" s="572"/>
      <c r="I21" s="572"/>
      <c r="J21" s="572"/>
      <c r="K21" s="572"/>
      <c r="L21" s="572"/>
      <c r="M21" s="573" t="s">
        <v>617</v>
      </c>
      <c r="N21" s="574"/>
      <c r="O21" s="571" t="s">
        <v>680</v>
      </c>
      <c r="P21" s="572"/>
      <c r="Q21" s="572"/>
      <c r="R21" s="572"/>
      <c r="S21" s="572"/>
      <c r="T21" s="572"/>
      <c r="U21" s="572"/>
      <c r="V21" s="572"/>
      <c r="W21" s="575"/>
    </row>
    <row r="22" spans="2:23" s="49" customFormat="1" ht="20.100000000000001" customHeight="1" x14ac:dyDescent="0.45">
      <c r="B22" s="527" t="s">
        <v>603</v>
      </c>
      <c r="C22" s="528" t="s">
        <v>604</v>
      </c>
      <c r="D22" s="529" t="s">
        <v>301</v>
      </c>
      <c r="E22" s="530"/>
      <c r="F22" s="531"/>
      <c r="G22" s="532"/>
      <c r="H22" s="532"/>
      <c r="I22" s="532"/>
      <c r="J22" s="532"/>
      <c r="K22" s="532"/>
      <c r="L22" s="532"/>
      <c r="M22" s="527" t="s">
        <v>603</v>
      </c>
      <c r="N22" s="528" t="s">
        <v>604</v>
      </c>
      <c r="O22" s="576" t="s">
        <v>302</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5</v>
      </c>
      <c r="E24" s="536"/>
      <c r="F24" s="531"/>
      <c r="G24" s="532"/>
      <c r="H24" s="532"/>
      <c r="I24" s="532"/>
      <c r="J24" s="532"/>
      <c r="K24" s="532"/>
      <c r="L24" s="532"/>
      <c r="M24" s="527"/>
      <c r="N24" s="534" t="s">
        <v>605</v>
      </c>
      <c r="O24" s="580">
        <v>1</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466</v>
      </c>
      <c r="E26" s="536"/>
      <c r="F26" s="531"/>
      <c r="G26" s="532"/>
      <c r="H26" s="532"/>
      <c r="I26" s="532"/>
      <c r="J26" s="532"/>
      <c r="K26" s="532"/>
      <c r="L26" s="532"/>
      <c r="M26" s="246" t="s">
        <v>606</v>
      </c>
      <c r="N26" s="246" t="s">
        <v>607</v>
      </c>
      <c r="O26" s="584" t="s">
        <v>431</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467</v>
      </c>
      <c r="E28" s="536"/>
      <c r="F28" s="531"/>
      <c r="G28" s="532"/>
      <c r="H28" s="532"/>
      <c r="I28" s="532"/>
      <c r="J28" s="532"/>
      <c r="K28" s="532"/>
      <c r="L28" s="532"/>
      <c r="M28" s="246"/>
      <c r="N28" s="246" t="s">
        <v>608</v>
      </c>
      <c r="O28" s="576" t="s">
        <v>441</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452</v>
      </c>
      <c r="E30" s="550"/>
      <c r="F30" s="531"/>
      <c r="G30" s="532"/>
      <c r="H30" s="532"/>
      <c r="I30" s="532"/>
      <c r="J30" s="532"/>
      <c r="K30" s="532"/>
      <c r="L30" s="532"/>
      <c r="M30" s="293" t="s">
        <v>609</v>
      </c>
      <c r="N30" s="295"/>
      <c r="O30" s="586" t="s">
        <v>452</v>
      </c>
      <c r="P30" s="587"/>
      <c r="Q30" s="531"/>
      <c r="R30" s="532"/>
      <c r="S30" s="532"/>
      <c r="T30" s="532"/>
      <c r="U30" s="532"/>
      <c r="V30" s="532"/>
      <c r="W30" s="543"/>
    </row>
    <row r="31" spans="2:23" s="49" customFormat="1" ht="17.100000000000001" customHeight="1" x14ac:dyDescent="0.45">
      <c r="B31" s="293" t="s">
        <v>610</v>
      </c>
      <c r="C31" s="295"/>
      <c r="D31" s="541" t="s">
        <v>468</v>
      </c>
      <c r="E31" s="542"/>
      <c r="F31" s="531"/>
      <c r="G31" s="532"/>
      <c r="H31" s="532"/>
      <c r="I31" s="532"/>
      <c r="J31" s="532"/>
      <c r="K31" s="532"/>
      <c r="L31" s="532"/>
      <c r="M31" s="293" t="s">
        <v>610</v>
      </c>
      <c r="N31" s="295"/>
      <c r="O31" s="586" t="s">
        <v>452</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448</v>
      </c>
      <c r="F33" s="555"/>
      <c r="G33" s="556"/>
      <c r="H33" s="556"/>
      <c r="I33" s="556"/>
      <c r="J33" s="556"/>
      <c r="K33" s="556"/>
      <c r="L33" s="556"/>
      <c r="M33" s="269"/>
      <c r="N33" s="551" t="s">
        <v>429</v>
      </c>
      <c r="O33" s="552"/>
      <c r="P33" s="588" t="s">
        <v>457</v>
      </c>
      <c r="Q33" s="555"/>
      <c r="R33" s="556"/>
      <c r="S33" s="556"/>
      <c r="T33" s="556"/>
      <c r="U33" s="556"/>
      <c r="V33" s="556"/>
      <c r="W33" s="557"/>
    </row>
    <row r="34" spans="2:23" s="49" customFormat="1" ht="17.100000000000001" customHeight="1" x14ac:dyDescent="0.45">
      <c r="B34" s="293" t="s">
        <v>419</v>
      </c>
      <c r="C34" s="294"/>
      <c r="D34" s="295"/>
      <c r="E34" s="558" t="s">
        <v>681</v>
      </c>
      <c r="F34" s="559"/>
      <c r="G34" s="559"/>
      <c r="H34" s="559"/>
      <c r="I34" s="559"/>
      <c r="J34" s="559"/>
      <c r="K34" s="559"/>
      <c r="L34" s="560"/>
      <c r="M34" s="293" t="s">
        <v>419</v>
      </c>
      <c r="N34" s="294"/>
      <c r="O34" s="295"/>
      <c r="P34" s="558" t="s">
        <v>682</v>
      </c>
      <c r="Q34" s="559"/>
      <c r="R34" s="559"/>
      <c r="S34" s="559"/>
      <c r="T34" s="559"/>
      <c r="U34" s="559"/>
      <c r="V34" s="559"/>
      <c r="W34" s="560"/>
    </row>
    <row r="35" spans="2:23" s="49" customFormat="1" ht="17.100000000000001" customHeight="1" x14ac:dyDescent="0.45">
      <c r="B35" s="293" t="s">
        <v>613</v>
      </c>
      <c r="C35" s="294"/>
      <c r="D35" s="295"/>
      <c r="E35" s="561" t="s">
        <v>669</v>
      </c>
      <c r="F35" s="562"/>
      <c r="G35" s="562"/>
      <c r="H35" s="562"/>
      <c r="I35" s="562"/>
      <c r="J35" s="562"/>
      <c r="K35" s="562"/>
      <c r="L35" s="562"/>
      <c r="M35" s="293" t="s">
        <v>613</v>
      </c>
      <c r="N35" s="294"/>
      <c r="O35" s="295"/>
      <c r="P35" s="561" t="s">
        <v>335</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645</v>
      </c>
      <c r="E38" s="572"/>
      <c r="F38" s="572"/>
      <c r="G38" s="572"/>
      <c r="H38" s="572"/>
      <c r="I38" s="572"/>
      <c r="J38" s="572"/>
      <c r="K38" s="572"/>
      <c r="L38" s="572"/>
      <c r="M38" s="269" t="s">
        <v>617</v>
      </c>
      <c r="N38" s="270"/>
      <c r="O38" s="589" t="s">
        <v>683</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A09ADC20-2518-4A2B-9E3D-4050F27276B8}">
      <formula1>INDIRECT(D13)</formula1>
    </dataValidation>
    <dataValidation type="list" allowBlank="1" showInputMessage="1" showErrorMessage="1" sqref="D11:E12 O11:P12 D28:E29 O28:P29" xr:uid="{EF375959-1FE6-4AAA-AAF0-023ED715C0BC}">
      <formula1>INDIRECT(D9)</formula1>
    </dataValidation>
    <dataValidation type="list" allowBlank="1" showInputMessage="1" showErrorMessage="1" sqref="E32:E33 P15:P16 P32:P33 E15:E16" xr:uid="{8647781F-9E44-4E61-8F67-FD3C9F1E4275}">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F2293-09CC-432E-9739-BC8E3112FFF3}">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303</v>
      </c>
      <c r="E5" s="530"/>
      <c r="F5" s="531"/>
      <c r="G5" s="532"/>
      <c r="H5" s="532"/>
      <c r="I5" s="532"/>
      <c r="J5" s="532"/>
      <c r="K5" s="532"/>
      <c r="L5" s="532"/>
      <c r="M5" s="533" t="s">
        <v>603</v>
      </c>
      <c r="N5" s="534" t="s">
        <v>604</v>
      </c>
      <c r="O5" s="535" t="s">
        <v>303</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1</v>
      </c>
      <c r="E7" s="536"/>
      <c r="F7" s="531"/>
      <c r="G7" s="532"/>
      <c r="H7" s="532"/>
      <c r="I7" s="532"/>
      <c r="J7" s="532"/>
      <c r="K7" s="532"/>
      <c r="L7" s="532"/>
      <c r="M7" s="527"/>
      <c r="N7" s="534" t="s">
        <v>605</v>
      </c>
      <c r="O7" s="535">
        <v>2</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466</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432</v>
      </c>
      <c r="E11" s="546"/>
      <c r="F11" s="531"/>
      <c r="G11" s="532"/>
      <c r="H11" s="532"/>
      <c r="I11" s="532"/>
      <c r="J11" s="532"/>
      <c r="K11" s="532"/>
      <c r="L11" s="532"/>
      <c r="M11" s="246"/>
      <c r="N11" s="246" t="s">
        <v>608</v>
      </c>
      <c r="O11" s="535" t="s">
        <v>467</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433</v>
      </c>
      <c r="E13" s="550"/>
      <c r="F13" s="531"/>
      <c r="G13" s="532"/>
      <c r="H13" s="532"/>
      <c r="I13" s="532"/>
      <c r="J13" s="532"/>
      <c r="K13" s="532"/>
      <c r="L13" s="532"/>
      <c r="M13" s="293" t="s">
        <v>609</v>
      </c>
      <c r="N13" s="295"/>
      <c r="O13" s="549" t="s">
        <v>452</v>
      </c>
      <c r="P13" s="550"/>
      <c r="Q13" s="531"/>
      <c r="R13" s="532"/>
      <c r="S13" s="532"/>
      <c r="T13" s="532"/>
      <c r="U13" s="532"/>
      <c r="V13" s="532"/>
      <c r="W13" s="543"/>
    </row>
    <row r="14" spans="2:25" s="49" customFormat="1" ht="17.100000000000001" customHeight="1" x14ac:dyDescent="0.45">
      <c r="B14" s="293" t="s">
        <v>610</v>
      </c>
      <c r="C14" s="295"/>
      <c r="D14" s="541" t="s">
        <v>434</v>
      </c>
      <c r="E14" s="542"/>
      <c r="F14" s="531"/>
      <c r="G14" s="532"/>
      <c r="H14" s="532"/>
      <c r="I14" s="532"/>
      <c r="J14" s="532"/>
      <c r="K14" s="532"/>
      <c r="L14" s="532"/>
      <c r="M14" s="293" t="s">
        <v>610</v>
      </c>
      <c r="N14" s="295"/>
      <c r="O14" s="541" t="s">
        <v>468</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361</v>
      </c>
      <c r="F16" s="555"/>
      <c r="G16" s="556"/>
      <c r="H16" s="556"/>
      <c r="I16" s="556"/>
      <c r="J16" s="556"/>
      <c r="K16" s="556"/>
      <c r="L16" s="556"/>
      <c r="M16" s="269"/>
      <c r="N16" s="551" t="s">
        <v>429</v>
      </c>
      <c r="O16" s="552"/>
      <c r="P16" s="554" t="s">
        <v>448</v>
      </c>
      <c r="Q16" s="555"/>
      <c r="R16" s="556"/>
      <c r="S16" s="556"/>
      <c r="T16" s="556"/>
      <c r="U16" s="556"/>
      <c r="V16" s="556"/>
      <c r="W16" s="557"/>
    </row>
    <row r="17" spans="2:23" s="49" customFormat="1" ht="17.100000000000001" customHeight="1" x14ac:dyDescent="0.45">
      <c r="B17" s="293" t="s">
        <v>419</v>
      </c>
      <c r="C17" s="294"/>
      <c r="D17" s="295"/>
      <c r="E17" s="558" t="s">
        <v>650</v>
      </c>
      <c r="F17" s="559"/>
      <c r="G17" s="559"/>
      <c r="H17" s="559"/>
      <c r="I17" s="559"/>
      <c r="J17" s="559"/>
      <c r="K17" s="559"/>
      <c r="L17" s="560"/>
      <c r="M17" s="293" t="s">
        <v>419</v>
      </c>
      <c r="N17" s="294"/>
      <c r="O17" s="295"/>
      <c r="P17" s="558" t="s">
        <v>684</v>
      </c>
      <c r="Q17" s="559"/>
      <c r="R17" s="559"/>
      <c r="S17" s="559"/>
      <c r="T17" s="559"/>
      <c r="U17" s="559"/>
      <c r="V17" s="559"/>
      <c r="W17" s="560"/>
    </row>
    <row r="18" spans="2:23" s="49" customFormat="1" ht="17.100000000000001" customHeight="1" x14ac:dyDescent="0.45">
      <c r="B18" s="293" t="s">
        <v>613</v>
      </c>
      <c r="C18" s="294"/>
      <c r="D18" s="295"/>
      <c r="E18" s="561" t="s">
        <v>335</v>
      </c>
      <c r="F18" s="562"/>
      <c r="G18" s="562"/>
      <c r="H18" s="562"/>
      <c r="I18" s="562"/>
      <c r="J18" s="562"/>
      <c r="K18" s="562"/>
      <c r="L18" s="562"/>
      <c r="M18" s="293" t="s">
        <v>613</v>
      </c>
      <c r="N18" s="294"/>
      <c r="O18" s="295"/>
      <c r="P18" s="561" t="s">
        <v>335</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680</v>
      </c>
      <c r="E21" s="572"/>
      <c r="F21" s="572"/>
      <c r="G21" s="572"/>
      <c r="H21" s="572"/>
      <c r="I21" s="572"/>
      <c r="J21" s="572"/>
      <c r="K21" s="572"/>
      <c r="L21" s="572"/>
      <c r="M21" s="573" t="s">
        <v>617</v>
      </c>
      <c r="N21" s="574"/>
      <c r="O21" s="571" t="s">
        <v>685</v>
      </c>
      <c r="P21" s="572"/>
      <c r="Q21" s="572"/>
      <c r="R21" s="572"/>
      <c r="S21" s="572"/>
      <c r="T21" s="572"/>
      <c r="U21" s="572"/>
      <c r="V21" s="572"/>
      <c r="W21" s="575"/>
    </row>
    <row r="22" spans="2:23" s="49" customFormat="1" ht="20.100000000000001" customHeight="1" x14ac:dyDescent="0.45">
      <c r="B22" s="527" t="s">
        <v>603</v>
      </c>
      <c r="C22" s="528" t="s">
        <v>604</v>
      </c>
      <c r="D22" s="529" t="s">
        <v>304</v>
      </c>
      <c r="E22" s="530"/>
      <c r="F22" s="531"/>
      <c r="G22" s="532"/>
      <c r="H22" s="532"/>
      <c r="I22" s="532"/>
      <c r="J22" s="532"/>
      <c r="K22" s="532"/>
      <c r="L22" s="532"/>
      <c r="M22" s="527" t="s">
        <v>603</v>
      </c>
      <c r="N22" s="528" t="s">
        <v>604</v>
      </c>
      <c r="O22" s="576" t="s">
        <v>304</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1</v>
      </c>
      <c r="E24" s="536"/>
      <c r="F24" s="531"/>
      <c r="G24" s="532"/>
      <c r="H24" s="532"/>
      <c r="I24" s="532"/>
      <c r="J24" s="532"/>
      <c r="K24" s="532"/>
      <c r="L24" s="532"/>
      <c r="M24" s="527"/>
      <c r="N24" s="534" t="s">
        <v>605</v>
      </c>
      <c r="O24" s="580">
        <v>2</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466</v>
      </c>
      <c r="E26" s="536"/>
      <c r="F26" s="531"/>
      <c r="G26" s="532"/>
      <c r="H26" s="532"/>
      <c r="I26" s="532"/>
      <c r="J26" s="532"/>
      <c r="K26" s="532"/>
      <c r="L26" s="532"/>
      <c r="M26" s="246" t="s">
        <v>606</v>
      </c>
      <c r="N26" s="246" t="s">
        <v>607</v>
      </c>
      <c r="O26" s="584" t="s">
        <v>466</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467</v>
      </c>
      <c r="E28" s="536"/>
      <c r="F28" s="531"/>
      <c r="G28" s="532"/>
      <c r="H28" s="532"/>
      <c r="I28" s="532"/>
      <c r="J28" s="532"/>
      <c r="K28" s="532"/>
      <c r="L28" s="532"/>
      <c r="M28" s="246"/>
      <c r="N28" s="246" t="s">
        <v>608</v>
      </c>
      <c r="O28" s="576" t="s">
        <v>467</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452</v>
      </c>
      <c r="E30" s="550"/>
      <c r="F30" s="531"/>
      <c r="G30" s="532"/>
      <c r="H30" s="532"/>
      <c r="I30" s="532"/>
      <c r="J30" s="532"/>
      <c r="K30" s="532"/>
      <c r="L30" s="532"/>
      <c r="M30" s="293" t="s">
        <v>609</v>
      </c>
      <c r="N30" s="295"/>
      <c r="O30" s="586" t="s">
        <v>452</v>
      </c>
      <c r="P30" s="587"/>
      <c r="Q30" s="531"/>
      <c r="R30" s="532"/>
      <c r="S30" s="532"/>
      <c r="T30" s="532"/>
      <c r="U30" s="532"/>
      <c r="V30" s="532"/>
      <c r="W30" s="543"/>
    </row>
    <row r="31" spans="2:23" s="49" customFormat="1" ht="17.100000000000001" customHeight="1" x14ac:dyDescent="0.45">
      <c r="B31" s="293" t="s">
        <v>610</v>
      </c>
      <c r="C31" s="295"/>
      <c r="D31" s="541" t="s">
        <v>468</v>
      </c>
      <c r="E31" s="542"/>
      <c r="F31" s="531"/>
      <c r="G31" s="532"/>
      <c r="H31" s="532"/>
      <c r="I31" s="532"/>
      <c r="J31" s="532"/>
      <c r="K31" s="532"/>
      <c r="L31" s="532"/>
      <c r="M31" s="293" t="s">
        <v>610</v>
      </c>
      <c r="N31" s="295"/>
      <c r="O31" s="586" t="s">
        <v>468</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448</v>
      </c>
      <c r="F33" s="555"/>
      <c r="G33" s="556"/>
      <c r="H33" s="556"/>
      <c r="I33" s="556"/>
      <c r="J33" s="556"/>
      <c r="K33" s="556"/>
      <c r="L33" s="556"/>
      <c r="M33" s="269"/>
      <c r="N33" s="551" t="s">
        <v>429</v>
      </c>
      <c r="O33" s="552"/>
      <c r="P33" s="588" t="s">
        <v>448</v>
      </c>
      <c r="Q33" s="555"/>
      <c r="R33" s="556"/>
      <c r="S33" s="556"/>
      <c r="T33" s="556"/>
      <c r="U33" s="556"/>
      <c r="V33" s="556"/>
      <c r="W33" s="557"/>
    </row>
    <row r="34" spans="2:23" s="49" customFormat="1" ht="17.100000000000001" customHeight="1" x14ac:dyDescent="0.45">
      <c r="B34" s="293" t="s">
        <v>419</v>
      </c>
      <c r="C34" s="294"/>
      <c r="D34" s="295"/>
      <c r="E34" s="558" t="s">
        <v>686</v>
      </c>
      <c r="F34" s="559"/>
      <c r="G34" s="559"/>
      <c r="H34" s="559"/>
      <c r="I34" s="559"/>
      <c r="J34" s="559"/>
      <c r="K34" s="559"/>
      <c r="L34" s="560"/>
      <c r="M34" s="293" t="s">
        <v>419</v>
      </c>
      <c r="N34" s="294"/>
      <c r="O34" s="295"/>
      <c r="P34" s="558" t="s">
        <v>687</v>
      </c>
      <c r="Q34" s="559"/>
      <c r="R34" s="559"/>
      <c r="S34" s="559"/>
      <c r="T34" s="559"/>
      <c r="U34" s="559"/>
      <c r="V34" s="559"/>
      <c r="W34" s="560"/>
    </row>
    <row r="35" spans="2:23" s="49" customFormat="1" ht="17.100000000000001" customHeight="1" x14ac:dyDescent="0.45">
      <c r="B35" s="293" t="s">
        <v>613</v>
      </c>
      <c r="C35" s="294"/>
      <c r="D35" s="295"/>
      <c r="E35" s="561" t="s">
        <v>335</v>
      </c>
      <c r="F35" s="562"/>
      <c r="G35" s="562"/>
      <c r="H35" s="562"/>
      <c r="I35" s="562"/>
      <c r="J35" s="562"/>
      <c r="K35" s="562"/>
      <c r="L35" s="562"/>
      <c r="M35" s="293" t="s">
        <v>613</v>
      </c>
      <c r="N35" s="294"/>
      <c r="O35" s="295"/>
      <c r="P35" s="561" t="s">
        <v>688</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645</v>
      </c>
      <c r="E38" s="572"/>
      <c r="F38" s="572"/>
      <c r="G38" s="572"/>
      <c r="H38" s="572"/>
      <c r="I38" s="572"/>
      <c r="J38" s="572"/>
      <c r="K38" s="572"/>
      <c r="L38" s="572"/>
      <c r="M38" s="269" t="s">
        <v>617</v>
      </c>
      <c r="N38" s="270"/>
      <c r="O38" s="589" t="s">
        <v>645</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42FC7EA8-3E89-4337-AAF5-D424E61A7E2D}">
      <formula1>INDIRECT(D13)</formula1>
    </dataValidation>
    <dataValidation type="list" allowBlank="1" showInputMessage="1" showErrorMessage="1" sqref="D11:E12 O11:P12 D28:E29 O28:P29" xr:uid="{3F7BA3C8-3E07-49D2-8C0E-1BEBB273EE75}">
      <formula1>INDIRECT(D9)</formula1>
    </dataValidation>
    <dataValidation type="list" allowBlank="1" showInputMessage="1" showErrorMessage="1" sqref="E32:E33 P15:P16 P32:P33 E15:E16" xr:uid="{F41D2920-C67C-4877-934F-7E7E949F4ACF}">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5A0B0-DE03-4A1D-9A50-E690F637D67F}">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305</v>
      </c>
      <c r="E5" s="530"/>
      <c r="F5" s="531"/>
      <c r="G5" s="532"/>
      <c r="H5" s="532"/>
      <c r="I5" s="532"/>
      <c r="J5" s="532"/>
      <c r="K5" s="532"/>
      <c r="L5" s="532"/>
      <c r="M5" s="533" t="s">
        <v>603</v>
      </c>
      <c r="N5" s="534" t="s">
        <v>604</v>
      </c>
      <c r="O5" s="535" t="s">
        <v>306</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1</v>
      </c>
      <c r="E7" s="536"/>
      <c r="F7" s="531"/>
      <c r="G7" s="532"/>
      <c r="H7" s="532"/>
      <c r="I7" s="532"/>
      <c r="J7" s="532"/>
      <c r="K7" s="532"/>
      <c r="L7" s="532"/>
      <c r="M7" s="527"/>
      <c r="N7" s="534" t="s">
        <v>605</v>
      </c>
      <c r="O7" s="535">
        <v>1</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431</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498</v>
      </c>
      <c r="E11" s="546"/>
      <c r="F11" s="531"/>
      <c r="G11" s="532"/>
      <c r="H11" s="532"/>
      <c r="I11" s="532"/>
      <c r="J11" s="532"/>
      <c r="K11" s="532"/>
      <c r="L11" s="532"/>
      <c r="M11" s="246"/>
      <c r="N11" s="246" t="s">
        <v>608</v>
      </c>
      <c r="O11" s="535" t="s">
        <v>445</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452</v>
      </c>
      <c r="E13" s="550"/>
      <c r="F13" s="531"/>
      <c r="G13" s="532"/>
      <c r="H13" s="532"/>
      <c r="I13" s="532"/>
      <c r="J13" s="532"/>
      <c r="K13" s="532"/>
      <c r="L13" s="532"/>
      <c r="M13" s="293" t="s">
        <v>609</v>
      </c>
      <c r="N13" s="295"/>
      <c r="O13" s="549" t="s">
        <v>433</v>
      </c>
      <c r="P13" s="550"/>
      <c r="Q13" s="531"/>
      <c r="R13" s="532"/>
      <c r="S13" s="532"/>
      <c r="T13" s="532"/>
      <c r="U13" s="532"/>
      <c r="V13" s="532"/>
      <c r="W13" s="543"/>
    </row>
    <row r="14" spans="2:25" s="49" customFormat="1" ht="17.100000000000001" customHeight="1" x14ac:dyDescent="0.45">
      <c r="B14" s="293" t="s">
        <v>610</v>
      </c>
      <c r="C14" s="295"/>
      <c r="D14" s="541" t="s">
        <v>452</v>
      </c>
      <c r="E14" s="542"/>
      <c r="F14" s="531"/>
      <c r="G14" s="532"/>
      <c r="H14" s="532"/>
      <c r="I14" s="532"/>
      <c r="J14" s="532"/>
      <c r="K14" s="532"/>
      <c r="L14" s="532"/>
      <c r="M14" s="293" t="s">
        <v>610</v>
      </c>
      <c r="N14" s="295"/>
      <c r="O14" s="541" t="s">
        <v>446</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448</v>
      </c>
      <c r="F16" s="555"/>
      <c r="G16" s="556"/>
      <c r="H16" s="556"/>
      <c r="I16" s="556"/>
      <c r="J16" s="556"/>
      <c r="K16" s="556"/>
      <c r="L16" s="556"/>
      <c r="M16" s="269"/>
      <c r="N16" s="551" t="s">
        <v>429</v>
      </c>
      <c r="O16" s="552"/>
      <c r="P16" s="554" t="s">
        <v>448</v>
      </c>
      <c r="Q16" s="555"/>
      <c r="R16" s="556"/>
      <c r="S16" s="556"/>
      <c r="T16" s="556"/>
      <c r="U16" s="556"/>
      <c r="V16" s="556"/>
      <c r="W16" s="557"/>
    </row>
    <row r="17" spans="2:23" s="49" customFormat="1" ht="17.100000000000001" customHeight="1" x14ac:dyDescent="0.45">
      <c r="B17" s="293" t="s">
        <v>419</v>
      </c>
      <c r="C17" s="294"/>
      <c r="D17" s="295"/>
      <c r="E17" s="558" t="s">
        <v>689</v>
      </c>
      <c r="F17" s="559"/>
      <c r="G17" s="559"/>
      <c r="H17" s="559"/>
      <c r="I17" s="559"/>
      <c r="J17" s="559"/>
      <c r="K17" s="559"/>
      <c r="L17" s="560"/>
      <c r="M17" s="293" t="s">
        <v>419</v>
      </c>
      <c r="N17" s="294"/>
      <c r="O17" s="295"/>
      <c r="P17" s="558" t="s">
        <v>690</v>
      </c>
      <c r="Q17" s="559"/>
      <c r="R17" s="559"/>
      <c r="S17" s="559"/>
      <c r="T17" s="559"/>
      <c r="U17" s="559"/>
      <c r="V17" s="559"/>
      <c r="W17" s="560"/>
    </row>
    <row r="18" spans="2:23" s="49" customFormat="1" ht="17.100000000000001" customHeight="1" x14ac:dyDescent="0.45">
      <c r="B18" s="293" t="s">
        <v>613</v>
      </c>
      <c r="C18" s="294"/>
      <c r="D18" s="295"/>
      <c r="E18" s="561" t="s">
        <v>633</v>
      </c>
      <c r="F18" s="562"/>
      <c r="G18" s="562"/>
      <c r="H18" s="562"/>
      <c r="I18" s="562"/>
      <c r="J18" s="562"/>
      <c r="K18" s="562"/>
      <c r="L18" s="562"/>
      <c r="M18" s="293" t="s">
        <v>613</v>
      </c>
      <c r="N18" s="294"/>
      <c r="O18" s="295"/>
      <c r="P18" s="561" t="s">
        <v>335</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633</v>
      </c>
      <c r="E21" s="572"/>
      <c r="F21" s="572"/>
      <c r="G21" s="572"/>
      <c r="H21" s="572"/>
      <c r="I21" s="572"/>
      <c r="J21" s="572"/>
      <c r="K21" s="572"/>
      <c r="L21" s="572"/>
      <c r="M21" s="573" t="s">
        <v>617</v>
      </c>
      <c r="N21" s="574"/>
      <c r="O21" s="571" t="s">
        <v>621</v>
      </c>
      <c r="P21" s="572"/>
      <c r="Q21" s="572"/>
      <c r="R21" s="572"/>
      <c r="S21" s="572"/>
      <c r="T21" s="572"/>
      <c r="U21" s="572"/>
      <c r="V21" s="572"/>
      <c r="W21" s="575"/>
    </row>
    <row r="22" spans="2:23" s="49" customFormat="1" ht="20.100000000000001" customHeight="1" x14ac:dyDescent="0.45">
      <c r="B22" s="527" t="s">
        <v>603</v>
      </c>
      <c r="C22" s="528" t="s">
        <v>604</v>
      </c>
      <c r="D22" s="529" t="s">
        <v>307</v>
      </c>
      <c r="E22" s="530"/>
      <c r="F22" s="531"/>
      <c r="G22" s="532"/>
      <c r="H22" s="532"/>
      <c r="I22" s="532"/>
      <c r="J22" s="532"/>
      <c r="K22" s="532"/>
      <c r="L22" s="532"/>
      <c r="M22" s="527" t="s">
        <v>603</v>
      </c>
      <c r="N22" s="528" t="s">
        <v>604</v>
      </c>
      <c r="O22" s="576" t="s">
        <v>307</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1</v>
      </c>
      <c r="E24" s="536"/>
      <c r="F24" s="531"/>
      <c r="G24" s="532"/>
      <c r="H24" s="532"/>
      <c r="I24" s="532"/>
      <c r="J24" s="532"/>
      <c r="K24" s="532"/>
      <c r="L24" s="532"/>
      <c r="M24" s="527"/>
      <c r="N24" s="534" t="s">
        <v>605</v>
      </c>
      <c r="O24" s="580">
        <v>2</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431</v>
      </c>
      <c r="E26" s="536"/>
      <c r="F26" s="531"/>
      <c r="G26" s="532"/>
      <c r="H26" s="532"/>
      <c r="I26" s="532"/>
      <c r="J26" s="532"/>
      <c r="K26" s="532"/>
      <c r="L26" s="532"/>
      <c r="M26" s="246" t="s">
        <v>606</v>
      </c>
      <c r="N26" s="246" t="s">
        <v>607</v>
      </c>
      <c r="O26" s="584" t="s">
        <v>431</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443</v>
      </c>
      <c r="E28" s="536"/>
      <c r="F28" s="531"/>
      <c r="G28" s="532"/>
      <c r="H28" s="532"/>
      <c r="I28" s="532"/>
      <c r="J28" s="532"/>
      <c r="K28" s="532"/>
      <c r="L28" s="532"/>
      <c r="M28" s="246"/>
      <c r="N28" s="246" t="s">
        <v>608</v>
      </c>
      <c r="O28" s="576" t="s">
        <v>432</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433</v>
      </c>
      <c r="E30" s="550"/>
      <c r="F30" s="531"/>
      <c r="G30" s="532"/>
      <c r="H30" s="532"/>
      <c r="I30" s="532"/>
      <c r="J30" s="532"/>
      <c r="K30" s="532"/>
      <c r="L30" s="532"/>
      <c r="M30" s="293" t="s">
        <v>609</v>
      </c>
      <c r="N30" s="295"/>
      <c r="O30" s="586" t="s">
        <v>433</v>
      </c>
      <c r="P30" s="587"/>
      <c r="Q30" s="531"/>
      <c r="R30" s="532"/>
      <c r="S30" s="532"/>
      <c r="T30" s="532"/>
      <c r="U30" s="532"/>
      <c r="V30" s="532"/>
      <c r="W30" s="543"/>
    </row>
    <row r="31" spans="2:23" s="49" customFormat="1" ht="17.100000000000001" customHeight="1" x14ac:dyDescent="0.45">
      <c r="B31" s="293" t="s">
        <v>610</v>
      </c>
      <c r="C31" s="295"/>
      <c r="D31" s="541" t="s">
        <v>455</v>
      </c>
      <c r="E31" s="542"/>
      <c r="F31" s="531"/>
      <c r="G31" s="532"/>
      <c r="H31" s="532"/>
      <c r="I31" s="532"/>
      <c r="J31" s="532"/>
      <c r="K31" s="532"/>
      <c r="L31" s="532"/>
      <c r="M31" s="293" t="s">
        <v>610</v>
      </c>
      <c r="N31" s="295"/>
      <c r="O31" s="586" t="s">
        <v>434</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349</v>
      </c>
      <c r="F33" s="555"/>
      <c r="G33" s="556"/>
      <c r="H33" s="556"/>
      <c r="I33" s="556"/>
      <c r="J33" s="556"/>
      <c r="K33" s="556"/>
      <c r="L33" s="556"/>
      <c r="M33" s="269"/>
      <c r="N33" s="551" t="s">
        <v>429</v>
      </c>
      <c r="O33" s="552"/>
      <c r="P33" s="588" t="s">
        <v>361</v>
      </c>
      <c r="Q33" s="555"/>
      <c r="R33" s="556"/>
      <c r="S33" s="556"/>
      <c r="T33" s="556"/>
      <c r="U33" s="556"/>
      <c r="V33" s="556"/>
      <c r="W33" s="557"/>
    </row>
    <row r="34" spans="2:23" s="49" customFormat="1" ht="17.100000000000001" customHeight="1" x14ac:dyDescent="0.45">
      <c r="B34" s="293" t="s">
        <v>419</v>
      </c>
      <c r="C34" s="294"/>
      <c r="D34" s="295"/>
      <c r="E34" s="558" t="s">
        <v>691</v>
      </c>
      <c r="F34" s="559"/>
      <c r="G34" s="559"/>
      <c r="H34" s="559"/>
      <c r="I34" s="559"/>
      <c r="J34" s="559"/>
      <c r="K34" s="559"/>
      <c r="L34" s="560"/>
      <c r="M34" s="293" t="s">
        <v>419</v>
      </c>
      <c r="N34" s="294"/>
      <c r="O34" s="295"/>
      <c r="P34" s="558" t="s">
        <v>658</v>
      </c>
      <c r="Q34" s="559"/>
      <c r="R34" s="559"/>
      <c r="S34" s="559"/>
      <c r="T34" s="559"/>
      <c r="U34" s="559"/>
      <c r="V34" s="559"/>
      <c r="W34" s="560"/>
    </row>
    <row r="35" spans="2:23" s="49" customFormat="1" ht="17.100000000000001" customHeight="1" x14ac:dyDescent="0.45">
      <c r="B35" s="293" t="s">
        <v>613</v>
      </c>
      <c r="C35" s="294"/>
      <c r="D35" s="295"/>
      <c r="E35" s="561" t="s">
        <v>692</v>
      </c>
      <c r="F35" s="562"/>
      <c r="G35" s="562"/>
      <c r="H35" s="562"/>
      <c r="I35" s="562"/>
      <c r="J35" s="562"/>
      <c r="K35" s="562"/>
      <c r="L35" s="562"/>
      <c r="M35" s="293" t="s">
        <v>613</v>
      </c>
      <c r="N35" s="294"/>
      <c r="O35" s="295"/>
      <c r="P35" s="561" t="s">
        <v>335</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654</v>
      </c>
      <c r="E38" s="572"/>
      <c r="F38" s="572"/>
      <c r="G38" s="572"/>
      <c r="H38" s="572"/>
      <c r="I38" s="572"/>
      <c r="J38" s="572"/>
      <c r="K38" s="572"/>
      <c r="L38" s="572"/>
      <c r="M38" s="269" t="s">
        <v>617</v>
      </c>
      <c r="N38" s="270"/>
      <c r="O38" s="589" t="s">
        <v>693</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D985BDE7-2082-4FA3-B616-1AEB7C2C54B3}">
      <formula1>INDIRECT(D13)</formula1>
    </dataValidation>
    <dataValidation type="list" allowBlank="1" showInputMessage="1" showErrorMessage="1" sqref="D11:E12 O11:P12 D28:E29 O28:P29" xr:uid="{AC3D7F25-7ADE-472D-A60B-6919CA1B0AF1}">
      <formula1>INDIRECT(D9)</formula1>
    </dataValidation>
    <dataValidation type="list" allowBlank="1" showInputMessage="1" showErrorMessage="1" sqref="E32:E33 P15:P16 P32:P33 E15:E16" xr:uid="{0A87618E-FEB8-42AE-8587-8670EACF855F}">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74885-4DF9-4234-992D-DDFFB11CB063}">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307</v>
      </c>
      <c r="E5" s="530"/>
      <c r="F5" s="531"/>
      <c r="G5" s="532"/>
      <c r="H5" s="532"/>
      <c r="I5" s="532"/>
      <c r="J5" s="532"/>
      <c r="K5" s="532"/>
      <c r="L5" s="532"/>
      <c r="M5" s="533" t="s">
        <v>603</v>
      </c>
      <c r="N5" s="534" t="s">
        <v>604</v>
      </c>
      <c r="O5" s="535" t="s">
        <v>307</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3</v>
      </c>
      <c r="E7" s="536"/>
      <c r="F7" s="531"/>
      <c r="G7" s="532"/>
      <c r="H7" s="532"/>
      <c r="I7" s="532"/>
      <c r="J7" s="532"/>
      <c r="K7" s="532"/>
      <c r="L7" s="532"/>
      <c r="M7" s="527"/>
      <c r="N7" s="534" t="s">
        <v>605</v>
      </c>
      <c r="O7" s="535">
        <v>4</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466</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441</v>
      </c>
      <c r="E11" s="546"/>
      <c r="F11" s="531"/>
      <c r="G11" s="532"/>
      <c r="H11" s="532"/>
      <c r="I11" s="532"/>
      <c r="J11" s="532"/>
      <c r="K11" s="532"/>
      <c r="L11" s="532"/>
      <c r="M11" s="246"/>
      <c r="N11" s="246" t="s">
        <v>608</v>
      </c>
      <c r="O11" s="535" t="s">
        <v>467</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433</v>
      </c>
      <c r="E13" s="550"/>
      <c r="F13" s="531"/>
      <c r="G13" s="532"/>
      <c r="H13" s="532"/>
      <c r="I13" s="532"/>
      <c r="J13" s="532"/>
      <c r="K13" s="532"/>
      <c r="L13" s="532"/>
      <c r="M13" s="293" t="s">
        <v>609</v>
      </c>
      <c r="N13" s="295"/>
      <c r="O13" s="549" t="s">
        <v>452</v>
      </c>
      <c r="P13" s="550"/>
      <c r="Q13" s="531"/>
      <c r="R13" s="532"/>
      <c r="S13" s="532"/>
      <c r="T13" s="532"/>
      <c r="U13" s="532"/>
      <c r="V13" s="532"/>
      <c r="W13" s="543"/>
    </row>
    <row r="14" spans="2:25" s="49" customFormat="1" ht="17.100000000000001" customHeight="1" x14ac:dyDescent="0.45">
      <c r="B14" s="293" t="s">
        <v>610</v>
      </c>
      <c r="C14" s="295"/>
      <c r="D14" s="541" t="s">
        <v>434</v>
      </c>
      <c r="E14" s="542"/>
      <c r="F14" s="531"/>
      <c r="G14" s="532"/>
      <c r="H14" s="532"/>
      <c r="I14" s="532"/>
      <c r="J14" s="532"/>
      <c r="K14" s="532"/>
      <c r="L14" s="532"/>
      <c r="M14" s="293" t="s">
        <v>610</v>
      </c>
      <c r="N14" s="295"/>
      <c r="O14" s="541" t="s">
        <v>468</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361</v>
      </c>
      <c r="F16" s="555"/>
      <c r="G16" s="556"/>
      <c r="H16" s="556"/>
      <c r="I16" s="556"/>
      <c r="J16" s="556"/>
      <c r="K16" s="556"/>
      <c r="L16" s="556"/>
      <c r="M16" s="269"/>
      <c r="N16" s="551" t="s">
        <v>429</v>
      </c>
      <c r="O16" s="552"/>
      <c r="P16" s="554" t="s">
        <v>448</v>
      </c>
      <c r="Q16" s="555"/>
      <c r="R16" s="556"/>
      <c r="S16" s="556"/>
      <c r="T16" s="556"/>
      <c r="U16" s="556"/>
      <c r="V16" s="556"/>
      <c r="W16" s="557"/>
    </row>
    <row r="17" spans="2:23" s="49" customFormat="1" ht="17.100000000000001" customHeight="1" x14ac:dyDescent="0.45">
      <c r="B17" s="293" t="s">
        <v>419</v>
      </c>
      <c r="C17" s="294"/>
      <c r="D17" s="295"/>
      <c r="E17" s="558" t="s">
        <v>651</v>
      </c>
      <c r="F17" s="559"/>
      <c r="G17" s="559"/>
      <c r="H17" s="559"/>
      <c r="I17" s="559"/>
      <c r="J17" s="559"/>
      <c r="K17" s="559"/>
      <c r="L17" s="560"/>
      <c r="M17" s="293" t="s">
        <v>419</v>
      </c>
      <c r="N17" s="294"/>
      <c r="O17" s="295"/>
      <c r="P17" s="558" t="s">
        <v>694</v>
      </c>
      <c r="Q17" s="559"/>
      <c r="R17" s="559"/>
      <c r="S17" s="559"/>
      <c r="T17" s="559"/>
      <c r="U17" s="559"/>
      <c r="V17" s="559"/>
      <c r="W17" s="560"/>
    </row>
    <row r="18" spans="2:23" s="49" customFormat="1" ht="17.100000000000001" customHeight="1" x14ac:dyDescent="0.45">
      <c r="B18" s="293" t="s">
        <v>613</v>
      </c>
      <c r="C18" s="294"/>
      <c r="D18" s="295"/>
      <c r="E18" s="561" t="s">
        <v>335</v>
      </c>
      <c r="F18" s="562"/>
      <c r="G18" s="562"/>
      <c r="H18" s="562"/>
      <c r="I18" s="562"/>
      <c r="J18" s="562"/>
      <c r="K18" s="562"/>
      <c r="L18" s="562"/>
      <c r="M18" s="293" t="s">
        <v>613</v>
      </c>
      <c r="N18" s="294"/>
      <c r="O18" s="295"/>
      <c r="P18" s="561" t="s">
        <v>676</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680</v>
      </c>
      <c r="E21" s="572"/>
      <c r="F21" s="572"/>
      <c r="G21" s="572"/>
      <c r="H21" s="572"/>
      <c r="I21" s="572"/>
      <c r="J21" s="572"/>
      <c r="K21" s="572"/>
      <c r="L21" s="572"/>
      <c r="M21" s="573" t="s">
        <v>617</v>
      </c>
      <c r="N21" s="574"/>
      <c r="O21" s="571" t="s">
        <v>645</v>
      </c>
      <c r="P21" s="572"/>
      <c r="Q21" s="572"/>
      <c r="R21" s="572"/>
      <c r="S21" s="572"/>
      <c r="T21" s="572"/>
      <c r="U21" s="572"/>
      <c r="V21" s="572"/>
      <c r="W21" s="575"/>
    </row>
    <row r="22" spans="2:23" s="49" customFormat="1" ht="20.100000000000001" customHeight="1" x14ac:dyDescent="0.45">
      <c r="B22" s="527" t="s">
        <v>603</v>
      </c>
      <c r="C22" s="528" t="s">
        <v>604</v>
      </c>
      <c r="D22" s="529" t="s">
        <v>309</v>
      </c>
      <c r="E22" s="530"/>
      <c r="F22" s="531"/>
      <c r="G22" s="532"/>
      <c r="H22" s="532"/>
      <c r="I22" s="532"/>
      <c r="J22" s="532"/>
      <c r="K22" s="532"/>
      <c r="L22" s="532"/>
      <c r="M22" s="527" t="s">
        <v>603</v>
      </c>
      <c r="N22" s="528" t="s">
        <v>604</v>
      </c>
      <c r="O22" s="576" t="s">
        <v>309</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1</v>
      </c>
      <c r="E24" s="536"/>
      <c r="F24" s="531"/>
      <c r="G24" s="532"/>
      <c r="H24" s="532"/>
      <c r="I24" s="532"/>
      <c r="J24" s="532"/>
      <c r="K24" s="532"/>
      <c r="L24" s="532"/>
      <c r="M24" s="527"/>
      <c r="N24" s="534" t="s">
        <v>605</v>
      </c>
      <c r="O24" s="580">
        <v>2</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431</v>
      </c>
      <c r="E26" s="536"/>
      <c r="F26" s="531"/>
      <c r="G26" s="532"/>
      <c r="H26" s="532"/>
      <c r="I26" s="532"/>
      <c r="J26" s="532"/>
      <c r="K26" s="532"/>
      <c r="L26" s="532"/>
      <c r="M26" s="246" t="s">
        <v>606</v>
      </c>
      <c r="N26" s="246" t="s">
        <v>607</v>
      </c>
      <c r="O26" s="584" t="s">
        <v>431</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443</v>
      </c>
      <c r="E28" s="536"/>
      <c r="F28" s="531"/>
      <c r="G28" s="532"/>
      <c r="H28" s="532"/>
      <c r="I28" s="532"/>
      <c r="J28" s="532"/>
      <c r="K28" s="532"/>
      <c r="L28" s="532"/>
      <c r="M28" s="246"/>
      <c r="N28" s="246" t="s">
        <v>608</v>
      </c>
      <c r="O28" s="576" t="s">
        <v>443</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433</v>
      </c>
      <c r="E30" s="550"/>
      <c r="F30" s="531"/>
      <c r="G30" s="532"/>
      <c r="H30" s="532"/>
      <c r="I30" s="532"/>
      <c r="J30" s="532"/>
      <c r="K30" s="532"/>
      <c r="L30" s="532"/>
      <c r="M30" s="293" t="s">
        <v>609</v>
      </c>
      <c r="N30" s="295"/>
      <c r="O30" s="586" t="s">
        <v>452</v>
      </c>
      <c r="P30" s="587"/>
      <c r="Q30" s="531"/>
      <c r="R30" s="532"/>
      <c r="S30" s="532"/>
      <c r="T30" s="532"/>
      <c r="U30" s="532"/>
      <c r="V30" s="532"/>
      <c r="W30" s="543"/>
    </row>
    <row r="31" spans="2:23" s="49" customFormat="1" ht="17.100000000000001" customHeight="1" x14ac:dyDescent="0.45">
      <c r="B31" s="293" t="s">
        <v>610</v>
      </c>
      <c r="C31" s="295"/>
      <c r="D31" s="541" t="s">
        <v>434</v>
      </c>
      <c r="E31" s="542"/>
      <c r="F31" s="531"/>
      <c r="G31" s="532"/>
      <c r="H31" s="532"/>
      <c r="I31" s="532"/>
      <c r="J31" s="532"/>
      <c r="K31" s="532"/>
      <c r="L31" s="532"/>
      <c r="M31" s="293" t="s">
        <v>610</v>
      </c>
      <c r="N31" s="295"/>
      <c r="O31" s="586" t="s">
        <v>452</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361</v>
      </c>
      <c r="F33" s="555"/>
      <c r="G33" s="556"/>
      <c r="H33" s="556"/>
      <c r="I33" s="556"/>
      <c r="J33" s="556"/>
      <c r="K33" s="556"/>
      <c r="L33" s="556"/>
      <c r="M33" s="269"/>
      <c r="N33" s="551" t="s">
        <v>429</v>
      </c>
      <c r="O33" s="552"/>
      <c r="P33" s="588" t="s">
        <v>448</v>
      </c>
      <c r="Q33" s="555"/>
      <c r="R33" s="556"/>
      <c r="S33" s="556"/>
      <c r="T33" s="556"/>
      <c r="U33" s="556"/>
      <c r="V33" s="556"/>
      <c r="W33" s="557"/>
    </row>
    <row r="34" spans="2:23" s="49" customFormat="1" ht="17.100000000000001" customHeight="1" x14ac:dyDescent="0.45">
      <c r="B34" s="293" t="s">
        <v>419</v>
      </c>
      <c r="C34" s="294"/>
      <c r="D34" s="295"/>
      <c r="E34" s="558" t="s">
        <v>650</v>
      </c>
      <c r="F34" s="559"/>
      <c r="G34" s="559"/>
      <c r="H34" s="559"/>
      <c r="I34" s="559"/>
      <c r="J34" s="559"/>
      <c r="K34" s="559"/>
      <c r="L34" s="560"/>
      <c r="M34" s="293" t="s">
        <v>419</v>
      </c>
      <c r="N34" s="294"/>
      <c r="O34" s="295"/>
      <c r="P34" s="558" t="s">
        <v>695</v>
      </c>
      <c r="Q34" s="559"/>
      <c r="R34" s="559"/>
      <c r="S34" s="559"/>
      <c r="T34" s="559"/>
      <c r="U34" s="559"/>
      <c r="V34" s="559"/>
      <c r="W34" s="560"/>
    </row>
    <row r="35" spans="2:23" s="49" customFormat="1" ht="17.100000000000001" customHeight="1" x14ac:dyDescent="0.45">
      <c r="B35" s="293" t="s">
        <v>613</v>
      </c>
      <c r="C35" s="294"/>
      <c r="D35" s="295"/>
      <c r="E35" s="561" t="s">
        <v>335</v>
      </c>
      <c r="F35" s="562"/>
      <c r="G35" s="562"/>
      <c r="H35" s="562"/>
      <c r="I35" s="562"/>
      <c r="J35" s="562"/>
      <c r="K35" s="562"/>
      <c r="L35" s="562"/>
      <c r="M35" s="293" t="s">
        <v>613</v>
      </c>
      <c r="N35" s="294"/>
      <c r="O35" s="295"/>
      <c r="P35" s="561" t="s">
        <v>335</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680</v>
      </c>
      <c r="E38" s="572"/>
      <c r="F38" s="572"/>
      <c r="G38" s="572"/>
      <c r="H38" s="572"/>
      <c r="I38" s="572"/>
      <c r="J38" s="572"/>
      <c r="K38" s="572"/>
      <c r="L38" s="572"/>
      <c r="M38" s="269" t="s">
        <v>617</v>
      </c>
      <c r="N38" s="270"/>
      <c r="O38" s="589" t="s">
        <v>633</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0DAD3C4A-8824-40FF-84C7-6A92F7612D95}">
      <formula1>INDIRECT(D13)</formula1>
    </dataValidation>
    <dataValidation type="list" allowBlank="1" showInputMessage="1" showErrorMessage="1" sqref="D11:E12 O11:P12 D28:E29 O28:P29" xr:uid="{54A2A54A-7BD1-453B-AD7D-9ED77883EF32}">
      <formula1>INDIRECT(D9)</formula1>
    </dataValidation>
    <dataValidation type="list" allowBlank="1" showInputMessage="1" showErrorMessage="1" sqref="E32:E33 P15:P16 P32:P33 E15:E16" xr:uid="{5D267C29-2232-48C8-9D1E-4695AF80A65F}">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9390F-234B-4454-B003-7EFB9B96157C}">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309</v>
      </c>
      <c r="E5" s="530"/>
      <c r="F5" s="531"/>
      <c r="G5" s="532"/>
      <c r="H5" s="532"/>
      <c r="I5" s="532"/>
      <c r="J5" s="532"/>
      <c r="K5" s="532"/>
      <c r="L5" s="532"/>
      <c r="M5" s="533" t="s">
        <v>603</v>
      </c>
      <c r="N5" s="534" t="s">
        <v>604</v>
      </c>
      <c r="O5" s="535" t="s">
        <v>309</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3</v>
      </c>
      <c r="E7" s="536"/>
      <c r="F7" s="531"/>
      <c r="G7" s="532"/>
      <c r="H7" s="532"/>
      <c r="I7" s="532"/>
      <c r="J7" s="532"/>
      <c r="K7" s="532"/>
      <c r="L7" s="532"/>
      <c r="M7" s="527"/>
      <c r="N7" s="534" t="s">
        <v>605</v>
      </c>
      <c r="O7" s="535">
        <v>4</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431</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432</v>
      </c>
      <c r="E11" s="546"/>
      <c r="F11" s="531"/>
      <c r="G11" s="532"/>
      <c r="H11" s="532"/>
      <c r="I11" s="532"/>
      <c r="J11" s="532"/>
      <c r="K11" s="532"/>
      <c r="L11" s="532"/>
      <c r="M11" s="246"/>
      <c r="N11" s="246" t="s">
        <v>608</v>
      </c>
      <c r="O11" s="535" t="s">
        <v>445</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433</v>
      </c>
      <c r="E13" s="550"/>
      <c r="F13" s="531"/>
      <c r="G13" s="532"/>
      <c r="H13" s="532"/>
      <c r="I13" s="532"/>
      <c r="J13" s="532"/>
      <c r="K13" s="532"/>
      <c r="L13" s="532"/>
      <c r="M13" s="293" t="s">
        <v>609</v>
      </c>
      <c r="N13" s="295"/>
      <c r="O13" s="549" t="s">
        <v>452</v>
      </c>
      <c r="P13" s="550"/>
      <c r="Q13" s="531"/>
      <c r="R13" s="532"/>
      <c r="S13" s="532"/>
      <c r="T13" s="532"/>
      <c r="U13" s="532"/>
      <c r="V13" s="532"/>
      <c r="W13" s="543"/>
    </row>
    <row r="14" spans="2:25" s="49" customFormat="1" ht="17.100000000000001" customHeight="1" x14ac:dyDescent="0.45">
      <c r="B14" s="293" t="s">
        <v>610</v>
      </c>
      <c r="C14" s="295"/>
      <c r="D14" s="541" t="s">
        <v>434</v>
      </c>
      <c r="E14" s="542"/>
      <c r="F14" s="531"/>
      <c r="G14" s="532"/>
      <c r="H14" s="532"/>
      <c r="I14" s="532"/>
      <c r="J14" s="532"/>
      <c r="K14" s="532"/>
      <c r="L14" s="532"/>
      <c r="M14" s="293" t="s">
        <v>610</v>
      </c>
      <c r="N14" s="295"/>
      <c r="O14" s="541" t="s">
        <v>452</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361</v>
      </c>
      <c r="F16" s="555"/>
      <c r="G16" s="556"/>
      <c r="H16" s="556"/>
      <c r="I16" s="556"/>
      <c r="J16" s="556"/>
      <c r="K16" s="556"/>
      <c r="L16" s="556"/>
      <c r="M16" s="269"/>
      <c r="N16" s="551" t="s">
        <v>429</v>
      </c>
      <c r="O16" s="552"/>
      <c r="P16" s="554" t="s">
        <v>457</v>
      </c>
      <c r="Q16" s="555"/>
      <c r="R16" s="556"/>
      <c r="S16" s="556"/>
      <c r="T16" s="556"/>
      <c r="U16" s="556"/>
      <c r="V16" s="556"/>
      <c r="W16" s="557"/>
    </row>
    <row r="17" spans="2:23" s="49" customFormat="1" ht="17.100000000000001" customHeight="1" x14ac:dyDescent="0.45">
      <c r="B17" s="293" t="s">
        <v>419</v>
      </c>
      <c r="C17" s="294"/>
      <c r="D17" s="295"/>
      <c r="E17" s="558" t="s">
        <v>696</v>
      </c>
      <c r="F17" s="559"/>
      <c r="G17" s="559"/>
      <c r="H17" s="559"/>
      <c r="I17" s="559"/>
      <c r="J17" s="559"/>
      <c r="K17" s="559"/>
      <c r="L17" s="560"/>
      <c r="M17" s="293" t="s">
        <v>419</v>
      </c>
      <c r="N17" s="294"/>
      <c r="O17" s="295"/>
      <c r="P17" s="558" t="s">
        <v>697</v>
      </c>
      <c r="Q17" s="559"/>
      <c r="R17" s="559"/>
      <c r="S17" s="559"/>
      <c r="T17" s="559"/>
      <c r="U17" s="559"/>
      <c r="V17" s="559"/>
      <c r="W17" s="560"/>
    </row>
    <row r="18" spans="2:23" s="49" customFormat="1" ht="17.100000000000001" customHeight="1" x14ac:dyDescent="0.45">
      <c r="B18" s="293" t="s">
        <v>613</v>
      </c>
      <c r="C18" s="294"/>
      <c r="D18" s="295"/>
      <c r="E18" s="561" t="s">
        <v>335</v>
      </c>
      <c r="F18" s="562"/>
      <c r="G18" s="562"/>
      <c r="H18" s="562"/>
      <c r="I18" s="562"/>
      <c r="J18" s="562"/>
      <c r="K18" s="562"/>
      <c r="L18" s="562"/>
      <c r="M18" s="293" t="s">
        <v>613</v>
      </c>
      <c r="N18" s="294"/>
      <c r="O18" s="295"/>
      <c r="P18" s="561" t="s">
        <v>335</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680</v>
      </c>
      <c r="E21" s="572"/>
      <c r="F21" s="572"/>
      <c r="G21" s="572"/>
      <c r="H21" s="572"/>
      <c r="I21" s="572"/>
      <c r="J21" s="572"/>
      <c r="K21" s="572"/>
      <c r="L21" s="572"/>
      <c r="M21" s="573" t="s">
        <v>617</v>
      </c>
      <c r="N21" s="574"/>
      <c r="O21" s="571" t="s">
        <v>672</v>
      </c>
      <c r="P21" s="572"/>
      <c r="Q21" s="572"/>
      <c r="R21" s="572"/>
      <c r="S21" s="572"/>
      <c r="T21" s="572"/>
      <c r="U21" s="572"/>
      <c r="V21" s="572"/>
      <c r="W21" s="575"/>
    </row>
    <row r="22" spans="2:23" s="49" customFormat="1" ht="20.100000000000001" customHeight="1" x14ac:dyDescent="0.45">
      <c r="B22" s="527" t="s">
        <v>603</v>
      </c>
      <c r="C22" s="528" t="s">
        <v>604</v>
      </c>
      <c r="D22" s="529" t="s">
        <v>309</v>
      </c>
      <c r="E22" s="530"/>
      <c r="F22" s="531"/>
      <c r="G22" s="532"/>
      <c r="H22" s="532"/>
      <c r="I22" s="532"/>
      <c r="J22" s="532"/>
      <c r="K22" s="532"/>
      <c r="L22" s="532"/>
      <c r="M22" s="527" t="s">
        <v>603</v>
      </c>
      <c r="N22" s="528" t="s">
        <v>604</v>
      </c>
      <c r="O22" s="576" t="s">
        <v>310</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5</v>
      </c>
      <c r="E24" s="536"/>
      <c r="F24" s="531"/>
      <c r="G24" s="532"/>
      <c r="H24" s="532"/>
      <c r="I24" s="532"/>
      <c r="J24" s="532"/>
      <c r="K24" s="532"/>
      <c r="L24" s="532"/>
      <c r="M24" s="527"/>
      <c r="N24" s="534" t="s">
        <v>605</v>
      </c>
      <c r="O24" s="580">
        <v>1</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466</v>
      </c>
      <c r="E26" s="536"/>
      <c r="F26" s="531"/>
      <c r="G26" s="532"/>
      <c r="H26" s="532"/>
      <c r="I26" s="532"/>
      <c r="J26" s="532"/>
      <c r="K26" s="532"/>
      <c r="L26" s="532"/>
      <c r="M26" s="246" t="s">
        <v>606</v>
      </c>
      <c r="N26" s="246" t="s">
        <v>607</v>
      </c>
      <c r="O26" s="584" t="s">
        <v>431</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467</v>
      </c>
      <c r="E28" s="536"/>
      <c r="F28" s="531"/>
      <c r="G28" s="532"/>
      <c r="H28" s="532"/>
      <c r="I28" s="532"/>
      <c r="J28" s="532"/>
      <c r="K28" s="532"/>
      <c r="L28" s="532"/>
      <c r="M28" s="246"/>
      <c r="N28" s="246" t="s">
        <v>608</v>
      </c>
      <c r="O28" s="576" t="s">
        <v>441</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452</v>
      </c>
      <c r="E30" s="550"/>
      <c r="F30" s="531"/>
      <c r="G30" s="532"/>
      <c r="H30" s="532"/>
      <c r="I30" s="532"/>
      <c r="J30" s="532"/>
      <c r="K30" s="532"/>
      <c r="L30" s="532"/>
      <c r="M30" s="293" t="s">
        <v>609</v>
      </c>
      <c r="N30" s="295"/>
      <c r="O30" s="586" t="s">
        <v>433</v>
      </c>
      <c r="P30" s="587"/>
      <c r="Q30" s="531"/>
      <c r="R30" s="532"/>
      <c r="S30" s="532"/>
      <c r="T30" s="532"/>
      <c r="U30" s="532"/>
      <c r="V30" s="532"/>
      <c r="W30" s="543"/>
    </row>
    <row r="31" spans="2:23" s="49" customFormat="1" ht="17.100000000000001" customHeight="1" x14ac:dyDescent="0.45">
      <c r="B31" s="293" t="s">
        <v>610</v>
      </c>
      <c r="C31" s="295"/>
      <c r="D31" s="541" t="s">
        <v>468</v>
      </c>
      <c r="E31" s="542"/>
      <c r="F31" s="531"/>
      <c r="G31" s="532"/>
      <c r="H31" s="532"/>
      <c r="I31" s="532"/>
      <c r="J31" s="532"/>
      <c r="K31" s="532"/>
      <c r="L31" s="532"/>
      <c r="M31" s="293" t="s">
        <v>610</v>
      </c>
      <c r="N31" s="295"/>
      <c r="O31" s="586" t="s">
        <v>434</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448</v>
      </c>
      <c r="F33" s="555"/>
      <c r="G33" s="556"/>
      <c r="H33" s="556"/>
      <c r="I33" s="556"/>
      <c r="J33" s="556"/>
      <c r="K33" s="556"/>
      <c r="L33" s="556"/>
      <c r="M33" s="269"/>
      <c r="N33" s="551" t="s">
        <v>429</v>
      </c>
      <c r="O33" s="552"/>
      <c r="P33" s="588" t="s">
        <v>361</v>
      </c>
      <c r="Q33" s="555"/>
      <c r="R33" s="556"/>
      <c r="S33" s="556"/>
      <c r="T33" s="556"/>
      <c r="U33" s="556"/>
      <c r="V33" s="556"/>
      <c r="W33" s="557"/>
    </row>
    <row r="34" spans="2:23" s="49" customFormat="1" ht="17.100000000000001" customHeight="1" x14ac:dyDescent="0.45">
      <c r="B34" s="293" t="s">
        <v>419</v>
      </c>
      <c r="C34" s="294"/>
      <c r="D34" s="295"/>
      <c r="E34" s="558" t="s">
        <v>698</v>
      </c>
      <c r="F34" s="559"/>
      <c r="G34" s="559"/>
      <c r="H34" s="559"/>
      <c r="I34" s="559"/>
      <c r="J34" s="559"/>
      <c r="K34" s="559"/>
      <c r="L34" s="560"/>
      <c r="M34" s="293" t="s">
        <v>419</v>
      </c>
      <c r="N34" s="294"/>
      <c r="O34" s="295"/>
      <c r="P34" s="558" t="s">
        <v>650</v>
      </c>
      <c r="Q34" s="559"/>
      <c r="R34" s="559"/>
      <c r="S34" s="559"/>
      <c r="T34" s="559"/>
      <c r="U34" s="559"/>
      <c r="V34" s="559"/>
      <c r="W34" s="560"/>
    </row>
    <row r="35" spans="2:23" s="49" customFormat="1" ht="17.100000000000001" customHeight="1" x14ac:dyDescent="0.45">
      <c r="B35" s="293" t="s">
        <v>613</v>
      </c>
      <c r="C35" s="294"/>
      <c r="D35" s="295"/>
      <c r="E35" s="561" t="s">
        <v>335</v>
      </c>
      <c r="F35" s="562"/>
      <c r="G35" s="562"/>
      <c r="H35" s="562"/>
      <c r="I35" s="562"/>
      <c r="J35" s="562"/>
      <c r="K35" s="562"/>
      <c r="L35" s="562"/>
      <c r="M35" s="293" t="s">
        <v>613</v>
      </c>
      <c r="N35" s="294"/>
      <c r="O35" s="295"/>
      <c r="P35" s="561" t="s">
        <v>335</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645</v>
      </c>
      <c r="E38" s="572"/>
      <c r="F38" s="572"/>
      <c r="G38" s="572"/>
      <c r="H38" s="572"/>
      <c r="I38" s="572"/>
      <c r="J38" s="572"/>
      <c r="K38" s="572"/>
      <c r="L38" s="572"/>
      <c r="M38" s="269" t="s">
        <v>617</v>
      </c>
      <c r="N38" s="270"/>
      <c r="O38" s="589" t="s">
        <v>699</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948AAF35-8581-4DCF-B710-CE6211CA650C}">
      <formula1>INDIRECT(D13)</formula1>
    </dataValidation>
    <dataValidation type="list" allowBlank="1" showInputMessage="1" showErrorMessage="1" sqref="D11:E12 O11:P12 D28:E29 O28:P29" xr:uid="{7A5DB0F5-24C7-467C-B7D9-7A59530DFA02}">
      <formula1>INDIRECT(D9)</formula1>
    </dataValidation>
    <dataValidation type="list" allowBlank="1" showInputMessage="1" showErrorMessage="1" sqref="E32:E33 P15:P16 P32:P33 E15:E16" xr:uid="{8A41CF89-0A80-49D3-8529-9C8B50575A6D}">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52EF3-34AB-4DE2-A23E-54BA8DF9A049}">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310</v>
      </c>
      <c r="E5" s="530"/>
      <c r="F5" s="531"/>
      <c r="G5" s="532"/>
      <c r="H5" s="532"/>
      <c r="I5" s="532"/>
      <c r="J5" s="532"/>
      <c r="K5" s="532"/>
      <c r="L5" s="532"/>
      <c r="M5" s="533" t="s">
        <v>603</v>
      </c>
      <c r="N5" s="534" t="s">
        <v>604</v>
      </c>
      <c r="O5" s="535" t="s">
        <v>310</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2</v>
      </c>
      <c r="E7" s="536"/>
      <c r="F7" s="531"/>
      <c r="G7" s="532"/>
      <c r="H7" s="532"/>
      <c r="I7" s="532"/>
      <c r="J7" s="532"/>
      <c r="K7" s="532"/>
      <c r="L7" s="532"/>
      <c r="M7" s="527"/>
      <c r="N7" s="534" t="s">
        <v>605</v>
      </c>
      <c r="O7" s="535">
        <v>3</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431</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458</v>
      </c>
      <c r="E11" s="546"/>
      <c r="F11" s="531"/>
      <c r="G11" s="532"/>
      <c r="H11" s="532"/>
      <c r="I11" s="532"/>
      <c r="J11" s="532"/>
      <c r="K11" s="532"/>
      <c r="L11" s="532"/>
      <c r="M11" s="246"/>
      <c r="N11" s="246" t="s">
        <v>608</v>
      </c>
      <c r="O11" s="535" t="s">
        <v>509</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452</v>
      </c>
      <c r="E13" s="550"/>
      <c r="F13" s="531"/>
      <c r="G13" s="532"/>
      <c r="H13" s="532"/>
      <c r="I13" s="532"/>
      <c r="J13" s="532"/>
      <c r="K13" s="532"/>
      <c r="L13" s="532"/>
      <c r="M13" s="293" t="s">
        <v>609</v>
      </c>
      <c r="N13" s="295"/>
      <c r="O13" s="549" t="s">
        <v>433</v>
      </c>
      <c r="P13" s="550"/>
      <c r="Q13" s="531"/>
      <c r="R13" s="532"/>
      <c r="S13" s="532"/>
      <c r="T13" s="532"/>
      <c r="U13" s="532"/>
      <c r="V13" s="532"/>
      <c r="W13" s="543"/>
    </row>
    <row r="14" spans="2:25" s="49" customFormat="1" ht="17.100000000000001" customHeight="1" x14ac:dyDescent="0.45">
      <c r="B14" s="293" t="s">
        <v>610</v>
      </c>
      <c r="C14" s="295"/>
      <c r="D14" s="541" t="s">
        <v>452</v>
      </c>
      <c r="E14" s="542"/>
      <c r="F14" s="531"/>
      <c r="G14" s="532"/>
      <c r="H14" s="532"/>
      <c r="I14" s="532"/>
      <c r="J14" s="532"/>
      <c r="K14" s="532"/>
      <c r="L14" s="532"/>
      <c r="M14" s="293" t="s">
        <v>610</v>
      </c>
      <c r="N14" s="295"/>
      <c r="O14" s="541" t="s">
        <v>455</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448</v>
      </c>
      <c r="F16" s="555"/>
      <c r="G16" s="556"/>
      <c r="H16" s="556"/>
      <c r="I16" s="556"/>
      <c r="J16" s="556"/>
      <c r="K16" s="556"/>
      <c r="L16" s="556"/>
      <c r="M16" s="269"/>
      <c r="N16" s="551" t="s">
        <v>429</v>
      </c>
      <c r="O16" s="552"/>
      <c r="P16" s="554" t="s">
        <v>457</v>
      </c>
      <c r="Q16" s="555"/>
      <c r="R16" s="556"/>
      <c r="S16" s="556"/>
      <c r="T16" s="556"/>
      <c r="U16" s="556"/>
      <c r="V16" s="556"/>
      <c r="W16" s="557"/>
    </row>
    <row r="17" spans="2:23" s="49" customFormat="1" ht="17.100000000000001" customHeight="1" x14ac:dyDescent="0.45">
      <c r="B17" s="293" t="s">
        <v>419</v>
      </c>
      <c r="C17" s="294"/>
      <c r="D17" s="295"/>
      <c r="E17" s="558" t="s">
        <v>700</v>
      </c>
      <c r="F17" s="559"/>
      <c r="G17" s="559"/>
      <c r="H17" s="559"/>
      <c r="I17" s="559"/>
      <c r="J17" s="559"/>
      <c r="K17" s="559"/>
      <c r="L17" s="560"/>
      <c r="M17" s="293" t="s">
        <v>419</v>
      </c>
      <c r="N17" s="294"/>
      <c r="O17" s="295"/>
      <c r="P17" s="558" t="s">
        <v>701</v>
      </c>
      <c r="Q17" s="559"/>
      <c r="R17" s="559"/>
      <c r="S17" s="559"/>
      <c r="T17" s="559"/>
      <c r="U17" s="559"/>
      <c r="V17" s="559"/>
      <c r="W17" s="560"/>
    </row>
    <row r="18" spans="2:23" s="49" customFormat="1" ht="17.100000000000001" customHeight="1" x14ac:dyDescent="0.45">
      <c r="B18" s="293" t="s">
        <v>613</v>
      </c>
      <c r="C18" s="294"/>
      <c r="D18" s="295"/>
      <c r="E18" s="561" t="s">
        <v>672</v>
      </c>
      <c r="F18" s="562"/>
      <c r="G18" s="562"/>
      <c r="H18" s="562"/>
      <c r="I18" s="562"/>
      <c r="J18" s="562"/>
      <c r="K18" s="562"/>
      <c r="L18" s="562"/>
      <c r="M18" s="293" t="s">
        <v>613</v>
      </c>
      <c r="N18" s="294"/>
      <c r="O18" s="295"/>
      <c r="P18" s="561" t="s">
        <v>702</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633</v>
      </c>
      <c r="E21" s="572"/>
      <c r="F21" s="572"/>
      <c r="G21" s="572"/>
      <c r="H21" s="572"/>
      <c r="I21" s="572"/>
      <c r="J21" s="572"/>
      <c r="K21" s="572"/>
      <c r="L21" s="572"/>
      <c r="M21" s="573" t="s">
        <v>617</v>
      </c>
      <c r="N21" s="574"/>
      <c r="O21" s="571" t="s">
        <v>654</v>
      </c>
      <c r="P21" s="572"/>
      <c r="Q21" s="572"/>
      <c r="R21" s="572"/>
      <c r="S21" s="572"/>
      <c r="T21" s="572"/>
      <c r="U21" s="572"/>
      <c r="V21" s="572"/>
      <c r="W21" s="575"/>
    </row>
    <row r="22" spans="2:23" s="49" customFormat="1" ht="20.100000000000001" customHeight="1" x14ac:dyDescent="0.45">
      <c r="B22" s="527" t="s">
        <v>603</v>
      </c>
      <c r="C22" s="528" t="s">
        <v>604</v>
      </c>
      <c r="D22" s="529" t="s">
        <v>310</v>
      </c>
      <c r="E22" s="530"/>
      <c r="F22" s="531"/>
      <c r="G22" s="532"/>
      <c r="H22" s="532"/>
      <c r="I22" s="532"/>
      <c r="J22" s="532"/>
      <c r="K22" s="532"/>
      <c r="L22" s="532"/>
      <c r="M22" s="527" t="s">
        <v>603</v>
      </c>
      <c r="N22" s="528" t="s">
        <v>604</v>
      </c>
      <c r="O22" s="576" t="s">
        <v>310</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4</v>
      </c>
      <c r="E24" s="536"/>
      <c r="F24" s="531"/>
      <c r="G24" s="532"/>
      <c r="H24" s="532"/>
      <c r="I24" s="532"/>
      <c r="J24" s="532"/>
      <c r="K24" s="532"/>
      <c r="L24" s="532"/>
      <c r="M24" s="527"/>
      <c r="N24" s="534" t="s">
        <v>605</v>
      </c>
      <c r="O24" s="580">
        <v>5</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431</v>
      </c>
      <c r="E26" s="536"/>
      <c r="F26" s="531"/>
      <c r="G26" s="532"/>
      <c r="H26" s="532"/>
      <c r="I26" s="532"/>
      <c r="J26" s="532"/>
      <c r="K26" s="532"/>
      <c r="L26" s="532"/>
      <c r="M26" s="246" t="s">
        <v>606</v>
      </c>
      <c r="N26" s="246" t="s">
        <v>607</v>
      </c>
      <c r="O26" s="584" t="s">
        <v>466</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458</v>
      </c>
      <c r="E28" s="536"/>
      <c r="F28" s="531"/>
      <c r="G28" s="532"/>
      <c r="H28" s="532"/>
      <c r="I28" s="532"/>
      <c r="J28" s="532"/>
      <c r="K28" s="532"/>
      <c r="L28" s="532"/>
      <c r="M28" s="246"/>
      <c r="N28" s="246" t="s">
        <v>608</v>
      </c>
      <c r="O28" s="576" t="s">
        <v>512</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452</v>
      </c>
      <c r="E30" s="550"/>
      <c r="F30" s="531"/>
      <c r="G30" s="532"/>
      <c r="H30" s="532"/>
      <c r="I30" s="532"/>
      <c r="J30" s="532"/>
      <c r="K30" s="532"/>
      <c r="L30" s="532"/>
      <c r="M30" s="293" t="s">
        <v>609</v>
      </c>
      <c r="N30" s="295"/>
      <c r="O30" s="586" t="s">
        <v>452</v>
      </c>
      <c r="P30" s="587"/>
      <c r="Q30" s="531"/>
      <c r="R30" s="532"/>
      <c r="S30" s="532"/>
      <c r="T30" s="532"/>
      <c r="U30" s="532"/>
      <c r="V30" s="532"/>
      <c r="W30" s="543"/>
    </row>
    <row r="31" spans="2:23" s="49" customFormat="1" ht="17.100000000000001" customHeight="1" x14ac:dyDescent="0.45">
      <c r="B31" s="293" t="s">
        <v>610</v>
      </c>
      <c r="C31" s="295"/>
      <c r="D31" s="541" t="s">
        <v>452</v>
      </c>
      <c r="E31" s="542"/>
      <c r="F31" s="531"/>
      <c r="G31" s="532"/>
      <c r="H31" s="532"/>
      <c r="I31" s="532"/>
      <c r="J31" s="532"/>
      <c r="K31" s="532"/>
      <c r="L31" s="532"/>
      <c r="M31" s="293" t="s">
        <v>610</v>
      </c>
      <c r="N31" s="295"/>
      <c r="O31" s="586" t="s">
        <v>452</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457</v>
      </c>
      <c r="F33" s="555"/>
      <c r="G33" s="556"/>
      <c r="H33" s="556"/>
      <c r="I33" s="556"/>
      <c r="J33" s="556"/>
      <c r="K33" s="556"/>
      <c r="L33" s="556"/>
      <c r="M33" s="269"/>
      <c r="N33" s="551" t="s">
        <v>429</v>
      </c>
      <c r="O33" s="552"/>
      <c r="P33" s="588" t="s">
        <v>448</v>
      </c>
      <c r="Q33" s="555"/>
      <c r="R33" s="556"/>
      <c r="S33" s="556"/>
      <c r="T33" s="556"/>
      <c r="U33" s="556"/>
      <c r="V33" s="556"/>
      <c r="W33" s="557"/>
    </row>
    <row r="34" spans="2:23" s="49" customFormat="1" ht="17.100000000000001" customHeight="1" x14ac:dyDescent="0.45">
      <c r="B34" s="293" t="s">
        <v>419</v>
      </c>
      <c r="C34" s="294"/>
      <c r="D34" s="295"/>
      <c r="E34" s="558" t="s">
        <v>703</v>
      </c>
      <c r="F34" s="559"/>
      <c r="G34" s="559"/>
      <c r="H34" s="559"/>
      <c r="I34" s="559"/>
      <c r="J34" s="559"/>
      <c r="K34" s="559"/>
      <c r="L34" s="560"/>
      <c r="M34" s="293" t="s">
        <v>419</v>
      </c>
      <c r="N34" s="294"/>
      <c r="O34" s="295"/>
      <c r="P34" s="558" t="s">
        <v>704</v>
      </c>
      <c r="Q34" s="559"/>
      <c r="R34" s="559"/>
      <c r="S34" s="559"/>
      <c r="T34" s="559"/>
      <c r="U34" s="559"/>
      <c r="V34" s="559"/>
      <c r="W34" s="560"/>
    </row>
    <row r="35" spans="2:23" s="49" customFormat="1" ht="17.100000000000001" customHeight="1" x14ac:dyDescent="0.45">
      <c r="B35" s="293" t="s">
        <v>613</v>
      </c>
      <c r="C35" s="294"/>
      <c r="D35" s="295"/>
      <c r="E35" s="561" t="s">
        <v>672</v>
      </c>
      <c r="F35" s="562"/>
      <c r="G35" s="562"/>
      <c r="H35" s="562"/>
      <c r="I35" s="562"/>
      <c r="J35" s="562"/>
      <c r="K35" s="562"/>
      <c r="L35" s="562"/>
      <c r="M35" s="293" t="s">
        <v>613</v>
      </c>
      <c r="N35" s="294"/>
      <c r="O35" s="295"/>
      <c r="P35" s="561" t="s">
        <v>335</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655</v>
      </c>
      <c r="E38" s="572"/>
      <c r="F38" s="572"/>
      <c r="G38" s="572"/>
      <c r="H38" s="572"/>
      <c r="I38" s="572"/>
      <c r="J38" s="572"/>
      <c r="K38" s="572"/>
      <c r="L38" s="572"/>
      <c r="M38" s="269" t="s">
        <v>617</v>
      </c>
      <c r="N38" s="270"/>
      <c r="O38" s="589" t="s">
        <v>705</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A3F1E513-66DB-48B7-A1FB-3EC4FF57358E}">
      <formula1>INDIRECT(D13)</formula1>
    </dataValidation>
    <dataValidation type="list" allowBlank="1" showInputMessage="1" showErrorMessage="1" sqref="D11:E12 O11:P12 D28:E29 O28:P29" xr:uid="{86CD0B9E-F767-4611-A223-A1FF349D4786}">
      <formula1>INDIRECT(D9)</formula1>
    </dataValidation>
    <dataValidation type="list" allowBlank="1" showInputMessage="1" showErrorMessage="1" sqref="E32:E33 P15:P16 P32:P33 E15:E16" xr:uid="{DC23C175-77E6-42B8-B42D-DA10E3AE0CC9}">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59364-961D-4618-B668-85289426F5BB}">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311</v>
      </c>
      <c r="E5" s="530"/>
      <c r="F5" s="531"/>
      <c r="G5" s="532"/>
      <c r="H5" s="532"/>
      <c r="I5" s="532"/>
      <c r="J5" s="532"/>
      <c r="K5" s="532"/>
      <c r="L5" s="532"/>
      <c r="M5" s="533" t="s">
        <v>603</v>
      </c>
      <c r="N5" s="534" t="s">
        <v>604</v>
      </c>
      <c r="O5" s="535" t="s">
        <v>311</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1</v>
      </c>
      <c r="E7" s="536"/>
      <c r="F7" s="531"/>
      <c r="G7" s="532"/>
      <c r="H7" s="532"/>
      <c r="I7" s="532"/>
      <c r="J7" s="532"/>
      <c r="K7" s="532"/>
      <c r="L7" s="532"/>
      <c r="M7" s="527"/>
      <c r="N7" s="534" t="s">
        <v>605</v>
      </c>
      <c r="O7" s="535">
        <v>2</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431</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443</v>
      </c>
      <c r="E11" s="546"/>
      <c r="F11" s="531"/>
      <c r="G11" s="532"/>
      <c r="H11" s="532"/>
      <c r="I11" s="532"/>
      <c r="J11" s="532"/>
      <c r="K11" s="532"/>
      <c r="L11" s="532"/>
      <c r="M11" s="246"/>
      <c r="N11" s="246" t="s">
        <v>608</v>
      </c>
      <c r="O11" s="535" t="s">
        <v>441</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433</v>
      </c>
      <c r="E13" s="550"/>
      <c r="F13" s="531"/>
      <c r="G13" s="532"/>
      <c r="H13" s="532"/>
      <c r="I13" s="532"/>
      <c r="J13" s="532"/>
      <c r="K13" s="532"/>
      <c r="L13" s="532"/>
      <c r="M13" s="293" t="s">
        <v>609</v>
      </c>
      <c r="N13" s="295"/>
      <c r="O13" s="549" t="s">
        <v>433</v>
      </c>
      <c r="P13" s="550"/>
      <c r="Q13" s="531"/>
      <c r="R13" s="532"/>
      <c r="S13" s="532"/>
      <c r="T13" s="532"/>
      <c r="U13" s="532"/>
      <c r="V13" s="532"/>
      <c r="W13" s="543"/>
    </row>
    <row r="14" spans="2:25" s="49" customFormat="1" ht="17.100000000000001" customHeight="1" x14ac:dyDescent="0.45">
      <c r="B14" s="293" t="s">
        <v>610</v>
      </c>
      <c r="C14" s="295"/>
      <c r="D14" s="541" t="s">
        <v>434</v>
      </c>
      <c r="E14" s="542"/>
      <c r="F14" s="531"/>
      <c r="G14" s="532"/>
      <c r="H14" s="532"/>
      <c r="I14" s="532"/>
      <c r="J14" s="532"/>
      <c r="K14" s="532"/>
      <c r="L14" s="532"/>
      <c r="M14" s="293" t="s">
        <v>610</v>
      </c>
      <c r="N14" s="295"/>
      <c r="O14" s="541" t="s">
        <v>434</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361</v>
      </c>
      <c r="F16" s="555"/>
      <c r="G16" s="556"/>
      <c r="H16" s="556"/>
      <c r="I16" s="556"/>
      <c r="J16" s="556"/>
      <c r="K16" s="556"/>
      <c r="L16" s="556"/>
      <c r="M16" s="269"/>
      <c r="N16" s="551" t="s">
        <v>429</v>
      </c>
      <c r="O16" s="552"/>
      <c r="P16" s="554" t="s">
        <v>361</v>
      </c>
      <c r="Q16" s="555"/>
      <c r="R16" s="556"/>
      <c r="S16" s="556"/>
      <c r="T16" s="556"/>
      <c r="U16" s="556"/>
      <c r="V16" s="556"/>
      <c r="W16" s="557"/>
    </row>
    <row r="17" spans="2:23" s="49" customFormat="1" ht="17.100000000000001" customHeight="1" x14ac:dyDescent="0.45">
      <c r="B17" s="293" t="s">
        <v>419</v>
      </c>
      <c r="C17" s="294"/>
      <c r="D17" s="295"/>
      <c r="E17" s="558" t="s">
        <v>650</v>
      </c>
      <c r="F17" s="559"/>
      <c r="G17" s="559"/>
      <c r="H17" s="559"/>
      <c r="I17" s="559"/>
      <c r="J17" s="559"/>
      <c r="K17" s="559"/>
      <c r="L17" s="560"/>
      <c r="M17" s="293" t="s">
        <v>419</v>
      </c>
      <c r="N17" s="294"/>
      <c r="O17" s="295"/>
      <c r="P17" s="558" t="s">
        <v>650</v>
      </c>
      <c r="Q17" s="559"/>
      <c r="R17" s="559"/>
      <c r="S17" s="559"/>
      <c r="T17" s="559"/>
      <c r="U17" s="559"/>
      <c r="V17" s="559"/>
      <c r="W17" s="560"/>
    </row>
    <row r="18" spans="2:23" s="49" customFormat="1" ht="17.100000000000001" customHeight="1" x14ac:dyDescent="0.45">
      <c r="B18" s="293" t="s">
        <v>613</v>
      </c>
      <c r="C18" s="294"/>
      <c r="D18" s="295"/>
      <c r="E18" s="561" t="s">
        <v>335</v>
      </c>
      <c r="F18" s="562"/>
      <c r="G18" s="562"/>
      <c r="H18" s="562"/>
      <c r="I18" s="562"/>
      <c r="J18" s="562"/>
      <c r="K18" s="562"/>
      <c r="L18" s="562"/>
      <c r="M18" s="293" t="s">
        <v>613</v>
      </c>
      <c r="N18" s="294"/>
      <c r="O18" s="295"/>
      <c r="P18" s="561" t="s">
        <v>335</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680</v>
      </c>
      <c r="E21" s="572"/>
      <c r="F21" s="572"/>
      <c r="G21" s="572"/>
      <c r="H21" s="572"/>
      <c r="I21" s="572"/>
      <c r="J21" s="572"/>
      <c r="K21" s="572"/>
      <c r="L21" s="572"/>
      <c r="M21" s="573" t="s">
        <v>617</v>
      </c>
      <c r="N21" s="574"/>
      <c r="O21" s="571" t="s">
        <v>706</v>
      </c>
      <c r="P21" s="572"/>
      <c r="Q21" s="572"/>
      <c r="R21" s="572"/>
      <c r="S21" s="572"/>
      <c r="T21" s="572"/>
      <c r="U21" s="572"/>
      <c r="V21" s="572"/>
      <c r="W21" s="575"/>
    </row>
    <row r="22" spans="2:23" s="49" customFormat="1" ht="20.100000000000001" customHeight="1" x14ac:dyDescent="0.45">
      <c r="B22" s="527" t="s">
        <v>603</v>
      </c>
      <c r="C22" s="528" t="s">
        <v>604</v>
      </c>
      <c r="D22" s="529" t="s">
        <v>313</v>
      </c>
      <c r="E22" s="530"/>
      <c r="F22" s="531"/>
      <c r="G22" s="532"/>
      <c r="H22" s="532"/>
      <c r="I22" s="532"/>
      <c r="J22" s="532"/>
      <c r="K22" s="532"/>
      <c r="L22" s="532"/>
      <c r="M22" s="527" t="s">
        <v>603</v>
      </c>
      <c r="N22" s="528" t="s">
        <v>604</v>
      </c>
      <c r="O22" s="576" t="s">
        <v>313</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1</v>
      </c>
      <c r="E24" s="536"/>
      <c r="F24" s="531"/>
      <c r="G24" s="532"/>
      <c r="H24" s="532"/>
      <c r="I24" s="532"/>
      <c r="J24" s="532"/>
      <c r="K24" s="532"/>
      <c r="L24" s="532"/>
      <c r="M24" s="527"/>
      <c r="N24" s="534" t="s">
        <v>605</v>
      </c>
      <c r="O24" s="580">
        <v>2</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431</v>
      </c>
      <c r="E26" s="536"/>
      <c r="F26" s="531"/>
      <c r="G26" s="532"/>
      <c r="H26" s="532"/>
      <c r="I26" s="532"/>
      <c r="J26" s="532"/>
      <c r="K26" s="532"/>
      <c r="L26" s="532"/>
      <c r="M26" s="246" t="s">
        <v>606</v>
      </c>
      <c r="N26" s="246" t="s">
        <v>607</v>
      </c>
      <c r="O26" s="584" t="s">
        <v>466</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443</v>
      </c>
      <c r="E28" s="536"/>
      <c r="F28" s="531"/>
      <c r="G28" s="532"/>
      <c r="H28" s="532"/>
      <c r="I28" s="532"/>
      <c r="J28" s="532"/>
      <c r="K28" s="532"/>
      <c r="L28" s="532"/>
      <c r="M28" s="246"/>
      <c r="N28" s="246" t="s">
        <v>608</v>
      </c>
      <c r="O28" s="576" t="s">
        <v>467</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463</v>
      </c>
      <c r="E30" s="550"/>
      <c r="F30" s="531"/>
      <c r="G30" s="532"/>
      <c r="H30" s="532"/>
      <c r="I30" s="532"/>
      <c r="J30" s="532"/>
      <c r="K30" s="532"/>
      <c r="L30" s="532"/>
      <c r="M30" s="293" t="s">
        <v>609</v>
      </c>
      <c r="N30" s="295"/>
      <c r="O30" s="586" t="s">
        <v>452</v>
      </c>
      <c r="P30" s="587"/>
      <c r="Q30" s="531"/>
      <c r="R30" s="532"/>
      <c r="S30" s="532"/>
      <c r="T30" s="532"/>
      <c r="U30" s="532"/>
      <c r="V30" s="532"/>
      <c r="W30" s="543"/>
    </row>
    <row r="31" spans="2:23" s="49" customFormat="1" ht="17.100000000000001" customHeight="1" x14ac:dyDescent="0.45">
      <c r="B31" s="293" t="s">
        <v>610</v>
      </c>
      <c r="C31" s="295"/>
      <c r="D31" s="541" t="s">
        <v>464</v>
      </c>
      <c r="E31" s="542"/>
      <c r="F31" s="531"/>
      <c r="G31" s="532"/>
      <c r="H31" s="532"/>
      <c r="I31" s="532"/>
      <c r="J31" s="532"/>
      <c r="K31" s="532"/>
      <c r="L31" s="532"/>
      <c r="M31" s="293" t="s">
        <v>610</v>
      </c>
      <c r="N31" s="295"/>
      <c r="O31" s="586" t="s">
        <v>468</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448</v>
      </c>
      <c r="F33" s="555"/>
      <c r="G33" s="556"/>
      <c r="H33" s="556"/>
      <c r="I33" s="556"/>
      <c r="J33" s="556"/>
      <c r="K33" s="556"/>
      <c r="L33" s="556"/>
      <c r="M33" s="269"/>
      <c r="N33" s="551" t="s">
        <v>429</v>
      </c>
      <c r="O33" s="552"/>
      <c r="P33" s="588" t="s">
        <v>448</v>
      </c>
      <c r="Q33" s="555"/>
      <c r="R33" s="556"/>
      <c r="S33" s="556"/>
      <c r="T33" s="556"/>
      <c r="U33" s="556"/>
      <c r="V33" s="556"/>
      <c r="W33" s="557"/>
    </row>
    <row r="34" spans="2:23" s="49" customFormat="1" ht="17.100000000000001" customHeight="1" x14ac:dyDescent="0.45">
      <c r="B34" s="293" t="s">
        <v>419</v>
      </c>
      <c r="C34" s="294"/>
      <c r="D34" s="295"/>
      <c r="E34" s="558" t="s">
        <v>646</v>
      </c>
      <c r="F34" s="559"/>
      <c r="G34" s="559"/>
      <c r="H34" s="559"/>
      <c r="I34" s="559"/>
      <c r="J34" s="559"/>
      <c r="K34" s="559"/>
      <c r="L34" s="560"/>
      <c r="M34" s="293" t="s">
        <v>419</v>
      </c>
      <c r="N34" s="294"/>
      <c r="O34" s="295"/>
      <c r="P34" s="558" t="s">
        <v>707</v>
      </c>
      <c r="Q34" s="559"/>
      <c r="R34" s="559"/>
      <c r="S34" s="559"/>
      <c r="T34" s="559"/>
      <c r="U34" s="559"/>
      <c r="V34" s="559"/>
      <c r="W34" s="560"/>
    </row>
    <row r="35" spans="2:23" s="49" customFormat="1" ht="17.100000000000001" customHeight="1" x14ac:dyDescent="0.45">
      <c r="B35" s="293" t="s">
        <v>613</v>
      </c>
      <c r="C35" s="294"/>
      <c r="D35" s="295"/>
      <c r="E35" s="561" t="s">
        <v>335</v>
      </c>
      <c r="F35" s="562"/>
      <c r="G35" s="562"/>
      <c r="H35" s="562"/>
      <c r="I35" s="562"/>
      <c r="J35" s="562"/>
      <c r="K35" s="562"/>
      <c r="L35" s="562"/>
      <c r="M35" s="293" t="s">
        <v>613</v>
      </c>
      <c r="N35" s="294"/>
      <c r="O35" s="295"/>
      <c r="P35" s="561" t="s">
        <v>669</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644</v>
      </c>
      <c r="E38" s="572"/>
      <c r="F38" s="572"/>
      <c r="G38" s="572"/>
      <c r="H38" s="572"/>
      <c r="I38" s="572"/>
      <c r="J38" s="572"/>
      <c r="K38" s="572"/>
      <c r="L38" s="572"/>
      <c r="M38" s="269" t="s">
        <v>617</v>
      </c>
      <c r="N38" s="270"/>
      <c r="O38" s="589" t="s">
        <v>645</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4CC20DE3-60ED-46D0-AA94-565D0AFBC5D9}">
      <formula1>INDIRECT(D13)</formula1>
    </dataValidation>
    <dataValidation type="list" allowBlank="1" showInputMessage="1" showErrorMessage="1" sqref="D11:E12 O11:P12 D28:E29 O28:P29" xr:uid="{FDA245E8-5590-479E-87F4-D22D02DBD99F}">
      <formula1>INDIRECT(D9)</formula1>
    </dataValidation>
    <dataValidation type="list" allowBlank="1" showInputMessage="1" showErrorMessage="1" sqref="E32:E33 P15:P16 P32:P33 E15:E16" xr:uid="{7406636A-4944-4354-8CCC-1597D13BDFB8}">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C0B18-E439-4183-AE07-1F59949B7778}">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314</v>
      </c>
      <c r="E5" s="530"/>
      <c r="F5" s="531"/>
      <c r="G5" s="532"/>
      <c r="H5" s="532"/>
      <c r="I5" s="532"/>
      <c r="J5" s="532"/>
      <c r="K5" s="532"/>
      <c r="L5" s="532"/>
      <c r="M5" s="533" t="s">
        <v>603</v>
      </c>
      <c r="N5" s="534" t="s">
        <v>604</v>
      </c>
      <c r="O5" s="535" t="s">
        <v>315</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1</v>
      </c>
      <c r="E7" s="536"/>
      <c r="F7" s="531"/>
      <c r="G7" s="532"/>
      <c r="H7" s="532"/>
      <c r="I7" s="532"/>
      <c r="J7" s="532"/>
      <c r="K7" s="532"/>
      <c r="L7" s="532"/>
      <c r="M7" s="527"/>
      <c r="N7" s="534" t="s">
        <v>605</v>
      </c>
      <c r="O7" s="535">
        <v>1</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431</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443</v>
      </c>
      <c r="E11" s="546"/>
      <c r="F11" s="531"/>
      <c r="G11" s="532"/>
      <c r="H11" s="532"/>
      <c r="I11" s="532"/>
      <c r="J11" s="532"/>
      <c r="K11" s="532"/>
      <c r="L11" s="532"/>
      <c r="M11" s="246"/>
      <c r="N11" s="246" t="s">
        <v>608</v>
      </c>
      <c r="O11" s="535" t="s">
        <v>443</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463</v>
      </c>
      <c r="E13" s="550"/>
      <c r="F13" s="531"/>
      <c r="G13" s="532"/>
      <c r="H13" s="532"/>
      <c r="I13" s="532"/>
      <c r="J13" s="532"/>
      <c r="K13" s="532"/>
      <c r="L13" s="532"/>
      <c r="M13" s="293" t="s">
        <v>609</v>
      </c>
      <c r="N13" s="295"/>
      <c r="O13" s="549" t="s">
        <v>463</v>
      </c>
      <c r="P13" s="550"/>
      <c r="Q13" s="531"/>
      <c r="R13" s="532"/>
      <c r="S13" s="532"/>
      <c r="T13" s="532"/>
      <c r="U13" s="532"/>
      <c r="V13" s="532"/>
      <c r="W13" s="543"/>
    </row>
    <row r="14" spans="2:25" s="49" customFormat="1" ht="17.100000000000001" customHeight="1" x14ac:dyDescent="0.45">
      <c r="B14" s="293" t="s">
        <v>610</v>
      </c>
      <c r="C14" s="295"/>
      <c r="D14" s="541" t="s">
        <v>464</v>
      </c>
      <c r="E14" s="542"/>
      <c r="F14" s="531"/>
      <c r="G14" s="532"/>
      <c r="H14" s="532"/>
      <c r="I14" s="532"/>
      <c r="J14" s="532"/>
      <c r="K14" s="532"/>
      <c r="L14" s="532"/>
      <c r="M14" s="293" t="s">
        <v>610</v>
      </c>
      <c r="N14" s="295"/>
      <c r="O14" s="541" t="s">
        <v>464</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448</v>
      </c>
      <c r="F16" s="555"/>
      <c r="G16" s="556"/>
      <c r="H16" s="556"/>
      <c r="I16" s="556"/>
      <c r="J16" s="556"/>
      <c r="K16" s="556"/>
      <c r="L16" s="556"/>
      <c r="M16" s="269"/>
      <c r="N16" s="551" t="s">
        <v>429</v>
      </c>
      <c r="O16" s="552"/>
      <c r="P16" s="554" t="s">
        <v>448</v>
      </c>
      <c r="Q16" s="555"/>
      <c r="R16" s="556"/>
      <c r="S16" s="556"/>
      <c r="T16" s="556"/>
      <c r="U16" s="556"/>
      <c r="V16" s="556"/>
      <c r="W16" s="557"/>
    </row>
    <row r="17" spans="2:23" s="49" customFormat="1" ht="17.100000000000001" customHeight="1" x14ac:dyDescent="0.45">
      <c r="B17" s="293" t="s">
        <v>419</v>
      </c>
      <c r="C17" s="294"/>
      <c r="D17" s="295"/>
      <c r="E17" s="558" t="s">
        <v>708</v>
      </c>
      <c r="F17" s="559"/>
      <c r="G17" s="559"/>
      <c r="H17" s="559"/>
      <c r="I17" s="559"/>
      <c r="J17" s="559"/>
      <c r="K17" s="559"/>
      <c r="L17" s="560"/>
      <c r="M17" s="293" t="s">
        <v>419</v>
      </c>
      <c r="N17" s="294"/>
      <c r="O17" s="295"/>
      <c r="P17" s="558" t="s">
        <v>709</v>
      </c>
      <c r="Q17" s="559"/>
      <c r="R17" s="559"/>
      <c r="S17" s="559"/>
      <c r="T17" s="559"/>
      <c r="U17" s="559"/>
      <c r="V17" s="559"/>
      <c r="W17" s="560"/>
    </row>
    <row r="18" spans="2:23" s="49" customFormat="1" ht="17.100000000000001" customHeight="1" x14ac:dyDescent="0.45">
      <c r="B18" s="293" t="s">
        <v>613</v>
      </c>
      <c r="C18" s="294"/>
      <c r="D18" s="295"/>
      <c r="E18" s="561" t="s">
        <v>335</v>
      </c>
      <c r="F18" s="562"/>
      <c r="G18" s="562"/>
      <c r="H18" s="562"/>
      <c r="I18" s="562"/>
      <c r="J18" s="562"/>
      <c r="K18" s="562"/>
      <c r="L18" s="562"/>
      <c r="M18" s="293" t="s">
        <v>613</v>
      </c>
      <c r="N18" s="294"/>
      <c r="O18" s="295"/>
      <c r="P18" s="561" t="s">
        <v>335</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649</v>
      </c>
      <c r="E21" s="572"/>
      <c r="F21" s="572"/>
      <c r="G21" s="572"/>
      <c r="H21" s="572"/>
      <c r="I21" s="572"/>
      <c r="J21" s="572"/>
      <c r="K21" s="572"/>
      <c r="L21" s="572"/>
      <c r="M21" s="573" t="s">
        <v>617</v>
      </c>
      <c r="N21" s="574"/>
      <c r="O21" s="571" t="s">
        <v>649</v>
      </c>
      <c r="P21" s="572"/>
      <c r="Q21" s="572"/>
      <c r="R21" s="572"/>
      <c r="S21" s="572"/>
      <c r="T21" s="572"/>
      <c r="U21" s="572"/>
      <c r="V21" s="572"/>
      <c r="W21" s="575"/>
    </row>
    <row r="22" spans="2:23" s="49" customFormat="1" ht="20.100000000000001" customHeight="1" x14ac:dyDescent="0.45">
      <c r="B22" s="527" t="s">
        <v>603</v>
      </c>
      <c r="C22" s="528" t="s">
        <v>604</v>
      </c>
      <c r="D22" s="529" t="s">
        <v>316</v>
      </c>
      <c r="E22" s="530"/>
      <c r="F22" s="531"/>
      <c r="G22" s="532"/>
      <c r="H22" s="532"/>
      <c r="I22" s="532"/>
      <c r="J22" s="532"/>
      <c r="K22" s="532"/>
      <c r="L22" s="532"/>
      <c r="M22" s="527" t="s">
        <v>603</v>
      </c>
      <c r="N22" s="528" t="s">
        <v>604</v>
      </c>
      <c r="O22" s="576" t="s">
        <v>317</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1</v>
      </c>
      <c r="E24" s="536"/>
      <c r="F24" s="531"/>
      <c r="G24" s="532"/>
      <c r="H24" s="532"/>
      <c r="I24" s="532"/>
      <c r="J24" s="532"/>
      <c r="K24" s="532"/>
      <c r="L24" s="532"/>
      <c r="M24" s="527"/>
      <c r="N24" s="534" t="s">
        <v>605</v>
      </c>
      <c r="O24" s="580">
        <v>1</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431</v>
      </c>
      <c r="E26" s="536"/>
      <c r="F26" s="531"/>
      <c r="G26" s="532"/>
      <c r="H26" s="532"/>
      <c r="I26" s="532"/>
      <c r="J26" s="532"/>
      <c r="K26" s="532"/>
      <c r="L26" s="532"/>
      <c r="M26" s="246" t="s">
        <v>606</v>
      </c>
      <c r="N26" s="246" t="s">
        <v>607</v>
      </c>
      <c r="O26" s="584" t="s">
        <v>431</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443</v>
      </c>
      <c r="E28" s="536"/>
      <c r="F28" s="531"/>
      <c r="G28" s="532"/>
      <c r="H28" s="532"/>
      <c r="I28" s="532"/>
      <c r="J28" s="532"/>
      <c r="K28" s="532"/>
      <c r="L28" s="532"/>
      <c r="M28" s="246"/>
      <c r="N28" s="246" t="s">
        <v>608</v>
      </c>
      <c r="O28" s="576" t="s">
        <v>443</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463</v>
      </c>
      <c r="E30" s="550"/>
      <c r="F30" s="531"/>
      <c r="G30" s="532"/>
      <c r="H30" s="532"/>
      <c r="I30" s="532"/>
      <c r="J30" s="532"/>
      <c r="K30" s="532"/>
      <c r="L30" s="532"/>
      <c r="M30" s="293" t="s">
        <v>609</v>
      </c>
      <c r="N30" s="295"/>
      <c r="O30" s="586" t="s">
        <v>463</v>
      </c>
      <c r="P30" s="587"/>
      <c r="Q30" s="531"/>
      <c r="R30" s="532"/>
      <c r="S30" s="532"/>
      <c r="T30" s="532"/>
      <c r="U30" s="532"/>
      <c r="V30" s="532"/>
      <c r="W30" s="543"/>
    </row>
    <row r="31" spans="2:23" s="49" customFormat="1" ht="17.100000000000001" customHeight="1" x14ac:dyDescent="0.45">
      <c r="B31" s="293" t="s">
        <v>610</v>
      </c>
      <c r="C31" s="295"/>
      <c r="D31" s="541" t="s">
        <v>464</v>
      </c>
      <c r="E31" s="542"/>
      <c r="F31" s="531"/>
      <c r="G31" s="532"/>
      <c r="H31" s="532"/>
      <c r="I31" s="532"/>
      <c r="J31" s="532"/>
      <c r="K31" s="532"/>
      <c r="L31" s="532"/>
      <c r="M31" s="293" t="s">
        <v>610</v>
      </c>
      <c r="N31" s="295"/>
      <c r="O31" s="586" t="s">
        <v>464</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448</v>
      </c>
      <c r="F33" s="555"/>
      <c r="G33" s="556"/>
      <c r="H33" s="556"/>
      <c r="I33" s="556"/>
      <c r="J33" s="556"/>
      <c r="K33" s="556"/>
      <c r="L33" s="556"/>
      <c r="M33" s="269"/>
      <c r="N33" s="551" t="s">
        <v>429</v>
      </c>
      <c r="O33" s="552"/>
      <c r="P33" s="588" t="s">
        <v>448</v>
      </c>
      <c r="Q33" s="555"/>
      <c r="R33" s="556"/>
      <c r="S33" s="556"/>
      <c r="T33" s="556"/>
      <c r="U33" s="556"/>
      <c r="V33" s="556"/>
      <c r="W33" s="557"/>
    </row>
    <row r="34" spans="2:23" s="49" customFormat="1" ht="17.100000000000001" customHeight="1" x14ac:dyDescent="0.45">
      <c r="B34" s="293" t="s">
        <v>419</v>
      </c>
      <c r="C34" s="294"/>
      <c r="D34" s="295"/>
      <c r="E34" s="558" t="s">
        <v>710</v>
      </c>
      <c r="F34" s="559"/>
      <c r="G34" s="559"/>
      <c r="H34" s="559"/>
      <c r="I34" s="559"/>
      <c r="J34" s="559"/>
      <c r="K34" s="559"/>
      <c r="L34" s="560"/>
      <c r="M34" s="293" t="s">
        <v>419</v>
      </c>
      <c r="N34" s="294"/>
      <c r="O34" s="295"/>
      <c r="P34" s="558" t="s">
        <v>711</v>
      </c>
      <c r="Q34" s="559"/>
      <c r="R34" s="559"/>
      <c r="S34" s="559"/>
      <c r="T34" s="559"/>
      <c r="U34" s="559"/>
      <c r="V34" s="559"/>
      <c r="W34" s="560"/>
    </row>
    <row r="35" spans="2:23" s="49" customFormat="1" ht="17.100000000000001" customHeight="1" x14ac:dyDescent="0.45">
      <c r="B35" s="293" t="s">
        <v>613</v>
      </c>
      <c r="C35" s="294"/>
      <c r="D35" s="295"/>
      <c r="E35" s="561" t="s">
        <v>712</v>
      </c>
      <c r="F35" s="562"/>
      <c r="G35" s="562"/>
      <c r="H35" s="562"/>
      <c r="I35" s="562"/>
      <c r="J35" s="562"/>
      <c r="K35" s="562"/>
      <c r="L35" s="562"/>
      <c r="M35" s="293" t="s">
        <v>613</v>
      </c>
      <c r="N35" s="294"/>
      <c r="O35" s="295"/>
      <c r="P35" s="561" t="s">
        <v>713</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662</v>
      </c>
      <c r="E38" s="572"/>
      <c r="F38" s="572"/>
      <c r="G38" s="572"/>
      <c r="H38" s="572"/>
      <c r="I38" s="572"/>
      <c r="J38" s="572"/>
      <c r="K38" s="572"/>
      <c r="L38" s="572"/>
      <c r="M38" s="269" t="s">
        <v>617</v>
      </c>
      <c r="N38" s="270"/>
      <c r="O38" s="589" t="s">
        <v>714</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FC81B659-9699-4205-8B39-5FC727E14829}">
      <formula1>INDIRECT(D13)</formula1>
    </dataValidation>
    <dataValidation type="list" allowBlank="1" showInputMessage="1" showErrorMessage="1" sqref="D11:E12 O11:P12 D28:E29 O28:P29" xr:uid="{CCB9981A-88F9-476F-811B-512E76EA310D}">
      <formula1>INDIRECT(D9)</formula1>
    </dataValidation>
    <dataValidation type="list" allowBlank="1" showInputMessage="1" showErrorMessage="1" sqref="E32:E33 P15:P16 P32:P33 E15:E16" xr:uid="{F0D37F0B-28E4-418C-AA01-D9FFA6BD7F31}">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F27F9-6F21-456B-BCF2-72F412A9B147}">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318</v>
      </c>
      <c r="E5" s="530"/>
      <c r="F5" s="531"/>
      <c r="G5" s="532"/>
      <c r="H5" s="532"/>
      <c r="I5" s="532"/>
      <c r="J5" s="532"/>
      <c r="K5" s="532"/>
      <c r="L5" s="532"/>
      <c r="M5" s="533" t="s">
        <v>603</v>
      </c>
      <c r="N5" s="534" t="s">
        <v>604</v>
      </c>
      <c r="O5" s="535" t="s">
        <v>318</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1</v>
      </c>
      <c r="E7" s="536"/>
      <c r="F7" s="531"/>
      <c r="G7" s="532"/>
      <c r="H7" s="532"/>
      <c r="I7" s="532"/>
      <c r="J7" s="532"/>
      <c r="K7" s="532"/>
      <c r="L7" s="532"/>
      <c r="M7" s="527"/>
      <c r="N7" s="534" t="s">
        <v>605</v>
      </c>
      <c r="O7" s="535">
        <v>2</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431</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443</v>
      </c>
      <c r="E11" s="546"/>
      <c r="F11" s="531"/>
      <c r="G11" s="532"/>
      <c r="H11" s="532"/>
      <c r="I11" s="532"/>
      <c r="J11" s="532"/>
      <c r="K11" s="532"/>
      <c r="L11" s="532"/>
      <c r="M11" s="246"/>
      <c r="N11" s="246" t="s">
        <v>608</v>
      </c>
      <c r="O11" s="535" t="s">
        <v>445</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463</v>
      </c>
      <c r="E13" s="550"/>
      <c r="F13" s="531"/>
      <c r="G13" s="532"/>
      <c r="H13" s="532"/>
      <c r="I13" s="532"/>
      <c r="J13" s="532"/>
      <c r="K13" s="532"/>
      <c r="L13" s="532"/>
      <c r="M13" s="293" t="s">
        <v>609</v>
      </c>
      <c r="N13" s="295"/>
      <c r="O13" s="549" t="s">
        <v>452</v>
      </c>
      <c r="P13" s="550"/>
      <c r="Q13" s="531"/>
      <c r="R13" s="532"/>
      <c r="S13" s="532"/>
      <c r="T13" s="532"/>
      <c r="U13" s="532"/>
      <c r="V13" s="532"/>
      <c r="W13" s="543"/>
    </row>
    <row r="14" spans="2:25" s="49" customFormat="1" ht="17.100000000000001" customHeight="1" x14ac:dyDescent="0.45">
      <c r="B14" s="293" t="s">
        <v>610</v>
      </c>
      <c r="C14" s="295"/>
      <c r="D14" s="541" t="s">
        <v>464</v>
      </c>
      <c r="E14" s="542"/>
      <c r="F14" s="531"/>
      <c r="G14" s="532"/>
      <c r="H14" s="532"/>
      <c r="I14" s="532"/>
      <c r="J14" s="532"/>
      <c r="K14" s="532"/>
      <c r="L14" s="532"/>
      <c r="M14" s="293" t="s">
        <v>610</v>
      </c>
      <c r="N14" s="295"/>
      <c r="O14" s="541" t="s">
        <v>452</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448</v>
      </c>
      <c r="F16" s="555"/>
      <c r="G16" s="556"/>
      <c r="H16" s="556"/>
      <c r="I16" s="556"/>
      <c r="J16" s="556"/>
      <c r="K16" s="556"/>
      <c r="L16" s="556"/>
      <c r="M16" s="269"/>
      <c r="N16" s="551" t="s">
        <v>429</v>
      </c>
      <c r="O16" s="552"/>
      <c r="P16" s="554" t="s">
        <v>457</v>
      </c>
      <c r="Q16" s="555"/>
      <c r="R16" s="556"/>
      <c r="S16" s="556"/>
      <c r="T16" s="556"/>
      <c r="U16" s="556"/>
      <c r="V16" s="556"/>
      <c r="W16" s="557"/>
    </row>
    <row r="17" spans="2:23" s="49" customFormat="1" ht="17.100000000000001" customHeight="1" x14ac:dyDescent="0.45">
      <c r="B17" s="293" t="s">
        <v>419</v>
      </c>
      <c r="C17" s="294"/>
      <c r="D17" s="295"/>
      <c r="E17" s="558" t="s">
        <v>715</v>
      </c>
      <c r="F17" s="559"/>
      <c r="G17" s="559"/>
      <c r="H17" s="559"/>
      <c r="I17" s="559"/>
      <c r="J17" s="559"/>
      <c r="K17" s="559"/>
      <c r="L17" s="560"/>
      <c r="M17" s="293" t="s">
        <v>419</v>
      </c>
      <c r="N17" s="294"/>
      <c r="O17" s="295"/>
      <c r="P17" s="558" t="s">
        <v>716</v>
      </c>
      <c r="Q17" s="559"/>
      <c r="R17" s="559"/>
      <c r="S17" s="559"/>
      <c r="T17" s="559"/>
      <c r="U17" s="559"/>
      <c r="V17" s="559"/>
      <c r="W17" s="560"/>
    </row>
    <row r="18" spans="2:23" s="49" customFormat="1" ht="17.100000000000001" customHeight="1" x14ac:dyDescent="0.45">
      <c r="B18" s="293" t="s">
        <v>613</v>
      </c>
      <c r="C18" s="294"/>
      <c r="D18" s="295"/>
      <c r="E18" s="561" t="s">
        <v>712</v>
      </c>
      <c r="F18" s="562"/>
      <c r="G18" s="562"/>
      <c r="H18" s="562"/>
      <c r="I18" s="562"/>
      <c r="J18" s="562"/>
      <c r="K18" s="562"/>
      <c r="L18" s="562"/>
      <c r="M18" s="293" t="s">
        <v>613</v>
      </c>
      <c r="N18" s="294"/>
      <c r="O18" s="295"/>
      <c r="P18" s="561" t="s">
        <v>672</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649</v>
      </c>
      <c r="E21" s="572"/>
      <c r="F21" s="572"/>
      <c r="G21" s="572"/>
      <c r="H21" s="572"/>
      <c r="I21" s="572"/>
      <c r="J21" s="572"/>
      <c r="K21" s="572"/>
      <c r="L21" s="572"/>
      <c r="M21" s="573" t="s">
        <v>617</v>
      </c>
      <c r="N21" s="574"/>
      <c r="O21" s="571" t="s">
        <v>672</v>
      </c>
      <c r="P21" s="572"/>
      <c r="Q21" s="572"/>
      <c r="R21" s="572"/>
      <c r="S21" s="572"/>
      <c r="T21" s="572"/>
      <c r="U21" s="572"/>
      <c r="V21" s="572"/>
      <c r="W21" s="575"/>
    </row>
    <row r="22" spans="2:23" s="49" customFormat="1" ht="20.100000000000001" customHeight="1" x14ac:dyDescent="0.45">
      <c r="B22" s="527" t="s">
        <v>603</v>
      </c>
      <c r="C22" s="528" t="s">
        <v>604</v>
      </c>
      <c r="D22" s="529" t="s">
        <v>318</v>
      </c>
      <c r="E22" s="530"/>
      <c r="F22" s="531"/>
      <c r="G22" s="532"/>
      <c r="H22" s="532"/>
      <c r="I22" s="532"/>
      <c r="J22" s="532"/>
      <c r="K22" s="532"/>
      <c r="L22" s="532"/>
      <c r="M22" s="527" t="s">
        <v>603</v>
      </c>
      <c r="N22" s="528" t="s">
        <v>604</v>
      </c>
      <c r="O22" s="576" t="s">
        <v>318</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3</v>
      </c>
      <c r="E24" s="536"/>
      <c r="F24" s="531"/>
      <c r="G24" s="532"/>
      <c r="H24" s="532"/>
      <c r="I24" s="532"/>
      <c r="J24" s="532"/>
      <c r="K24" s="532"/>
      <c r="L24" s="532"/>
      <c r="M24" s="527"/>
      <c r="N24" s="534" t="s">
        <v>605</v>
      </c>
      <c r="O24" s="580">
        <v>4</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431</v>
      </c>
      <c r="E26" s="536"/>
      <c r="F26" s="531"/>
      <c r="G26" s="532"/>
      <c r="H26" s="532"/>
      <c r="I26" s="532"/>
      <c r="J26" s="532"/>
      <c r="K26" s="532"/>
      <c r="L26" s="532"/>
      <c r="M26" s="246" t="s">
        <v>606</v>
      </c>
      <c r="N26" s="246" t="s">
        <v>607</v>
      </c>
      <c r="O26" s="584" t="s">
        <v>466</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458</v>
      </c>
      <c r="E28" s="536"/>
      <c r="F28" s="531"/>
      <c r="G28" s="532"/>
      <c r="H28" s="532"/>
      <c r="I28" s="532"/>
      <c r="J28" s="532"/>
      <c r="K28" s="532"/>
      <c r="L28" s="532"/>
      <c r="M28" s="246"/>
      <c r="N28" s="246" t="s">
        <v>608</v>
      </c>
      <c r="O28" s="576" t="s">
        <v>512</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463</v>
      </c>
      <c r="E30" s="550"/>
      <c r="F30" s="531"/>
      <c r="G30" s="532"/>
      <c r="H30" s="532"/>
      <c r="I30" s="532"/>
      <c r="J30" s="532"/>
      <c r="K30" s="532"/>
      <c r="L30" s="532"/>
      <c r="M30" s="293" t="s">
        <v>609</v>
      </c>
      <c r="N30" s="295"/>
      <c r="O30" s="586" t="s">
        <v>452</v>
      </c>
      <c r="P30" s="587"/>
      <c r="Q30" s="531"/>
      <c r="R30" s="532"/>
      <c r="S30" s="532"/>
      <c r="T30" s="532"/>
      <c r="U30" s="532"/>
      <c r="V30" s="532"/>
      <c r="W30" s="543"/>
    </row>
    <row r="31" spans="2:23" s="49" customFormat="1" ht="17.100000000000001" customHeight="1" x14ac:dyDescent="0.45">
      <c r="B31" s="293" t="s">
        <v>610</v>
      </c>
      <c r="C31" s="295"/>
      <c r="D31" s="541" t="s">
        <v>464</v>
      </c>
      <c r="E31" s="542"/>
      <c r="F31" s="531"/>
      <c r="G31" s="532"/>
      <c r="H31" s="532"/>
      <c r="I31" s="532"/>
      <c r="J31" s="532"/>
      <c r="K31" s="532"/>
      <c r="L31" s="532"/>
      <c r="M31" s="293" t="s">
        <v>610</v>
      </c>
      <c r="N31" s="295"/>
      <c r="O31" s="586" t="s">
        <v>452</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448</v>
      </c>
      <c r="F33" s="555"/>
      <c r="G33" s="556"/>
      <c r="H33" s="556"/>
      <c r="I33" s="556"/>
      <c r="J33" s="556"/>
      <c r="K33" s="556"/>
      <c r="L33" s="556"/>
      <c r="M33" s="269"/>
      <c r="N33" s="551" t="s">
        <v>429</v>
      </c>
      <c r="O33" s="552"/>
      <c r="P33" s="588" t="s">
        <v>448</v>
      </c>
      <c r="Q33" s="555"/>
      <c r="R33" s="556"/>
      <c r="S33" s="556"/>
      <c r="T33" s="556"/>
      <c r="U33" s="556"/>
      <c r="V33" s="556"/>
      <c r="W33" s="557"/>
    </row>
    <row r="34" spans="2:23" s="49" customFormat="1" ht="17.100000000000001" customHeight="1" x14ac:dyDescent="0.45">
      <c r="B34" s="293" t="s">
        <v>419</v>
      </c>
      <c r="C34" s="294"/>
      <c r="D34" s="295"/>
      <c r="E34" s="558" t="s">
        <v>660</v>
      </c>
      <c r="F34" s="559"/>
      <c r="G34" s="559"/>
      <c r="H34" s="559"/>
      <c r="I34" s="559"/>
      <c r="J34" s="559"/>
      <c r="K34" s="559"/>
      <c r="L34" s="560"/>
      <c r="M34" s="293" t="s">
        <v>419</v>
      </c>
      <c r="N34" s="294"/>
      <c r="O34" s="295"/>
      <c r="P34" s="558" t="s">
        <v>717</v>
      </c>
      <c r="Q34" s="559"/>
      <c r="R34" s="559"/>
      <c r="S34" s="559"/>
      <c r="T34" s="559"/>
      <c r="U34" s="559"/>
      <c r="V34" s="559"/>
      <c r="W34" s="560"/>
    </row>
    <row r="35" spans="2:23" s="49" customFormat="1" ht="17.100000000000001" customHeight="1" x14ac:dyDescent="0.45">
      <c r="B35" s="293" t="s">
        <v>613</v>
      </c>
      <c r="C35" s="294"/>
      <c r="D35" s="295"/>
      <c r="E35" s="561" t="s">
        <v>642</v>
      </c>
      <c r="F35" s="562"/>
      <c r="G35" s="562"/>
      <c r="H35" s="562"/>
      <c r="I35" s="562"/>
      <c r="J35" s="562"/>
      <c r="K35" s="562"/>
      <c r="L35" s="562"/>
      <c r="M35" s="293" t="s">
        <v>613</v>
      </c>
      <c r="N35" s="294"/>
      <c r="O35" s="295"/>
      <c r="P35" s="561" t="s">
        <v>705</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714</v>
      </c>
      <c r="E38" s="572"/>
      <c r="F38" s="572"/>
      <c r="G38" s="572"/>
      <c r="H38" s="572"/>
      <c r="I38" s="572"/>
      <c r="J38" s="572"/>
      <c r="K38" s="572"/>
      <c r="L38" s="572"/>
      <c r="M38" s="269" t="s">
        <v>617</v>
      </c>
      <c r="N38" s="270"/>
      <c r="O38" s="589" t="s">
        <v>705</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7D48ADDB-0862-4572-8F76-B38EA1189E2E}">
      <formula1>INDIRECT(D13)</formula1>
    </dataValidation>
    <dataValidation type="list" allowBlank="1" showInputMessage="1" showErrorMessage="1" sqref="D11:E12 O11:P12 D28:E29 O28:P29" xr:uid="{A19FEE8C-0333-41ED-8D19-348C79A2E530}">
      <formula1>INDIRECT(D9)</formula1>
    </dataValidation>
    <dataValidation type="list" allowBlank="1" showInputMessage="1" showErrorMessage="1" sqref="E32:E33 P15:P16 P32:P33 E15:E16" xr:uid="{D3D7C2A2-74C6-429F-8062-B7C17776C777}">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2D6F8-847B-4CAB-A945-EB4391E6FD98}">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319</v>
      </c>
      <c r="E5" s="530"/>
      <c r="F5" s="531"/>
      <c r="G5" s="532"/>
      <c r="H5" s="532"/>
      <c r="I5" s="532"/>
      <c r="J5" s="532"/>
      <c r="K5" s="532"/>
      <c r="L5" s="532"/>
      <c r="M5" s="533" t="s">
        <v>603</v>
      </c>
      <c r="N5" s="534" t="s">
        <v>604</v>
      </c>
      <c r="O5" s="535" t="s">
        <v>319</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1</v>
      </c>
      <c r="E7" s="536"/>
      <c r="F7" s="531"/>
      <c r="G7" s="532"/>
      <c r="H7" s="532"/>
      <c r="I7" s="532"/>
      <c r="J7" s="532"/>
      <c r="K7" s="532"/>
      <c r="L7" s="532"/>
      <c r="M7" s="527"/>
      <c r="N7" s="534" t="s">
        <v>605</v>
      </c>
      <c r="O7" s="535">
        <v>2</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431</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443</v>
      </c>
      <c r="E11" s="546"/>
      <c r="F11" s="531"/>
      <c r="G11" s="532"/>
      <c r="H11" s="532"/>
      <c r="I11" s="532"/>
      <c r="J11" s="532"/>
      <c r="K11" s="532"/>
      <c r="L11" s="532"/>
      <c r="M11" s="246"/>
      <c r="N11" s="246" t="s">
        <v>608</v>
      </c>
      <c r="O11" s="535" t="s">
        <v>458</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463</v>
      </c>
      <c r="E13" s="550"/>
      <c r="F13" s="531"/>
      <c r="G13" s="532"/>
      <c r="H13" s="532"/>
      <c r="I13" s="532"/>
      <c r="J13" s="532"/>
      <c r="K13" s="532"/>
      <c r="L13" s="532"/>
      <c r="M13" s="293" t="s">
        <v>609</v>
      </c>
      <c r="N13" s="295"/>
      <c r="O13" s="549" t="s">
        <v>463</v>
      </c>
      <c r="P13" s="550"/>
      <c r="Q13" s="531"/>
      <c r="R13" s="532"/>
      <c r="S13" s="532"/>
      <c r="T13" s="532"/>
      <c r="U13" s="532"/>
      <c r="V13" s="532"/>
      <c r="W13" s="543"/>
    </row>
    <row r="14" spans="2:25" s="49" customFormat="1" ht="17.100000000000001" customHeight="1" x14ac:dyDescent="0.45">
      <c r="B14" s="293" t="s">
        <v>610</v>
      </c>
      <c r="C14" s="295"/>
      <c r="D14" s="541" t="s">
        <v>464</v>
      </c>
      <c r="E14" s="542"/>
      <c r="F14" s="531"/>
      <c r="G14" s="532"/>
      <c r="H14" s="532"/>
      <c r="I14" s="532"/>
      <c r="J14" s="532"/>
      <c r="K14" s="532"/>
      <c r="L14" s="532"/>
      <c r="M14" s="293" t="s">
        <v>610</v>
      </c>
      <c r="N14" s="295"/>
      <c r="O14" s="541" t="s">
        <v>464</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448</v>
      </c>
      <c r="F16" s="555"/>
      <c r="G16" s="556"/>
      <c r="H16" s="556"/>
      <c r="I16" s="556"/>
      <c r="J16" s="556"/>
      <c r="K16" s="556"/>
      <c r="L16" s="556"/>
      <c r="M16" s="269"/>
      <c r="N16" s="551" t="s">
        <v>429</v>
      </c>
      <c r="O16" s="552"/>
      <c r="P16" s="554" t="s">
        <v>448</v>
      </c>
      <c r="Q16" s="555"/>
      <c r="R16" s="556"/>
      <c r="S16" s="556"/>
      <c r="T16" s="556"/>
      <c r="U16" s="556"/>
      <c r="V16" s="556"/>
      <c r="W16" s="557"/>
    </row>
    <row r="17" spans="2:23" s="49" customFormat="1" ht="17.100000000000001" customHeight="1" x14ac:dyDescent="0.45">
      <c r="B17" s="293" t="s">
        <v>419</v>
      </c>
      <c r="C17" s="294"/>
      <c r="D17" s="295"/>
      <c r="E17" s="558" t="s">
        <v>718</v>
      </c>
      <c r="F17" s="559"/>
      <c r="G17" s="559"/>
      <c r="H17" s="559"/>
      <c r="I17" s="559"/>
      <c r="J17" s="559"/>
      <c r="K17" s="559"/>
      <c r="L17" s="560"/>
      <c r="M17" s="293" t="s">
        <v>419</v>
      </c>
      <c r="N17" s="294"/>
      <c r="O17" s="295"/>
      <c r="P17" s="558" t="s">
        <v>719</v>
      </c>
      <c r="Q17" s="559"/>
      <c r="R17" s="559"/>
      <c r="S17" s="559"/>
      <c r="T17" s="559"/>
      <c r="U17" s="559"/>
      <c r="V17" s="559"/>
      <c r="W17" s="560"/>
    </row>
    <row r="18" spans="2:23" s="49" customFormat="1" ht="17.100000000000001" customHeight="1" x14ac:dyDescent="0.45">
      <c r="B18" s="293" t="s">
        <v>613</v>
      </c>
      <c r="C18" s="294"/>
      <c r="D18" s="295"/>
      <c r="E18" s="561" t="s">
        <v>720</v>
      </c>
      <c r="F18" s="562"/>
      <c r="G18" s="562"/>
      <c r="H18" s="562"/>
      <c r="I18" s="562"/>
      <c r="J18" s="562"/>
      <c r="K18" s="562"/>
      <c r="L18" s="562"/>
      <c r="M18" s="293" t="s">
        <v>613</v>
      </c>
      <c r="N18" s="294"/>
      <c r="O18" s="295"/>
      <c r="P18" s="561" t="s">
        <v>721</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649</v>
      </c>
      <c r="E21" s="572"/>
      <c r="F21" s="572"/>
      <c r="G21" s="572"/>
      <c r="H21" s="572"/>
      <c r="I21" s="572"/>
      <c r="J21" s="572"/>
      <c r="K21" s="572"/>
      <c r="L21" s="572"/>
      <c r="M21" s="573" t="s">
        <v>617</v>
      </c>
      <c r="N21" s="574"/>
      <c r="O21" s="571" t="s">
        <v>644</v>
      </c>
      <c r="P21" s="572"/>
      <c r="Q21" s="572"/>
      <c r="R21" s="572"/>
      <c r="S21" s="572"/>
      <c r="T21" s="572"/>
      <c r="U21" s="572"/>
      <c r="V21" s="572"/>
      <c r="W21" s="575"/>
    </row>
    <row r="22" spans="2:23" s="49" customFormat="1" ht="20.100000000000001" customHeight="1" x14ac:dyDescent="0.45">
      <c r="B22" s="527" t="s">
        <v>603</v>
      </c>
      <c r="C22" s="528" t="s">
        <v>604</v>
      </c>
      <c r="D22" s="529" t="s">
        <v>319</v>
      </c>
      <c r="E22" s="530"/>
      <c r="F22" s="531"/>
      <c r="G22" s="532"/>
      <c r="H22" s="532"/>
      <c r="I22" s="532"/>
      <c r="J22" s="532"/>
      <c r="K22" s="532"/>
      <c r="L22" s="532"/>
      <c r="M22" s="527" t="s">
        <v>603</v>
      </c>
      <c r="N22" s="528" t="s">
        <v>604</v>
      </c>
      <c r="O22" s="576" t="s">
        <v>319</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3</v>
      </c>
      <c r="E24" s="536"/>
      <c r="F24" s="531"/>
      <c r="G24" s="532"/>
      <c r="H24" s="532"/>
      <c r="I24" s="532"/>
      <c r="J24" s="532"/>
      <c r="K24" s="532"/>
      <c r="L24" s="532"/>
      <c r="M24" s="527"/>
      <c r="N24" s="534" t="s">
        <v>605</v>
      </c>
      <c r="O24" s="580">
        <v>4</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466</v>
      </c>
      <c r="E26" s="536"/>
      <c r="F26" s="531"/>
      <c r="G26" s="532"/>
      <c r="H26" s="532"/>
      <c r="I26" s="532"/>
      <c r="J26" s="532"/>
      <c r="K26" s="532"/>
      <c r="L26" s="532"/>
      <c r="M26" s="246" t="s">
        <v>606</v>
      </c>
      <c r="N26" s="246" t="s">
        <v>607</v>
      </c>
      <c r="O26" s="584" t="s">
        <v>466</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467</v>
      </c>
      <c r="E28" s="536"/>
      <c r="F28" s="531"/>
      <c r="G28" s="532"/>
      <c r="H28" s="532"/>
      <c r="I28" s="532"/>
      <c r="J28" s="532"/>
      <c r="K28" s="532"/>
      <c r="L28" s="532"/>
      <c r="M28" s="246"/>
      <c r="N28" s="246" t="s">
        <v>608</v>
      </c>
      <c r="O28" s="576" t="s">
        <v>467</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452</v>
      </c>
      <c r="E30" s="550"/>
      <c r="F30" s="531"/>
      <c r="G30" s="532"/>
      <c r="H30" s="532"/>
      <c r="I30" s="532"/>
      <c r="J30" s="532"/>
      <c r="K30" s="532"/>
      <c r="L30" s="532"/>
      <c r="M30" s="293" t="s">
        <v>609</v>
      </c>
      <c r="N30" s="295"/>
      <c r="O30" s="586" t="s">
        <v>452</v>
      </c>
      <c r="P30" s="587"/>
      <c r="Q30" s="531"/>
      <c r="R30" s="532"/>
      <c r="S30" s="532"/>
      <c r="T30" s="532"/>
      <c r="U30" s="532"/>
      <c r="V30" s="532"/>
      <c r="W30" s="543"/>
    </row>
    <row r="31" spans="2:23" s="49" customFormat="1" ht="17.100000000000001" customHeight="1" x14ac:dyDescent="0.45">
      <c r="B31" s="293" t="s">
        <v>610</v>
      </c>
      <c r="C31" s="295"/>
      <c r="D31" s="541" t="s">
        <v>468</v>
      </c>
      <c r="E31" s="542"/>
      <c r="F31" s="531"/>
      <c r="G31" s="532"/>
      <c r="H31" s="532"/>
      <c r="I31" s="532"/>
      <c r="J31" s="532"/>
      <c r="K31" s="532"/>
      <c r="L31" s="532"/>
      <c r="M31" s="293" t="s">
        <v>610</v>
      </c>
      <c r="N31" s="295"/>
      <c r="O31" s="586" t="s">
        <v>452</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448</v>
      </c>
      <c r="F33" s="555"/>
      <c r="G33" s="556"/>
      <c r="H33" s="556"/>
      <c r="I33" s="556"/>
      <c r="J33" s="556"/>
      <c r="K33" s="556"/>
      <c r="L33" s="556"/>
      <c r="M33" s="269"/>
      <c r="N33" s="551" t="s">
        <v>429</v>
      </c>
      <c r="O33" s="552"/>
      <c r="P33" s="588" t="s">
        <v>448</v>
      </c>
      <c r="Q33" s="555"/>
      <c r="R33" s="556"/>
      <c r="S33" s="556"/>
      <c r="T33" s="556"/>
      <c r="U33" s="556"/>
      <c r="V33" s="556"/>
      <c r="W33" s="557"/>
    </row>
    <row r="34" spans="2:23" s="49" customFormat="1" ht="17.100000000000001" customHeight="1" x14ac:dyDescent="0.45">
      <c r="B34" s="293" t="s">
        <v>419</v>
      </c>
      <c r="C34" s="294"/>
      <c r="D34" s="295"/>
      <c r="E34" s="558" t="s">
        <v>722</v>
      </c>
      <c r="F34" s="559"/>
      <c r="G34" s="559"/>
      <c r="H34" s="559"/>
      <c r="I34" s="559"/>
      <c r="J34" s="559"/>
      <c r="K34" s="559"/>
      <c r="L34" s="560"/>
      <c r="M34" s="293" t="s">
        <v>419</v>
      </c>
      <c r="N34" s="294"/>
      <c r="O34" s="295"/>
      <c r="P34" s="558" t="s">
        <v>723</v>
      </c>
      <c r="Q34" s="559"/>
      <c r="R34" s="559"/>
      <c r="S34" s="559"/>
      <c r="T34" s="559"/>
      <c r="U34" s="559"/>
      <c r="V34" s="559"/>
      <c r="W34" s="560"/>
    </row>
    <row r="35" spans="2:23" s="49" customFormat="1" ht="17.100000000000001" customHeight="1" x14ac:dyDescent="0.45">
      <c r="B35" s="293" t="s">
        <v>613</v>
      </c>
      <c r="C35" s="294"/>
      <c r="D35" s="295"/>
      <c r="E35" s="561" t="s">
        <v>669</v>
      </c>
      <c r="F35" s="562"/>
      <c r="G35" s="562"/>
      <c r="H35" s="562"/>
      <c r="I35" s="562"/>
      <c r="J35" s="562"/>
      <c r="K35" s="562"/>
      <c r="L35" s="562"/>
      <c r="M35" s="293" t="s">
        <v>613</v>
      </c>
      <c r="N35" s="294"/>
      <c r="O35" s="295"/>
      <c r="P35" s="561" t="s">
        <v>669</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645</v>
      </c>
      <c r="E38" s="572"/>
      <c r="F38" s="572"/>
      <c r="G38" s="572"/>
      <c r="H38" s="572"/>
      <c r="I38" s="572"/>
      <c r="J38" s="572"/>
      <c r="K38" s="572"/>
      <c r="L38" s="572"/>
      <c r="M38" s="269" t="s">
        <v>617</v>
      </c>
      <c r="N38" s="270"/>
      <c r="O38" s="589" t="s">
        <v>685</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97D2F7B6-9C0C-4129-ACA4-A1D3C0435545}">
      <formula1>INDIRECT(D13)</formula1>
    </dataValidation>
    <dataValidation type="list" allowBlank="1" showInputMessage="1" showErrorMessage="1" sqref="D11:E12 O11:P12 D28:E29 O28:P29" xr:uid="{8B605BB7-8C6B-454F-BE93-DCCC1DC5BF34}">
      <formula1>INDIRECT(D9)</formula1>
    </dataValidation>
    <dataValidation type="list" allowBlank="1" showInputMessage="1" showErrorMessage="1" sqref="E32:E33 P15:P16 P32:P33 E15:E16" xr:uid="{E6CE0444-839F-4ECA-BE08-C8596120CE58}">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C1C4B-FE59-4B79-9394-F23489FFFF93}">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320</v>
      </c>
      <c r="E5" s="530"/>
      <c r="F5" s="531"/>
      <c r="G5" s="532"/>
      <c r="H5" s="532"/>
      <c r="I5" s="532"/>
      <c r="J5" s="532"/>
      <c r="K5" s="532"/>
      <c r="L5" s="532"/>
      <c r="M5" s="533" t="s">
        <v>603</v>
      </c>
      <c r="N5" s="534" t="s">
        <v>604</v>
      </c>
      <c r="O5" s="535" t="s">
        <v>320</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1</v>
      </c>
      <c r="E7" s="536"/>
      <c r="F7" s="531"/>
      <c r="G7" s="532"/>
      <c r="H7" s="532"/>
      <c r="I7" s="532"/>
      <c r="J7" s="532"/>
      <c r="K7" s="532"/>
      <c r="L7" s="532"/>
      <c r="M7" s="527"/>
      <c r="N7" s="534" t="s">
        <v>605</v>
      </c>
      <c r="O7" s="535">
        <v>2</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431</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443</v>
      </c>
      <c r="E11" s="546"/>
      <c r="F11" s="531"/>
      <c r="G11" s="532"/>
      <c r="H11" s="532"/>
      <c r="I11" s="532"/>
      <c r="J11" s="532"/>
      <c r="K11" s="532"/>
      <c r="L11" s="532"/>
      <c r="M11" s="246"/>
      <c r="N11" s="246" t="s">
        <v>608</v>
      </c>
      <c r="O11" s="535" t="s">
        <v>445</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463</v>
      </c>
      <c r="E13" s="550"/>
      <c r="F13" s="531"/>
      <c r="G13" s="532"/>
      <c r="H13" s="532"/>
      <c r="I13" s="532"/>
      <c r="J13" s="532"/>
      <c r="K13" s="532"/>
      <c r="L13" s="532"/>
      <c r="M13" s="293" t="s">
        <v>609</v>
      </c>
      <c r="N13" s="295"/>
      <c r="O13" s="549" t="s">
        <v>433</v>
      </c>
      <c r="P13" s="550"/>
      <c r="Q13" s="531"/>
      <c r="R13" s="532"/>
      <c r="S13" s="532"/>
      <c r="T13" s="532"/>
      <c r="U13" s="532"/>
      <c r="V13" s="532"/>
      <c r="W13" s="543"/>
    </row>
    <row r="14" spans="2:25" s="49" customFormat="1" ht="17.100000000000001" customHeight="1" x14ac:dyDescent="0.45">
      <c r="B14" s="293" t="s">
        <v>610</v>
      </c>
      <c r="C14" s="295"/>
      <c r="D14" s="541" t="s">
        <v>464</v>
      </c>
      <c r="E14" s="542"/>
      <c r="F14" s="531"/>
      <c r="G14" s="532"/>
      <c r="H14" s="532"/>
      <c r="I14" s="532"/>
      <c r="J14" s="532"/>
      <c r="K14" s="532"/>
      <c r="L14" s="532"/>
      <c r="M14" s="293" t="s">
        <v>610</v>
      </c>
      <c r="N14" s="295"/>
      <c r="O14" s="541" t="s">
        <v>455</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448</v>
      </c>
      <c r="F16" s="555"/>
      <c r="G16" s="556"/>
      <c r="H16" s="556"/>
      <c r="I16" s="556"/>
      <c r="J16" s="556"/>
      <c r="K16" s="556"/>
      <c r="L16" s="556"/>
      <c r="M16" s="269"/>
      <c r="N16" s="551" t="s">
        <v>429</v>
      </c>
      <c r="O16" s="552"/>
      <c r="P16" s="554" t="s">
        <v>457</v>
      </c>
      <c r="Q16" s="555"/>
      <c r="R16" s="556"/>
      <c r="S16" s="556"/>
      <c r="T16" s="556"/>
      <c r="U16" s="556"/>
      <c r="V16" s="556"/>
      <c r="W16" s="557"/>
    </row>
    <row r="17" spans="2:23" s="49" customFormat="1" ht="17.100000000000001" customHeight="1" x14ac:dyDescent="0.45">
      <c r="B17" s="293" t="s">
        <v>419</v>
      </c>
      <c r="C17" s="294"/>
      <c r="D17" s="295"/>
      <c r="E17" s="558" t="s">
        <v>660</v>
      </c>
      <c r="F17" s="559"/>
      <c r="G17" s="559"/>
      <c r="H17" s="559"/>
      <c r="I17" s="559"/>
      <c r="J17" s="559"/>
      <c r="K17" s="559"/>
      <c r="L17" s="560"/>
      <c r="M17" s="293" t="s">
        <v>419</v>
      </c>
      <c r="N17" s="294"/>
      <c r="O17" s="295"/>
      <c r="P17" s="558" t="s">
        <v>632</v>
      </c>
      <c r="Q17" s="559"/>
      <c r="R17" s="559"/>
      <c r="S17" s="559"/>
      <c r="T17" s="559"/>
      <c r="U17" s="559"/>
      <c r="V17" s="559"/>
      <c r="W17" s="560"/>
    </row>
    <row r="18" spans="2:23" s="49" customFormat="1" ht="17.100000000000001" customHeight="1" x14ac:dyDescent="0.45">
      <c r="B18" s="293" t="s">
        <v>613</v>
      </c>
      <c r="C18" s="294"/>
      <c r="D18" s="295"/>
      <c r="E18" s="561" t="s">
        <v>642</v>
      </c>
      <c r="F18" s="562"/>
      <c r="G18" s="562"/>
      <c r="H18" s="562"/>
      <c r="I18" s="562"/>
      <c r="J18" s="562"/>
      <c r="K18" s="562"/>
      <c r="L18" s="562"/>
      <c r="M18" s="293" t="s">
        <v>613</v>
      </c>
      <c r="N18" s="294"/>
      <c r="O18" s="295"/>
      <c r="P18" s="561" t="s">
        <v>335</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644</v>
      </c>
      <c r="E21" s="572"/>
      <c r="F21" s="572"/>
      <c r="G21" s="572"/>
      <c r="H21" s="572"/>
      <c r="I21" s="572"/>
      <c r="J21" s="572"/>
      <c r="K21" s="572"/>
      <c r="L21" s="572"/>
      <c r="M21" s="573" t="s">
        <v>617</v>
      </c>
      <c r="N21" s="574"/>
      <c r="O21" s="571" t="s">
        <v>666</v>
      </c>
      <c r="P21" s="572"/>
      <c r="Q21" s="572"/>
      <c r="R21" s="572"/>
      <c r="S21" s="572"/>
      <c r="T21" s="572"/>
      <c r="U21" s="572"/>
      <c r="V21" s="572"/>
      <c r="W21" s="575"/>
    </row>
    <row r="22" spans="2:23" s="49" customFormat="1" ht="20.100000000000001" customHeight="1" x14ac:dyDescent="0.45">
      <c r="B22" s="527" t="s">
        <v>603</v>
      </c>
      <c r="C22" s="528" t="s">
        <v>604</v>
      </c>
      <c r="D22" s="529" t="s">
        <v>320</v>
      </c>
      <c r="E22" s="530"/>
      <c r="F22" s="531"/>
      <c r="G22" s="532"/>
      <c r="H22" s="532"/>
      <c r="I22" s="532"/>
      <c r="J22" s="532"/>
      <c r="K22" s="532"/>
      <c r="L22" s="532"/>
      <c r="M22" s="527" t="s">
        <v>603</v>
      </c>
      <c r="N22" s="528" t="s">
        <v>604</v>
      </c>
      <c r="O22" s="576" t="s">
        <v>320</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3</v>
      </c>
      <c r="E24" s="536"/>
      <c r="F24" s="531"/>
      <c r="G24" s="532"/>
      <c r="H24" s="532"/>
      <c r="I24" s="532"/>
      <c r="J24" s="532"/>
      <c r="K24" s="532"/>
      <c r="L24" s="532"/>
      <c r="M24" s="527"/>
      <c r="N24" s="534" t="s">
        <v>605</v>
      </c>
      <c r="O24" s="580">
        <v>4</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431</v>
      </c>
      <c r="E26" s="536"/>
      <c r="F26" s="531"/>
      <c r="G26" s="532"/>
      <c r="H26" s="532"/>
      <c r="I26" s="532"/>
      <c r="J26" s="532"/>
      <c r="K26" s="532"/>
      <c r="L26" s="532"/>
      <c r="M26" s="246" t="s">
        <v>606</v>
      </c>
      <c r="N26" s="246" t="s">
        <v>607</v>
      </c>
      <c r="O26" s="584" t="s">
        <v>431</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458</v>
      </c>
      <c r="E28" s="536"/>
      <c r="F28" s="531"/>
      <c r="G28" s="532"/>
      <c r="H28" s="532"/>
      <c r="I28" s="532"/>
      <c r="J28" s="532"/>
      <c r="K28" s="532"/>
      <c r="L28" s="532"/>
      <c r="M28" s="246"/>
      <c r="N28" s="246" t="s">
        <v>608</v>
      </c>
      <c r="O28" s="576" t="s">
        <v>445</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463</v>
      </c>
      <c r="E30" s="550"/>
      <c r="F30" s="531"/>
      <c r="G30" s="532"/>
      <c r="H30" s="532"/>
      <c r="I30" s="532"/>
      <c r="J30" s="532"/>
      <c r="K30" s="532"/>
      <c r="L30" s="532"/>
      <c r="M30" s="293" t="s">
        <v>609</v>
      </c>
      <c r="N30" s="295"/>
      <c r="O30" s="586" t="s">
        <v>452</v>
      </c>
      <c r="P30" s="587"/>
      <c r="Q30" s="531"/>
      <c r="R30" s="532"/>
      <c r="S30" s="532"/>
      <c r="T30" s="532"/>
      <c r="U30" s="532"/>
      <c r="V30" s="532"/>
      <c r="W30" s="543"/>
    </row>
    <row r="31" spans="2:23" s="49" customFormat="1" ht="17.100000000000001" customHeight="1" x14ac:dyDescent="0.45">
      <c r="B31" s="293" t="s">
        <v>610</v>
      </c>
      <c r="C31" s="295"/>
      <c r="D31" s="541" t="s">
        <v>464</v>
      </c>
      <c r="E31" s="542"/>
      <c r="F31" s="531"/>
      <c r="G31" s="532"/>
      <c r="H31" s="532"/>
      <c r="I31" s="532"/>
      <c r="J31" s="532"/>
      <c r="K31" s="532"/>
      <c r="L31" s="532"/>
      <c r="M31" s="293" t="s">
        <v>610</v>
      </c>
      <c r="N31" s="295"/>
      <c r="O31" s="586" t="s">
        <v>452</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448</v>
      </c>
      <c r="F33" s="555"/>
      <c r="G33" s="556"/>
      <c r="H33" s="556"/>
      <c r="I33" s="556"/>
      <c r="J33" s="556"/>
      <c r="K33" s="556"/>
      <c r="L33" s="556"/>
      <c r="M33" s="269"/>
      <c r="N33" s="551" t="s">
        <v>429</v>
      </c>
      <c r="O33" s="552"/>
      <c r="P33" s="588" t="s">
        <v>457</v>
      </c>
      <c r="Q33" s="555"/>
      <c r="R33" s="556"/>
      <c r="S33" s="556"/>
      <c r="T33" s="556"/>
      <c r="U33" s="556"/>
      <c r="V33" s="556"/>
      <c r="W33" s="557"/>
    </row>
    <row r="34" spans="2:23" s="49" customFormat="1" ht="17.100000000000001" customHeight="1" x14ac:dyDescent="0.45">
      <c r="B34" s="293" t="s">
        <v>419</v>
      </c>
      <c r="C34" s="294"/>
      <c r="D34" s="295"/>
      <c r="E34" s="558" t="s">
        <v>724</v>
      </c>
      <c r="F34" s="559"/>
      <c r="G34" s="559"/>
      <c r="H34" s="559"/>
      <c r="I34" s="559"/>
      <c r="J34" s="559"/>
      <c r="K34" s="559"/>
      <c r="L34" s="560"/>
      <c r="M34" s="293" t="s">
        <v>419</v>
      </c>
      <c r="N34" s="294"/>
      <c r="O34" s="295"/>
      <c r="P34" s="558" t="s">
        <v>725</v>
      </c>
      <c r="Q34" s="559"/>
      <c r="R34" s="559"/>
      <c r="S34" s="559"/>
      <c r="T34" s="559"/>
      <c r="U34" s="559"/>
      <c r="V34" s="559"/>
      <c r="W34" s="560"/>
    </row>
    <row r="35" spans="2:23" s="49" customFormat="1" ht="17.100000000000001" customHeight="1" x14ac:dyDescent="0.45">
      <c r="B35" s="293" t="s">
        <v>613</v>
      </c>
      <c r="C35" s="294"/>
      <c r="D35" s="295"/>
      <c r="E35" s="561" t="s">
        <v>726</v>
      </c>
      <c r="F35" s="562"/>
      <c r="G35" s="562"/>
      <c r="H35" s="562"/>
      <c r="I35" s="562"/>
      <c r="J35" s="562"/>
      <c r="K35" s="562"/>
      <c r="L35" s="562"/>
      <c r="M35" s="293" t="s">
        <v>613</v>
      </c>
      <c r="N35" s="294"/>
      <c r="O35" s="295"/>
      <c r="P35" s="561" t="s">
        <v>335</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662</v>
      </c>
      <c r="E38" s="572"/>
      <c r="F38" s="572"/>
      <c r="G38" s="572"/>
      <c r="H38" s="572"/>
      <c r="I38" s="572"/>
      <c r="J38" s="572"/>
      <c r="K38" s="572"/>
      <c r="L38" s="572"/>
      <c r="M38" s="269" t="s">
        <v>617</v>
      </c>
      <c r="N38" s="270"/>
      <c r="O38" s="589" t="s">
        <v>672</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AE81AE7E-F5FF-40CF-8323-E8F219FD0D7A}">
      <formula1>INDIRECT(D13)</formula1>
    </dataValidation>
    <dataValidation type="list" allowBlank="1" showInputMessage="1" showErrorMessage="1" sqref="D11:E12 O11:P12 D28:E29 O28:P29" xr:uid="{F7CDF270-D032-44FA-9170-B81F974FF20B}">
      <formula1>INDIRECT(D9)</formula1>
    </dataValidation>
    <dataValidation type="list" allowBlank="1" showInputMessage="1" showErrorMessage="1" sqref="E32:E33 P15:P16 P32:P33 E15:E16" xr:uid="{4EBE8B7D-E4D1-4CDD-BBC4-BF03737521B7}">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8BFB9-FA58-4274-82BA-7FD880629059}">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321</v>
      </c>
      <c r="E5" s="530"/>
      <c r="F5" s="531"/>
      <c r="G5" s="532"/>
      <c r="H5" s="532"/>
      <c r="I5" s="532"/>
      <c r="J5" s="532"/>
      <c r="K5" s="532"/>
      <c r="L5" s="532"/>
      <c r="M5" s="533" t="s">
        <v>603</v>
      </c>
      <c r="N5" s="534" t="s">
        <v>604</v>
      </c>
      <c r="O5" s="535" t="s">
        <v>321</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1</v>
      </c>
      <c r="E7" s="536"/>
      <c r="F7" s="531"/>
      <c r="G7" s="532"/>
      <c r="H7" s="532"/>
      <c r="I7" s="532"/>
      <c r="J7" s="532"/>
      <c r="K7" s="532"/>
      <c r="L7" s="532"/>
      <c r="M7" s="527"/>
      <c r="N7" s="534" t="s">
        <v>605</v>
      </c>
      <c r="O7" s="535">
        <v>2</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431</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443</v>
      </c>
      <c r="E11" s="546"/>
      <c r="F11" s="531"/>
      <c r="G11" s="532"/>
      <c r="H11" s="532"/>
      <c r="I11" s="532"/>
      <c r="J11" s="532"/>
      <c r="K11" s="532"/>
      <c r="L11" s="532"/>
      <c r="M11" s="246"/>
      <c r="N11" s="246" t="s">
        <v>608</v>
      </c>
      <c r="O11" s="535" t="s">
        <v>458</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463</v>
      </c>
      <c r="E13" s="550"/>
      <c r="F13" s="531"/>
      <c r="G13" s="532"/>
      <c r="H13" s="532"/>
      <c r="I13" s="532"/>
      <c r="J13" s="532"/>
      <c r="K13" s="532"/>
      <c r="L13" s="532"/>
      <c r="M13" s="293" t="s">
        <v>609</v>
      </c>
      <c r="N13" s="295"/>
      <c r="O13" s="549" t="s">
        <v>463</v>
      </c>
      <c r="P13" s="550"/>
      <c r="Q13" s="531"/>
      <c r="R13" s="532"/>
      <c r="S13" s="532"/>
      <c r="T13" s="532"/>
      <c r="U13" s="532"/>
      <c r="V13" s="532"/>
      <c r="W13" s="543"/>
    </row>
    <row r="14" spans="2:25" s="49" customFormat="1" ht="17.100000000000001" customHeight="1" x14ac:dyDescent="0.45">
      <c r="B14" s="293" t="s">
        <v>610</v>
      </c>
      <c r="C14" s="295"/>
      <c r="D14" s="541" t="s">
        <v>464</v>
      </c>
      <c r="E14" s="542"/>
      <c r="F14" s="531"/>
      <c r="G14" s="532"/>
      <c r="H14" s="532"/>
      <c r="I14" s="532"/>
      <c r="J14" s="532"/>
      <c r="K14" s="532"/>
      <c r="L14" s="532"/>
      <c r="M14" s="293" t="s">
        <v>610</v>
      </c>
      <c r="N14" s="295"/>
      <c r="O14" s="541" t="s">
        <v>464</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448</v>
      </c>
      <c r="F16" s="555"/>
      <c r="G16" s="556"/>
      <c r="H16" s="556"/>
      <c r="I16" s="556"/>
      <c r="J16" s="556"/>
      <c r="K16" s="556"/>
      <c r="L16" s="556"/>
      <c r="M16" s="269"/>
      <c r="N16" s="551" t="s">
        <v>429</v>
      </c>
      <c r="O16" s="552"/>
      <c r="P16" s="554" t="s">
        <v>448</v>
      </c>
      <c r="Q16" s="555"/>
      <c r="R16" s="556"/>
      <c r="S16" s="556"/>
      <c r="T16" s="556"/>
      <c r="U16" s="556"/>
      <c r="V16" s="556"/>
      <c r="W16" s="557"/>
    </row>
    <row r="17" spans="2:23" s="49" customFormat="1" ht="17.100000000000001" customHeight="1" x14ac:dyDescent="0.45">
      <c r="B17" s="293" t="s">
        <v>419</v>
      </c>
      <c r="C17" s="294"/>
      <c r="D17" s="295"/>
      <c r="E17" s="558" t="s">
        <v>727</v>
      </c>
      <c r="F17" s="559"/>
      <c r="G17" s="559"/>
      <c r="H17" s="559"/>
      <c r="I17" s="559"/>
      <c r="J17" s="559"/>
      <c r="K17" s="559"/>
      <c r="L17" s="560"/>
      <c r="M17" s="293" t="s">
        <v>419</v>
      </c>
      <c r="N17" s="294"/>
      <c r="O17" s="295"/>
      <c r="P17" s="558" t="s">
        <v>728</v>
      </c>
      <c r="Q17" s="559"/>
      <c r="R17" s="559"/>
      <c r="S17" s="559"/>
      <c r="T17" s="559"/>
      <c r="U17" s="559"/>
      <c r="V17" s="559"/>
      <c r="W17" s="560"/>
    </row>
    <row r="18" spans="2:23" s="49" customFormat="1" ht="17.100000000000001" customHeight="1" x14ac:dyDescent="0.45">
      <c r="B18" s="293" t="s">
        <v>613</v>
      </c>
      <c r="C18" s="294"/>
      <c r="D18" s="295"/>
      <c r="E18" s="561" t="s">
        <v>729</v>
      </c>
      <c r="F18" s="562"/>
      <c r="G18" s="562"/>
      <c r="H18" s="562"/>
      <c r="I18" s="562"/>
      <c r="J18" s="562"/>
      <c r="K18" s="562"/>
      <c r="L18" s="562"/>
      <c r="M18" s="293" t="s">
        <v>613</v>
      </c>
      <c r="N18" s="294"/>
      <c r="O18" s="295"/>
      <c r="P18" s="561" t="s">
        <v>730</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649</v>
      </c>
      <c r="E21" s="572"/>
      <c r="F21" s="572"/>
      <c r="G21" s="572"/>
      <c r="H21" s="572"/>
      <c r="I21" s="572"/>
      <c r="J21" s="572"/>
      <c r="K21" s="572"/>
      <c r="L21" s="572"/>
      <c r="M21" s="573" t="s">
        <v>617</v>
      </c>
      <c r="N21" s="574"/>
      <c r="O21" s="571" t="s">
        <v>644</v>
      </c>
      <c r="P21" s="572"/>
      <c r="Q21" s="572"/>
      <c r="R21" s="572"/>
      <c r="S21" s="572"/>
      <c r="T21" s="572"/>
      <c r="U21" s="572"/>
      <c r="V21" s="572"/>
      <c r="W21" s="575"/>
    </row>
    <row r="22" spans="2:23" s="49" customFormat="1" ht="20.100000000000001" customHeight="1" x14ac:dyDescent="0.45">
      <c r="B22" s="527" t="s">
        <v>603</v>
      </c>
      <c r="C22" s="528" t="s">
        <v>604</v>
      </c>
      <c r="D22" s="529" t="s">
        <v>321</v>
      </c>
      <c r="E22" s="530"/>
      <c r="F22" s="531"/>
      <c r="G22" s="532"/>
      <c r="H22" s="532"/>
      <c r="I22" s="532"/>
      <c r="J22" s="532"/>
      <c r="K22" s="532"/>
      <c r="L22" s="532"/>
      <c r="M22" s="527" t="s">
        <v>603</v>
      </c>
      <c r="N22" s="528" t="s">
        <v>604</v>
      </c>
      <c r="O22" s="576" t="s">
        <v>322</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3</v>
      </c>
      <c r="E24" s="536"/>
      <c r="F24" s="531"/>
      <c r="G24" s="532"/>
      <c r="H24" s="532"/>
      <c r="I24" s="532"/>
      <c r="J24" s="532"/>
      <c r="K24" s="532"/>
      <c r="L24" s="532"/>
      <c r="M24" s="527"/>
      <c r="N24" s="534" t="s">
        <v>605</v>
      </c>
      <c r="O24" s="580">
        <v>1</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466</v>
      </c>
      <c r="E26" s="536"/>
      <c r="F26" s="531"/>
      <c r="G26" s="532"/>
      <c r="H26" s="532"/>
      <c r="I26" s="532"/>
      <c r="J26" s="532"/>
      <c r="K26" s="532"/>
      <c r="L26" s="532"/>
      <c r="M26" s="246" t="s">
        <v>606</v>
      </c>
      <c r="N26" s="246" t="s">
        <v>607</v>
      </c>
      <c r="O26" s="584" t="s">
        <v>431</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467</v>
      </c>
      <c r="E28" s="536"/>
      <c r="F28" s="531"/>
      <c r="G28" s="532"/>
      <c r="H28" s="532"/>
      <c r="I28" s="532"/>
      <c r="J28" s="532"/>
      <c r="K28" s="532"/>
      <c r="L28" s="532"/>
      <c r="M28" s="246"/>
      <c r="N28" s="246" t="s">
        <v>608</v>
      </c>
      <c r="O28" s="576" t="s">
        <v>443</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452</v>
      </c>
      <c r="E30" s="550"/>
      <c r="F30" s="531"/>
      <c r="G30" s="532"/>
      <c r="H30" s="532"/>
      <c r="I30" s="532"/>
      <c r="J30" s="532"/>
      <c r="K30" s="532"/>
      <c r="L30" s="532"/>
      <c r="M30" s="293" t="s">
        <v>609</v>
      </c>
      <c r="N30" s="295"/>
      <c r="O30" s="586" t="s">
        <v>452</v>
      </c>
      <c r="P30" s="587"/>
      <c r="Q30" s="531"/>
      <c r="R30" s="532"/>
      <c r="S30" s="532"/>
      <c r="T30" s="532"/>
      <c r="U30" s="532"/>
      <c r="V30" s="532"/>
      <c r="W30" s="543"/>
    </row>
    <row r="31" spans="2:23" s="49" customFormat="1" ht="17.100000000000001" customHeight="1" x14ac:dyDescent="0.45">
      <c r="B31" s="293" t="s">
        <v>610</v>
      </c>
      <c r="C31" s="295"/>
      <c r="D31" s="541" t="s">
        <v>468</v>
      </c>
      <c r="E31" s="542"/>
      <c r="F31" s="531"/>
      <c r="G31" s="532"/>
      <c r="H31" s="532"/>
      <c r="I31" s="532"/>
      <c r="J31" s="532"/>
      <c r="K31" s="532"/>
      <c r="L31" s="532"/>
      <c r="M31" s="293" t="s">
        <v>610</v>
      </c>
      <c r="N31" s="295"/>
      <c r="O31" s="586" t="s">
        <v>452</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448</v>
      </c>
      <c r="F33" s="555"/>
      <c r="G33" s="556"/>
      <c r="H33" s="556"/>
      <c r="I33" s="556"/>
      <c r="J33" s="556"/>
      <c r="K33" s="556"/>
      <c r="L33" s="556"/>
      <c r="M33" s="269"/>
      <c r="N33" s="551" t="s">
        <v>429</v>
      </c>
      <c r="O33" s="552"/>
      <c r="P33" s="588" t="s">
        <v>457</v>
      </c>
      <c r="Q33" s="555"/>
      <c r="R33" s="556"/>
      <c r="S33" s="556"/>
      <c r="T33" s="556"/>
      <c r="U33" s="556"/>
      <c r="V33" s="556"/>
      <c r="W33" s="557"/>
    </row>
    <row r="34" spans="2:23" s="49" customFormat="1" ht="17.100000000000001" customHeight="1" x14ac:dyDescent="0.45">
      <c r="B34" s="293" t="s">
        <v>419</v>
      </c>
      <c r="C34" s="294"/>
      <c r="D34" s="295"/>
      <c r="E34" s="558" t="s">
        <v>731</v>
      </c>
      <c r="F34" s="559"/>
      <c r="G34" s="559"/>
      <c r="H34" s="559"/>
      <c r="I34" s="559"/>
      <c r="J34" s="559"/>
      <c r="K34" s="559"/>
      <c r="L34" s="560"/>
      <c r="M34" s="293" t="s">
        <v>419</v>
      </c>
      <c r="N34" s="294"/>
      <c r="O34" s="295"/>
      <c r="P34" s="558" t="s">
        <v>732</v>
      </c>
      <c r="Q34" s="559"/>
      <c r="R34" s="559"/>
      <c r="S34" s="559"/>
      <c r="T34" s="559"/>
      <c r="U34" s="559"/>
      <c r="V34" s="559"/>
      <c r="W34" s="560"/>
    </row>
    <row r="35" spans="2:23" s="49" customFormat="1" ht="17.100000000000001" customHeight="1" x14ac:dyDescent="0.45">
      <c r="B35" s="293" t="s">
        <v>613</v>
      </c>
      <c r="C35" s="294"/>
      <c r="D35" s="295"/>
      <c r="E35" s="561" t="s">
        <v>676</v>
      </c>
      <c r="F35" s="562"/>
      <c r="G35" s="562"/>
      <c r="H35" s="562"/>
      <c r="I35" s="562"/>
      <c r="J35" s="562"/>
      <c r="K35" s="562"/>
      <c r="L35" s="562"/>
      <c r="M35" s="293" t="s">
        <v>613</v>
      </c>
      <c r="N35" s="294"/>
      <c r="O35" s="295"/>
      <c r="P35" s="561" t="s">
        <v>335</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645</v>
      </c>
      <c r="E38" s="572"/>
      <c r="F38" s="572"/>
      <c r="G38" s="572"/>
      <c r="H38" s="572"/>
      <c r="I38" s="572"/>
      <c r="J38" s="572"/>
      <c r="K38" s="572"/>
      <c r="L38" s="572"/>
      <c r="M38" s="269" t="s">
        <v>617</v>
      </c>
      <c r="N38" s="270"/>
      <c r="O38" s="589" t="s">
        <v>672</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9F52C844-E844-49AF-B2E5-6403E25B484E}">
      <formula1>INDIRECT(D13)</formula1>
    </dataValidation>
    <dataValidation type="list" allowBlank="1" showInputMessage="1" showErrorMessage="1" sqref="D11:E12 O11:P12 D28:E29 O28:P29" xr:uid="{CE3FF09C-4877-43AC-B208-6E3E6BABDDF6}">
      <formula1>INDIRECT(D9)</formula1>
    </dataValidation>
    <dataValidation type="list" allowBlank="1" showInputMessage="1" showErrorMessage="1" sqref="E32:E33 P15:P16 P32:P33 E15:E16" xr:uid="{CF5E7F04-5032-4405-9FA7-06C9BC4A12CC}">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8A462-880D-4F1C-9780-BAEF3676A1EA}">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322</v>
      </c>
      <c r="E5" s="530"/>
      <c r="F5" s="531"/>
      <c r="G5" s="532"/>
      <c r="H5" s="532"/>
      <c r="I5" s="532"/>
      <c r="J5" s="532"/>
      <c r="K5" s="532"/>
      <c r="L5" s="532"/>
      <c r="M5" s="533" t="s">
        <v>603</v>
      </c>
      <c r="N5" s="534" t="s">
        <v>604</v>
      </c>
      <c r="O5" s="535" t="s">
        <v>322</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2</v>
      </c>
      <c r="E7" s="536"/>
      <c r="F7" s="531"/>
      <c r="G7" s="532"/>
      <c r="H7" s="532"/>
      <c r="I7" s="532"/>
      <c r="J7" s="532"/>
      <c r="K7" s="532"/>
      <c r="L7" s="532"/>
      <c r="M7" s="527"/>
      <c r="N7" s="534" t="s">
        <v>605</v>
      </c>
      <c r="O7" s="535">
        <v>3</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431</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458</v>
      </c>
      <c r="E11" s="546"/>
      <c r="F11" s="531"/>
      <c r="G11" s="532"/>
      <c r="H11" s="532"/>
      <c r="I11" s="532"/>
      <c r="J11" s="532"/>
      <c r="K11" s="532"/>
      <c r="L11" s="532"/>
      <c r="M11" s="246"/>
      <c r="N11" s="246" t="s">
        <v>608</v>
      </c>
      <c r="O11" s="535" t="s">
        <v>487</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463</v>
      </c>
      <c r="E13" s="550"/>
      <c r="F13" s="531"/>
      <c r="G13" s="532"/>
      <c r="H13" s="532"/>
      <c r="I13" s="532"/>
      <c r="J13" s="532"/>
      <c r="K13" s="532"/>
      <c r="L13" s="532"/>
      <c r="M13" s="293" t="s">
        <v>609</v>
      </c>
      <c r="N13" s="295"/>
      <c r="O13" s="549" t="s">
        <v>452</v>
      </c>
      <c r="P13" s="550"/>
      <c r="Q13" s="531"/>
      <c r="R13" s="532"/>
      <c r="S13" s="532"/>
      <c r="T13" s="532"/>
      <c r="U13" s="532"/>
      <c r="V13" s="532"/>
      <c r="W13" s="543"/>
    </row>
    <row r="14" spans="2:25" s="49" customFormat="1" ht="17.100000000000001" customHeight="1" x14ac:dyDescent="0.45">
      <c r="B14" s="293" t="s">
        <v>610</v>
      </c>
      <c r="C14" s="295"/>
      <c r="D14" s="541" t="s">
        <v>464</v>
      </c>
      <c r="E14" s="542"/>
      <c r="F14" s="531"/>
      <c r="G14" s="532"/>
      <c r="H14" s="532"/>
      <c r="I14" s="532"/>
      <c r="J14" s="532"/>
      <c r="K14" s="532"/>
      <c r="L14" s="532"/>
      <c r="M14" s="293" t="s">
        <v>610</v>
      </c>
      <c r="N14" s="295"/>
      <c r="O14" s="541" t="s">
        <v>452</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448</v>
      </c>
      <c r="F16" s="555"/>
      <c r="G16" s="556"/>
      <c r="H16" s="556"/>
      <c r="I16" s="556"/>
      <c r="J16" s="556"/>
      <c r="K16" s="556"/>
      <c r="L16" s="556"/>
      <c r="M16" s="269"/>
      <c r="N16" s="551" t="s">
        <v>429</v>
      </c>
      <c r="O16" s="552"/>
      <c r="P16" s="554" t="s">
        <v>448</v>
      </c>
      <c r="Q16" s="555"/>
      <c r="R16" s="556"/>
      <c r="S16" s="556"/>
      <c r="T16" s="556"/>
      <c r="U16" s="556"/>
      <c r="V16" s="556"/>
      <c r="W16" s="557"/>
    </row>
    <row r="17" spans="2:23" s="49" customFormat="1" ht="17.100000000000001" customHeight="1" x14ac:dyDescent="0.45">
      <c r="B17" s="293" t="s">
        <v>419</v>
      </c>
      <c r="C17" s="294"/>
      <c r="D17" s="295"/>
      <c r="E17" s="558" t="s">
        <v>733</v>
      </c>
      <c r="F17" s="559"/>
      <c r="G17" s="559"/>
      <c r="H17" s="559"/>
      <c r="I17" s="559"/>
      <c r="J17" s="559"/>
      <c r="K17" s="559"/>
      <c r="L17" s="560"/>
      <c r="M17" s="293" t="s">
        <v>419</v>
      </c>
      <c r="N17" s="294"/>
      <c r="O17" s="295"/>
      <c r="P17" s="558" t="s">
        <v>734</v>
      </c>
      <c r="Q17" s="559"/>
      <c r="R17" s="559"/>
      <c r="S17" s="559"/>
      <c r="T17" s="559"/>
      <c r="U17" s="559"/>
      <c r="V17" s="559"/>
      <c r="W17" s="560"/>
    </row>
    <row r="18" spans="2:23" s="49" customFormat="1" ht="17.100000000000001" customHeight="1" x14ac:dyDescent="0.45">
      <c r="B18" s="293" t="s">
        <v>613</v>
      </c>
      <c r="C18" s="294"/>
      <c r="D18" s="295"/>
      <c r="E18" s="561" t="s">
        <v>642</v>
      </c>
      <c r="F18" s="562"/>
      <c r="G18" s="562"/>
      <c r="H18" s="562"/>
      <c r="I18" s="562"/>
      <c r="J18" s="562"/>
      <c r="K18" s="562"/>
      <c r="L18" s="562"/>
      <c r="M18" s="293" t="s">
        <v>613</v>
      </c>
      <c r="N18" s="294"/>
      <c r="O18" s="295"/>
      <c r="P18" s="561" t="s">
        <v>672</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644</v>
      </c>
      <c r="E21" s="572"/>
      <c r="F21" s="572"/>
      <c r="G21" s="572"/>
      <c r="H21" s="572"/>
      <c r="I21" s="572"/>
      <c r="J21" s="572"/>
      <c r="K21" s="572"/>
      <c r="L21" s="572"/>
      <c r="M21" s="573" t="s">
        <v>617</v>
      </c>
      <c r="N21" s="574"/>
      <c r="O21" s="571" t="s">
        <v>638</v>
      </c>
      <c r="P21" s="572"/>
      <c r="Q21" s="572"/>
      <c r="R21" s="572"/>
      <c r="S21" s="572"/>
      <c r="T21" s="572"/>
      <c r="U21" s="572"/>
      <c r="V21" s="572"/>
      <c r="W21" s="575"/>
    </row>
    <row r="22" spans="2:23" s="49" customFormat="1" ht="20.100000000000001" customHeight="1" x14ac:dyDescent="0.45">
      <c r="B22" s="527" t="s">
        <v>603</v>
      </c>
      <c r="C22" s="528" t="s">
        <v>604</v>
      </c>
      <c r="D22" s="529" t="s">
        <v>323</v>
      </c>
      <c r="E22" s="530"/>
      <c r="F22" s="531"/>
      <c r="G22" s="532"/>
      <c r="H22" s="532"/>
      <c r="I22" s="532"/>
      <c r="J22" s="532"/>
      <c r="K22" s="532"/>
      <c r="L22" s="532"/>
      <c r="M22" s="527" t="s">
        <v>603</v>
      </c>
      <c r="N22" s="528" t="s">
        <v>604</v>
      </c>
      <c r="O22" s="576" t="s">
        <v>323</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1</v>
      </c>
      <c r="E24" s="536"/>
      <c r="F24" s="531"/>
      <c r="G24" s="532"/>
      <c r="H24" s="532"/>
      <c r="I24" s="532"/>
      <c r="J24" s="532"/>
      <c r="K24" s="532"/>
      <c r="L24" s="532"/>
      <c r="M24" s="527"/>
      <c r="N24" s="534" t="s">
        <v>605</v>
      </c>
      <c r="O24" s="580">
        <v>2</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431</v>
      </c>
      <c r="E26" s="536"/>
      <c r="F26" s="531"/>
      <c r="G26" s="532"/>
      <c r="H26" s="532"/>
      <c r="I26" s="532"/>
      <c r="J26" s="532"/>
      <c r="K26" s="532"/>
      <c r="L26" s="532"/>
      <c r="M26" s="246" t="s">
        <v>606</v>
      </c>
      <c r="N26" s="246" t="s">
        <v>607</v>
      </c>
      <c r="O26" s="584" t="s">
        <v>431</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443</v>
      </c>
      <c r="E28" s="536"/>
      <c r="F28" s="531"/>
      <c r="G28" s="532"/>
      <c r="H28" s="532"/>
      <c r="I28" s="532"/>
      <c r="J28" s="532"/>
      <c r="K28" s="532"/>
      <c r="L28" s="532"/>
      <c r="M28" s="246"/>
      <c r="N28" s="246" t="s">
        <v>608</v>
      </c>
      <c r="O28" s="576" t="s">
        <v>485</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463</v>
      </c>
      <c r="E30" s="550"/>
      <c r="F30" s="531"/>
      <c r="G30" s="532"/>
      <c r="H30" s="532"/>
      <c r="I30" s="532"/>
      <c r="J30" s="532"/>
      <c r="K30" s="532"/>
      <c r="L30" s="532"/>
      <c r="M30" s="293" t="s">
        <v>609</v>
      </c>
      <c r="N30" s="295"/>
      <c r="O30" s="586" t="s">
        <v>433</v>
      </c>
      <c r="P30" s="587"/>
      <c r="Q30" s="531"/>
      <c r="R30" s="532"/>
      <c r="S30" s="532"/>
      <c r="T30" s="532"/>
      <c r="U30" s="532"/>
      <c r="V30" s="532"/>
      <c r="W30" s="543"/>
    </row>
    <row r="31" spans="2:23" s="49" customFormat="1" ht="17.100000000000001" customHeight="1" x14ac:dyDescent="0.45">
      <c r="B31" s="293" t="s">
        <v>610</v>
      </c>
      <c r="C31" s="295"/>
      <c r="D31" s="541" t="s">
        <v>464</v>
      </c>
      <c r="E31" s="542"/>
      <c r="F31" s="531"/>
      <c r="G31" s="532"/>
      <c r="H31" s="532"/>
      <c r="I31" s="532"/>
      <c r="J31" s="532"/>
      <c r="K31" s="532"/>
      <c r="L31" s="532"/>
      <c r="M31" s="293" t="s">
        <v>610</v>
      </c>
      <c r="N31" s="295"/>
      <c r="O31" s="586" t="s">
        <v>434</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448</v>
      </c>
      <c r="F33" s="555"/>
      <c r="G33" s="556"/>
      <c r="H33" s="556"/>
      <c r="I33" s="556"/>
      <c r="J33" s="556"/>
      <c r="K33" s="556"/>
      <c r="L33" s="556"/>
      <c r="M33" s="269"/>
      <c r="N33" s="551" t="s">
        <v>429</v>
      </c>
      <c r="O33" s="552"/>
      <c r="P33" s="588" t="s">
        <v>361</v>
      </c>
      <c r="Q33" s="555"/>
      <c r="R33" s="556"/>
      <c r="S33" s="556"/>
      <c r="T33" s="556"/>
      <c r="U33" s="556"/>
      <c r="V33" s="556"/>
      <c r="W33" s="557"/>
    </row>
    <row r="34" spans="2:23" s="49" customFormat="1" ht="17.100000000000001" customHeight="1" x14ac:dyDescent="0.45">
      <c r="B34" s="293" t="s">
        <v>419</v>
      </c>
      <c r="C34" s="294"/>
      <c r="D34" s="295"/>
      <c r="E34" s="558" t="s">
        <v>735</v>
      </c>
      <c r="F34" s="559"/>
      <c r="G34" s="559"/>
      <c r="H34" s="559"/>
      <c r="I34" s="559"/>
      <c r="J34" s="559"/>
      <c r="K34" s="559"/>
      <c r="L34" s="560"/>
      <c r="M34" s="293" t="s">
        <v>419</v>
      </c>
      <c r="N34" s="294"/>
      <c r="O34" s="295"/>
      <c r="P34" s="558" t="s">
        <v>736</v>
      </c>
      <c r="Q34" s="559"/>
      <c r="R34" s="559"/>
      <c r="S34" s="559"/>
      <c r="T34" s="559"/>
      <c r="U34" s="559"/>
      <c r="V34" s="559"/>
      <c r="W34" s="560"/>
    </row>
    <row r="35" spans="2:23" s="49" customFormat="1" ht="17.100000000000001" customHeight="1" x14ac:dyDescent="0.45">
      <c r="B35" s="293" t="s">
        <v>613</v>
      </c>
      <c r="C35" s="294"/>
      <c r="D35" s="295"/>
      <c r="E35" s="561" t="s">
        <v>737</v>
      </c>
      <c r="F35" s="562"/>
      <c r="G35" s="562"/>
      <c r="H35" s="562"/>
      <c r="I35" s="562"/>
      <c r="J35" s="562"/>
      <c r="K35" s="562"/>
      <c r="L35" s="562"/>
      <c r="M35" s="293" t="s">
        <v>613</v>
      </c>
      <c r="N35" s="294"/>
      <c r="O35" s="295"/>
      <c r="P35" s="561" t="s">
        <v>335</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714</v>
      </c>
      <c r="E38" s="572"/>
      <c r="F38" s="572"/>
      <c r="G38" s="572"/>
      <c r="H38" s="572"/>
      <c r="I38" s="572"/>
      <c r="J38" s="572"/>
      <c r="K38" s="572"/>
      <c r="L38" s="572"/>
      <c r="M38" s="269" t="s">
        <v>617</v>
      </c>
      <c r="N38" s="270"/>
      <c r="O38" s="589" t="s">
        <v>738</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852D2BAB-1B19-4900-AD9D-ECA1D3941316}">
      <formula1>INDIRECT(D13)</formula1>
    </dataValidation>
    <dataValidation type="list" allowBlank="1" showInputMessage="1" showErrorMessage="1" sqref="D11:E12 O11:P12 D28:E29 O28:P29" xr:uid="{7F6790CA-6142-4A3A-8B10-E961CD67E8C9}">
      <formula1>INDIRECT(D9)</formula1>
    </dataValidation>
    <dataValidation type="list" allowBlank="1" showInputMessage="1" showErrorMessage="1" sqref="E32:E33 P15:P16 P32:P33 E15:E16" xr:uid="{877142B7-E4D3-4D52-B063-16C7F12D26E3}">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C79B1-0B3A-4A8F-91BF-3369F9F198D2}">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323</v>
      </c>
      <c r="E5" s="530"/>
      <c r="F5" s="531"/>
      <c r="G5" s="532"/>
      <c r="H5" s="532"/>
      <c r="I5" s="532"/>
      <c r="J5" s="532"/>
      <c r="K5" s="532"/>
      <c r="L5" s="532"/>
      <c r="M5" s="533" t="s">
        <v>603</v>
      </c>
      <c r="N5" s="534" t="s">
        <v>604</v>
      </c>
      <c r="O5" s="535" t="s">
        <v>324</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3</v>
      </c>
      <c r="E7" s="536"/>
      <c r="F7" s="531"/>
      <c r="G7" s="532"/>
      <c r="H7" s="532"/>
      <c r="I7" s="532"/>
      <c r="J7" s="532"/>
      <c r="K7" s="532"/>
      <c r="L7" s="532"/>
      <c r="M7" s="527"/>
      <c r="N7" s="534" t="s">
        <v>605</v>
      </c>
      <c r="O7" s="535">
        <v>1</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431</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458</v>
      </c>
      <c r="E11" s="546"/>
      <c r="F11" s="531"/>
      <c r="G11" s="532"/>
      <c r="H11" s="532"/>
      <c r="I11" s="532"/>
      <c r="J11" s="532"/>
      <c r="K11" s="532"/>
      <c r="L11" s="532"/>
      <c r="M11" s="246"/>
      <c r="N11" s="246" t="s">
        <v>608</v>
      </c>
      <c r="O11" s="535" t="s">
        <v>451</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463</v>
      </c>
      <c r="E13" s="550"/>
      <c r="F13" s="531"/>
      <c r="G13" s="532"/>
      <c r="H13" s="532"/>
      <c r="I13" s="532"/>
      <c r="J13" s="532"/>
      <c r="K13" s="532"/>
      <c r="L13" s="532"/>
      <c r="M13" s="293" t="s">
        <v>609</v>
      </c>
      <c r="N13" s="295"/>
      <c r="O13" s="549" t="s">
        <v>452</v>
      </c>
      <c r="P13" s="550"/>
      <c r="Q13" s="531"/>
      <c r="R13" s="532"/>
      <c r="S13" s="532"/>
      <c r="T13" s="532"/>
      <c r="U13" s="532"/>
      <c r="V13" s="532"/>
      <c r="W13" s="543"/>
    </row>
    <row r="14" spans="2:25" s="49" customFormat="1" ht="17.100000000000001" customHeight="1" x14ac:dyDescent="0.45">
      <c r="B14" s="293" t="s">
        <v>610</v>
      </c>
      <c r="C14" s="295"/>
      <c r="D14" s="541" t="s">
        <v>464</v>
      </c>
      <c r="E14" s="542"/>
      <c r="F14" s="531"/>
      <c r="G14" s="532"/>
      <c r="H14" s="532"/>
      <c r="I14" s="532"/>
      <c r="J14" s="532"/>
      <c r="K14" s="532"/>
      <c r="L14" s="532"/>
      <c r="M14" s="293" t="s">
        <v>610</v>
      </c>
      <c r="N14" s="295"/>
      <c r="O14" s="541" t="s">
        <v>452</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448</v>
      </c>
      <c r="F16" s="555"/>
      <c r="G16" s="556"/>
      <c r="H16" s="556"/>
      <c r="I16" s="556"/>
      <c r="J16" s="556"/>
      <c r="K16" s="556"/>
      <c r="L16" s="556"/>
      <c r="M16" s="269"/>
      <c r="N16" s="551" t="s">
        <v>429</v>
      </c>
      <c r="O16" s="552"/>
      <c r="P16" s="554" t="s">
        <v>448</v>
      </c>
      <c r="Q16" s="555"/>
      <c r="R16" s="556"/>
      <c r="S16" s="556"/>
      <c r="T16" s="556"/>
      <c r="U16" s="556"/>
      <c r="V16" s="556"/>
      <c r="W16" s="557"/>
    </row>
    <row r="17" spans="2:23" s="49" customFormat="1" ht="17.100000000000001" customHeight="1" x14ac:dyDescent="0.45">
      <c r="B17" s="293" t="s">
        <v>419</v>
      </c>
      <c r="C17" s="294"/>
      <c r="D17" s="295"/>
      <c r="E17" s="558" t="s">
        <v>739</v>
      </c>
      <c r="F17" s="559"/>
      <c r="G17" s="559"/>
      <c r="H17" s="559"/>
      <c r="I17" s="559"/>
      <c r="J17" s="559"/>
      <c r="K17" s="559"/>
      <c r="L17" s="560"/>
      <c r="M17" s="293" t="s">
        <v>419</v>
      </c>
      <c r="N17" s="294"/>
      <c r="O17" s="295"/>
      <c r="P17" s="558" t="s">
        <v>740</v>
      </c>
      <c r="Q17" s="559"/>
      <c r="R17" s="559"/>
      <c r="S17" s="559"/>
      <c r="T17" s="559"/>
      <c r="U17" s="559"/>
      <c r="V17" s="559"/>
      <c r="W17" s="560"/>
    </row>
    <row r="18" spans="2:23" s="49" customFormat="1" ht="17.100000000000001" customHeight="1" x14ac:dyDescent="0.45">
      <c r="B18" s="293" t="s">
        <v>613</v>
      </c>
      <c r="C18" s="294"/>
      <c r="D18" s="295"/>
      <c r="E18" s="561" t="s">
        <v>741</v>
      </c>
      <c r="F18" s="562"/>
      <c r="G18" s="562"/>
      <c r="H18" s="562"/>
      <c r="I18" s="562"/>
      <c r="J18" s="562"/>
      <c r="K18" s="562"/>
      <c r="L18" s="562"/>
      <c r="M18" s="293" t="s">
        <v>613</v>
      </c>
      <c r="N18" s="294"/>
      <c r="O18" s="295"/>
      <c r="P18" s="561" t="s">
        <v>633</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662</v>
      </c>
      <c r="E21" s="572"/>
      <c r="F21" s="572"/>
      <c r="G21" s="572"/>
      <c r="H21" s="572"/>
      <c r="I21" s="572"/>
      <c r="J21" s="572"/>
      <c r="K21" s="572"/>
      <c r="L21" s="572"/>
      <c r="M21" s="573" t="s">
        <v>617</v>
      </c>
      <c r="N21" s="574"/>
      <c r="O21" s="571" t="s">
        <v>633</v>
      </c>
      <c r="P21" s="572"/>
      <c r="Q21" s="572"/>
      <c r="R21" s="572"/>
      <c r="S21" s="572"/>
      <c r="T21" s="572"/>
      <c r="U21" s="572"/>
      <c r="V21" s="572"/>
      <c r="W21" s="575"/>
    </row>
    <row r="22" spans="2:23" s="49" customFormat="1" ht="20.100000000000001" customHeight="1" x14ac:dyDescent="0.45">
      <c r="B22" s="527" t="s">
        <v>603</v>
      </c>
      <c r="C22" s="528" t="s">
        <v>604</v>
      </c>
      <c r="D22" s="529" t="s">
        <v>324</v>
      </c>
      <c r="E22" s="530"/>
      <c r="F22" s="531"/>
      <c r="G22" s="532"/>
      <c r="H22" s="532"/>
      <c r="I22" s="532"/>
      <c r="J22" s="532"/>
      <c r="K22" s="532"/>
      <c r="L22" s="532"/>
      <c r="M22" s="527" t="s">
        <v>603</v>
      </c>
      <c r="N22" s="528" t="s">
        <v>604</v>
      </c>
      <c r="O22" s="576" t="s">
        <v>324</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2</v>
      </c>
      <c r="E24" s="536"/>
      <c r="F24" s="531"/>
      <c r="G24" s="532"/>
      <c r="H24" s="532"/>
      <c r="I24" s="532"/>
      <c r="J24" s="532"/>
      <c r="K24" s="532"/>
      <c r="L24" s="532"/>
      <c r="M24" s="527"/>
      <c r="N24" s="534" t="s">
        <v>605</v>
      </c>
      <c r="O24" s="580">
        <v>3</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431</v>
      </c>
      <c r="E26" s="536"/>
      <c r="F26" s="531"/>
      <c r="G26" s="532"/>
      <c r="H26" s="532"/>
      <c r="I26" s="532"/>
      <c r="J26" s="532"/>
      <c r="K26" s="532"/>
      <c r="L26" s="532"/>
      <c r="M26" s="246" t="s">
        <v>606</v>
      </c>
      <c r="N26" s="246" t="s">
        <v>607</v>
      </c>
      <c r="O26" s="584" t="s">
        <v>431</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443</v>
      </c>
      <c r="E28" s="536"/>
      <c r="F28" s="531"/>
      <c r="G28" s="532"/>
      <c r="H28" s="532"/>
      <c r="I28" s="532"/>
      <c r="J28" s="532"/>
      <c r="K28" s="532"/>
      <c r="L28" s="532"/>
      <c r="M28" s="246"/>
      <c r="N28" s="246" t="s">
        <v>608</v>
      </c>
      <c r="O28" s="576" t="s">
        <v>432</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463</v>
      </c>
      <c r="E30" s="550"/>
      <c r="F30" s="531"/>
      <c r="G30" s="532"/>
      <c r="H30" s="532"/>
      <c r="I30" s="532"/>
      <c r="J30" s="532"/>
      <c r="K30" s="532"/>
      <c r="L30" s="532"/>
      <c r="M30" s="293" t="s">
        <v>609</v>
      </c>
      <c r="N30" s="295"/>
      <c r="O30" s="586" t="s">
        <v>433</v>
      </c>
      <c r="P30" s="587"/>
      <c r="Q30" s="531"/>
      <c r="R30" s="532"/>
      <c r="S30" s="532"/>
      <c r="T30" s="532"/>
      <c r="U30" s="532"/>
      <c r="V30" s="532"/>
      <c r="W30" s="543"/>
    </row>
    <row r="31" spans="2:23" s="49" customFormat="1" ht="17.100000000000001" customHeight="1" x14ac:dyDescent="0.45">
      <c r="B31" s="293" t="s">
        <v>610</v>
      </c>
      <c r="C31" s="295"/>
      <c r="D31" s="541" t="s">
        <v>464</v>
      </c>
      <c r="E31" s="542"/>
      <c r="F31" s="531"/>
      <c r="G31" s="532"/>
      <c r="H31" s="532"/>
      <c r="I31" s="532"/>
      <c r="J31" s="532"/>
      <c r="K31" s="532"/>
      <c r="L31" s="532"/>
      <c r="M31" s="293" t="s">
        <v>610</v>
      </c>
      <c r="N31" s="295"/>
      <c r="O31" s="586" t="s">
        <v>434</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448</v>
      </c>
      <c r="F33" s="555"/>
      <c r="G33" s="556"/>
      <c r="H33" s="556"/>
      <c r="I33" s="556"/>
      <c r="J33" s="556"/>
      <c r="K33" s="556"/>
      <c r="L33" s="556"/>
      <c r="M33" s="269"/>
      <c r="N33" s="551" t="s">
        <v>429</v>
      </c>
      <c r="O33" s="552"/>
      <c r="P33" s="588" t="s">
        <v>361</v>
      </c>
      <c r="Q33" s="555"/>
      <c r="R33" s="556"/>
      <c r="S33" s="556"/>
      <c r="T33" s="556"/>
      <c r="U33" s="556"/>
      <c r="V33" s="556"/>
      <c r="W33" s="557"/>
    </row>
    <row r="34" spans="2:23" s="49" customFormat="1" ht="17.100000000000001" customHeight="1" x14ac:dyDescent="0.45">
      <c r="B34" s="293" t="s">
        <v>419</v>
      </c>
      <c r="C34" s="294"/>
      <c r="D34" s="295"/>
      <c r="E34" s="558" t="s">
        <v>742</v>
      </c>
      <c r="F34" s="559"/>
      <c r="G34" s="559"/>
      <c r="H34" s="559"/>
      <c r="I34" s="559"/>
      <c r="J34" s="559"/>
      <c r="K34" s="559"/>
      <c r="L34" s="560"/>
      <c r="M34" s="293" t="s">
        <v>419</v>
      </c>
      <c r="N34" s="294"/>
      <c r="O34" s="295"/>
      <c r="P34" s="558" t="s">
        <v>651</v>
      </c>
      <c r="Q34" s="559"/>
      <c r="R34" s="559"/>
      <c r="S34" s="559"/>
      <c r="T34" s="559"/>
      <c r="U34" s="559"/>
      <c r="V34" s="559"/>
      <c r="W34" s="560"/>
    </row>
    <row r="35" spans="2:23" s="49" customFormat="1" ht="17.100000000000001" customHeight="1" x14ac:dyDescent="0.45">
      <c r="B35" s="293" t="s">
        <v>613</v>
      </c>
      <c r="C35" s="294"/>
      <c r="D35" s="295"/>
      <c r="E35" s="561" t="s">
        <v>743</v>
      </c>
      <c r="F35" s="562"/>
      <c r="G35" s="562"/>
      <c r="H35" s="562"/>
      <c r="I35" s="562"/>
      <c r="J35" s="562"/>
      <c r="K35" s="562"/>
      <c r="L35" s="562"/>
      <c r="M35" s="293" t="s">
        <v>613</v>
      </c>
      <c r="N35" s="294"/>
      <c r="O35" s="295"/>
      <c r="P35" s="561" t="s">
        <v>335</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649</v>
      </c>
      <c r="E38" s="572"/>
      <c r="F38" s="572"/>
      <c r="G38" s="572"/>
      <c r="H38" s="572"/>
      <c r="I38" s="572"/>
      <c r="J38" s="572"/>
      <c r="K38" s="572"/>
      <c r="L38" s="572"/>
      <c r="M38" s="269" t="s">
        <v>617</v>
      </c>
      <c r="N38" s="270"/>
      <c r="O38" s="589" t="s">
        <v>680</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6714A0C5-E8B8-40A7-87FC-787E32280266}">
      <formula1>INDIRECT(D13)</formula1>
    </dataValidation>
    <dataValidation type="list" allowBlank="1" showInputMessage="1" showErrorMessage="1" sqref="D11:E12 O11:P12 D28:E29 O28:P29" xr:uid="{48F0B2B7-D2FC-4803-A392-0BAFD26DF229}">
      <formula1>INDIRECT(D9)</formula1>
    </dataValidation>
    <dataValidation type="list" allowBlank="1" showInputMessage="1" showErrorMessage="1" sqref="E32:E33 P15:P16 P32:P33 E15:E16" xr:uid="{2EBE7CED-385C-45B8-8115-DD1B2114970B}">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E2F2A-0964-4D8B-9ABB-8086D1C598B0}">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325</v>
      </c>
      <c r="E5" s="530"/>
      <c r="F5" s="531"/>
      <c r="G5" s="532"/>
      <c r="H5" s="532"/>
      <c r="I5" s="532"/>
      <c r="J5" s="532"/>
      <c r="K5" s="532"/>
      <c r="L5" s="532"/>
      <c r="M5" s="533" t="s">
        <v>603</v>
      </c>
      <c r="N5" s="534" t="s">
        <v>604</v>
      </c>
      <c r="O5" s="535" t="s">
        <v>325</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1</v>
      </c>
      <c r="E7" s="536"/>
      <c r="F7" s="531"/>
      <c r="G7" s="532"/>
      <c r="H7" s="532"/>
      <c r="I7" s="532"/>
      <c r="J7" s="532"/>
      <c r="K7" s="532"/>
      <c r="L7" s="532"/>
      <c r="M7" s="527"/>
      <c r="N7" s="534" t="s">
        <v>605</v>
      </c>
      <c r="O7" s="535">
        <v>2</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431</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498</v>
      </c>
      <c r="E11" s="546"/>
      <c r="F11" s="531"/>
      <c r="G11" s="532"/>
      <c r="H11" s="532"/>
      <c r="I11" s="532"/>
      <c r="J11" s="532"/>
      <c r="K11" s="532"/>
      <c r="L11" s="532"/>
      <c r="M11" s="246"/>
      <c r="N11" s="246" t="s">
        <v>608</v>
      </c>
      <c r="O11" s="535" t="s">
        <v>432</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463</v>
      </c>
      <c r="E13" s="550"/>
      <c r="F13" s="531"/>
      <c r="G13" s="532"/>
      <c r="H13" s="532"/>
      <c r="I13" s="532"/>
      <c r="J13" s="532"/>
      <c r="K13" s="532"/>
      <c r="L13" s="532"/>
      <c r="M13" s="293" t="s">
        <v>609</v>
      </c>
      <c r="N13" s="295"/>
      <c r="O13" s="549" t="s">
        <v>433</v>
      </c>
      <c r="P13" s="550"/>
      <c r="Q13" s="531"/>
      <c r="R13" s="532"/>
      <c r="S13" s="532"/>
      <c r="T13" s="532"/>
      <c r="U13" s="532"/>
      <c r="V13" s="532"/>
      <c r="W13" s="543"/>
    </row>
    <row r="14" spans="2:25" s="49" customFormat="1" ht="17.100000000000001" customHeight="1" x14ac:dyDescent="0.45">
      <c r="B14" s="293" t="s">
        <v>610</v>
      </c>
      <c r="C14" s="295"/>
      <c r="D14" s="541" t="s">
        <v>464</v>
      </c>
      <c r="E14" s="542"/>
      <c r="F14" s="531"/>
      <c r="G14" s="532"/>
      <c r="H14" s="532"/>
      <c r="I14" s="532"/>
      <c r="J14" s="532"/>
      <c r="K14" s="532"/>
      <c r="L14" s="532"/>
      <c r="M14" s="293" t="s">
        <v>610</v>
      </c>
      <c r="N14" s="295"/>
      <c r="O14" s="541" t="s">
        <v>434</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448</v>
      </c>
      <c r="F16" s="555"/>
      <c r="G16" s="556"/>
      <c r="H16" s="556"/>
      <c r="I16" s="556"/>
      <c r="J16" s="556"/>
      <c r="K16" s="556"/>
      <c r="L16" s="556"/>
      <c r="M16" s="269"/>
      <c r="N16" s="551" t="s">
        <v>429</v>
      </c>
      <c r="O16" s="552"/>
      <c r="P16" s="554" t="s">
        <v>361</v>
      </c>
      <c r="Q16" s="555"/>
      <c r="R16" s="556"/>
      <c r="S16" s="556"/>
      <c r="T16" s="556"/>
      <c r="U16" s="556"/>
      <c r="V16" s="556"/>
      <c r="W16" s="557"/>
    </row>
    <row r="17" spans="2:23" s="49" customFormat="1" ht="17.100000000000001" customHeight="1" x14ac:dyDescent="0.45">
      <c r="B17" s="293" t="s">
        <v>419</v>
      </c>
      <c r="C17" s="294"/>
      <c r="D17" s="295"/>
      <c r="E17" s="558" t="s">
        <v>744</v>
      </c>
      <c r="F17" s="559"/>
      <c r="G17" s="559"/>
      <c r="H17" s="559"/>
      <c r="I17" s="559"/>
      <c r="J17" s="559"/>
      <c r="K17" s="559"/>
      <c r="L17" s="560"/>
      <c r="M17" s="293" t="s">
        <v>419</v>
      </c>
      <c r="N17" s="294"/>
      <c r="O17" s="295"/>
      <c r="P17" s="558" t="s">
        <v>651</v>
      </c>
      <c r="Q17" s="559"/>
      <c r="R17" s="559"/>
      <c r="S17" s="559"/>
      <c r="T17" s="559"/>
      <c r="U17" s="559"/>
      <c r="V17" s="559"/>
      <c r="W17" s="560"/>
    </row>
    <row r="18" spans="2:23" s="49" customFormat="1" ht="17.100000000000001" customHeight="1" x14ac:dyDescent="0.45">
      <c r="B18" s="293" t="s">
        <v>613</v>
      </c>
      <c r="C18" s="294"/>
      <c r="D18" s="295"/>
      <c r="E18" s="561" t="s">
        <v>743</v>
      </c>
      <c r="F18" s="562"/>
      <c r="G18" s="562"/>
      <c r="H18" s="562"/>
      <c r="I18" s="562"/>
      <c r="J18" s="562"/>
      <c r="K18" s="562"/>
      <c r="L18" s="562"/>
      <c r="M18" s="293" t="s">
        <v>613</v>
      </c>
      <c r="N18" s="294"/>
      <c r="O18" s="295"/>
      <c r="P18" s="561" t="s">
        <v>335</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745</v>
      </c>
      <c r="E21" s="572"/>
      <c r="F21" s="572"/>
      <c r="G21" s="572"/>
      <c r="H21" s="572"/>
      <c r="I21" s="572"/>
      <c r="J21" s="572"/>
      <c r="K21" s="572"/>
      <c r="L21" s="572"/>
      <c r="M21" s="573" t="s">
        <v>617</v>
      </c>
      <c r="N21" s="574"/>
      <c r="O21" s="571" t="s">
        <v>680</v>
      </c>
      <c r="P21" s="572"/>
      <c r="Q21" s="572"/>
      <c r="R21" s="572"/>
      <c r="S21" s="572"/>
      <c r="T21" s="572"/>
      <c r="U21" s="572"/>
      <c r="V21" s="572"/>
      <c r="W21" s="575"/>
    </row>
    <row r="22" spans="2:23" s="49" customFormat="1" ht="20.100000000000001" customHeight="1" x14ac:dyDescent="0.45">
      <c r="B22" s="527" t="s">
        <v>603</v>
      </c>
      <c r="C22" s="528" t="s">
        <v>604</v>
      </c>
      <c r="D22" s="529" t="s">
        <v>326</v>
      </c>
      <c r="E22" s="530"/>
      <c r="F22" s="531"/>
      <c r="G22" s="532"/>
      <c r="H22" s="532"/>
      <c r="I22" s="532"/>
      <c r="J22" s="532"/>
      <c r="K22" s="532"/>
      <c r="L22" s="532"/>
      <c r="M22" s="527" t="s">
        <v>603</v>
      </c>
      <c r="N22" s="528" t="s">
        <v>604</v>
      </c>
      <c r="O22" s="576" t="s">
        <v>326</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1</v>
      </c>
      <c r="E24" s="536"/>
      <c r="F24" s="531"/>
      <c r="G24" s="532"/>
      <c r="H24" s="532"/>
      <c r="I24" s="532"/>
      <c r="J24" s="532"/>
      <c r="K24" s="532"/>
      <c r="L24" s="532"/>
      <c r="M24" s="527"/>
      <c r="N24" s="534" t="s">
        <v>605</v>
      </c>
      <c r="O24" s="580">
        <v>2</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431</v>
      </c>
      <c r="E26" s="536"/>
      <c r="F26" s="531"/>
      <c r="G26" s="532"/>
      <c r="H26" s="532"/>
      <c r="I26" s="532"/>
      <c r="J26" s="532"/>
      <c r="K26" s="532"/>
      <c r="L26" s="532"/>
      <c r="M26" s="246" t="s">
        <v>606</v>
      </c>
      <c r="N26" s="246" t="s">
        <v>607</v>
      </c>
      <c r="O26" s="584" t="s">
        <v>431</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432</v>
      </c>
      <c r="E28" s="536"/>
      <c r="F28" s="531"/>
      <c r="G28" s="532"/>
      <c r="H28" s="532"/>
      <c r="I28" s="532"/>
      <c r="J28" s="532"/>
      <c r="K28" s="532"/>
      <c r="L28" s="532"/>
      <c r="M28" s="246"/>
      <c r="N28" s="246" t="s">
        <v>608</v>
      </c>
      <c r="O28" s="576" t="s">
        <v>458</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433</v>
      </c>
      <c r="E30" s="550"/>
      <c r="F30" s="531"/>
      <c r="G30" s="532"/>
      <c r="H30" s="532"/>
      <c r="I30" s="532"/>
      <c r="J30" s="532"/>
      <c r="K30" s="532"/>
      <c r="L30" s="532"/>
      <c r="M30" s="293" t="s">
        <v>609</v>
      </c>
      <c r="N30" s="295"/>
      <c r="O30" s="586" t="s">
        <v>463</v>
      </c>
      <c r="P30" s="587"/>
      <c r="Q30" s="531"/>
      <c r="R30" s="532"/>
      <c r="S30" s="532"/>
      <c r="T30" s="532"/>
      <c r="U30" s="532"/>
      <c r="V30" s="532"/>
      <c r="W30" s="543"/>
    </row>
    <row r="31" spans="2:23" s="49" customFormat="1" ht="17.100000000000001" customHeight="1" x14ac:dyDescent="0.45">
      <c r="B31" s="293" t="s">
        <v>610</v>
      </c>
      <c r="C31" s="295"/>
      <c r="D31" s="541" t="s">
        <v>434</v>
      </c>
      <c r="E31" s="542"/>
      <c r="F31" s="531"/>
      <c r="G31" s="532"/>
      <c r="H31" s="532"/>
      <c r="I31" s="532"/>
      <c r="J31" s="532"/>
      <c r="K31" s="532"/>
      <c r="L31" s="532"/>
      <c r="M31" s="293" t="s">
        <v>610</v>
      </c>
      <c r="N31" s="295"/>
      <c r="O31" s="586" t="s">
        <v>464</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361</v>
      </c>
      <c r="F33" s="555"/>
      <c r="G33" s="556"/>
      <c r="H33" s="556"/>
      <c r="I33" s="556"/>
      <c r="J33" s="556"/>
      <c r="K33" s="556"/>
      <c r="L33" s="556"/>
      <c r="M33" s="269"/>
      <c r="N33" s="551" t="s">
        <v>429</v>
      </c>
      <c r="O33" s="552"/>
      <c r="P33" s="588" t="s">
        <v>448</v>
      </c>
      <c r="Q33" s="555"/>
      <c r="R33" s="556"/>
      <c r="S33" s="556"/>
      <c r="T33" s="556"/>
      <c r="U33" s="556"/>
      <c r="V33" s="556"/>
      <c r="W33" s="557"/>
    </row>
    <row r="34" spans="2:23" s="49" customFormat="1" ht="17.100000000000001" customHeight="1" x14ac:dyDescent="0.45">
      <c r="B34" s="293" t="s">
        <v>419</v>
      </c>
      <c r="C34" s="294"/>
      <c r="D34" s="295"/>
      <c r="E34" s="558" t="s">
        <v>650</v>
      </c>
      <c r="F34" s="559"/>
      <c r="G34" s="559"/>
      <c r="H34" s="559"/>
      <c r="I34" s="559"/>
      <c r="J34" s="559"/>
      <c r="K34" s="559"/>
      <c r="L34" s="560"/>
      <c r="M34" s="293" t="s">
        <v>419</v>
      </c>
      <c r="N34" s="294"/>
      <c r="O34" s="295"/>
      <c r="P34" s="558" t="s">
        <v>746</v>
      </c>
      <c r="Q34" s="559"/>
      <c r="R34" s="559"/>
      <c r="S34" s="559"/>
      <c r="T34" s="559"/>
      <c r="U34" s="559"/>
      <c r="V34" s="559"/>
      <c r="W34" s="560"/>
    </row>
    <row r="35" spans="2:23" s="49" customFormat="1" ht="17.100000000000001" customHeight="1" x14ac:dyDescent="0.45">
      <c r="B35" s="293" t="s">
        <v>613</v>
      </c>
      <c r="C35" s="294"/>
      <c r="D35" s="295"/>
      <c r="E35" s="561" t="s">
        <v>335</v>
      </c>
      <c r="F35" s="562"/>
      <c r="G35" s="562"/>
      <c r="H35" s="562"/>
      <c r="I35" s="562"/>
      <c r="J35" s="562"/>
      <c r="K35" s="562"/>
      <c r="L35" s="562"/>
      <c r="M35" s="293" t="s">
        <v>613</v>
      </c>
      <c r="N35" s="294"/>
      <c r="O35" s="295"/>
      <c r="P35" s="561" t="s">
        <v>747</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680</v>
      </c>
      <c r="E38" s="572"/>
      <c r="F38" s="572"/>
      <c r="G38" s="572"/>
      <c r="H38" s="572"/>
      <c r="I38" s="572"/>
      <c r="J38" s="572"/>
      <c r="K38" s="572"/>
      <c r="L38" s="572"/>
      <c r="M38" s="269" t="s">
        <v>617</v>
      </c>
      <c r="N38" s="270"/>
      <c r="O38" s="589" t="s">
        <v>644</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D6438E5B-CC4F-4D82-BE70-2B36DC4554D5}">
      <formula1>INDIRECT(D13)</formula1>
    </dataValidation>
    <dataValidation type="list" allowBlank="1" showInputMessage="1" showErrorMessage="1" sqref="D11:E12 O11:P12 D28:E29 O28:P29" xr:uid="{A0E27462-9CB9-47F7-BDD9-3321A2DF3A4D}">
      <formula1>INDIRECT(D9)</formula1>
    </dataValidation>
    <dataValidation type="list" allowBlank="1" showInputMessage="1" showErrorMessage="1" sqref="E32:E33 P15:P16 P32:P33 E15:E16" xr:uid="{771F12BF-F123-4233-BD63-6B5A1AF22E22}">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8F886-E808-48BF-A051-604A39823535}">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13" customWidth="1"/>
    <col min="2" max="4" width="5.8984375" style="49" customWidth="1"/>
    <col min="5" max="5" width="9.3984375" style="49" customWidth="1"/>
    <col min="6" max="12" width="7.59765625" style="49" customWidth="1"/>
    <col min="13" max="15" width="5.8984375" style="49" customWidth="1"/>
    <col min="16" max="16" width="9.3984375" style="49" customWidth="1"/>
    <col min="17" max="23" width="7.59765625" style="49" customWidth="1"/>
    <col min="24" max="24" width="1.5" style="513" customWidth="1"/>
    <col min="25" max="25" width="0" style="513" hidden="1" customWidth="1"/>
    <col min="26" max="16384" width="9" style="513"/>
  </cols>
  <sheetData>
    <row r="1" spans="2:25" ht="9" customHeight="1" x14ac:dyDescent="0.15"/>
    <row r="2" spans="2:25" s="49" customFormat="1" ht="22.5" customHeight="1" x14ac:dyDescent="0.45">
      <c r="B2" s="514" t="s">
        <v>600</v>
      </c>
      <c r="C2" s="514"/>
      <c r="D2" s="514"/>
      <c r="E2" s="514"/>
      <c r="F2" s="514"/>
      <c r="G2" s="514"/>
      <c r="H2" s="514"/>
      <c r="I2" s="514"/>
      <c r="J2" s="514"/>
      <c r="K2" s="514"/>
      <c r="L2" s="514"/>
      <c r="M2" s="514"/>
      <c r="N2" s="514"/>
      <c r="O2" s="514"/>
      <c r="P2" s="514"/>
      <c r="Q2" s="514"/>
      <c r="R2" s="514"/>
      <c r="S2" s="514"/>
      <c r="T2" s="514"/>
      <c r="U2" s="514"/>
      <c r="V2" s="514"/>
      <c r="W2" s="514"/>
      <c r="Y2" s="355" t="s">
        <v>349</v>
      </c>
    </row>
    <row r="3" spans="2:25" s="49" customFormat="1" ht="20.100000000000001" customHeight="1" x14ac:dyDescent="0.15">
      <c r="B3" s="515" t="s">
        <v>1</v>
      </c>
      <c r="C3" s="515"/>
      <c r="D3" s="516" t="s">
        <v>267</v>
      </c>
      <c r="E3" s="516"/>
      <c r="F3" s="516"/>
      <c r="G3" s="516"/>
      <c r="H3" s="235" t="s">
        <v>2</v>
      </c>
      <c r="I3" s="235"/>
      <c r="J3" s="517" t="s">
        <v>353</v>
      </c>
      <c r="K3" s="517"/>
      <c r="L3" s="517"/>
      <c r="M3" s="239" t="s">
        <v>601</v>
      </c>
      <c r="N3" s="239"/>
      <c r="O3" s="239"/>
      <c r="P3" s="518" t="s">
        <v>364</v>
      </c>
      <c r="Q3" s="518"/>
      <c r="R3" s="518"/>
      <c r="S3" s="266" t="s">
        <v>402</v>
      </c>
      <c r="T3" s="268"/>
      <c r="U3" s="519">
        <v>44337</v>
      </c>
      <c r="V3" s="520"/>
      <c r="W3" s="521"/>
      <c r="Y3" s="355" t="s">
        <v>356</v>
      </c>
    </row>
    <row r="4" spans="2:25" s="49" customFormat="1" ht="20.100000000000001" customHeight="1" x14ac:dyDescent="0.45">
      <c r="B4" s="522" t="s">
        <v>108</v>
      </c>
      <c r="C4" s="522"/>
      <c r="D4" s="523" t="s">
        <v>359</v>
      </c>
      <c r="E4" s="523"/>
      <c r="F4" s="523"/>
      <c r="G4" s="523"/>
      <c r="H4" s="252" t="s">
        <v>109</v>
      </c>
      <c r="I4" s="252"/>
      <c r="J4" s="517" t="s">
        <v>354</v>
      </c>
      <c r="K4" s="517"/>
      <c r="L4" s="517"/>
      <c r="M4" s="239" t="s">
        <v>602</v>
      </c>
      <c r="N4" s="239"/>
      <c r="O4" s="239"/>
      <c r="P4" s="518" t="s">
        <v>369</v>
      </c>
      <c r="Q4" s="518"/>
      <c r="R4" s="518"/>
      <c r="S4" s="367"/>
      <c r="T4" s="368"/>
      <c r="U4" s="524"/>
      <c r="V4" s="525"/>
      <c r="W4" s="526"/>
      <c r="Y4" s="355" t="s">
        <v>361</v>
      </c>
    </row>
    <row r="5" spans="2:25" s="49" customFormat="1" ht="20.100000000000001" customHeight="1" x14ac:dyDescent="0.45">
      <c r="B5" s="527" t="s">
        <v>603</v>
      </c>
      <c r="C5" s="528" t="s">
        <v>604</v>
      </c>
      <c r="D5" s="529" t="s">
        <v>327</v>
      </c>
      <c r="E5" s="530"/>
      <c r="F5" s="531"/>
      <c r="G5" s="532"/>
      <c r="H5" s="532"/>
      <c r="I5" s="532"/>
      <c r="J5" s="532"/>
      <c r="K5" s="532"/>
      <c r="L5" s="532"/>
      <c r="M5" s="533" t="s">
        <v>603</v>
      </c>
      <c r="N5" s="534" t="s">
        <v>604</v>
      </c>
      <c r="O5" s="535" t="s">
        <v>327</v>
      </c>
      <c r="P5" s="536"/>
      <c r="Q5" s="537"/>
      <c r="R5" s="538"/>
      <c r="S5" s="538"/>
      <c r="T5" s="538"/>
      <c r="U5" s="538"/>
      <c r="V5" s="538"/>
      <c r="W5" s="539"/>
      <c r="Y5" s="355" t="s">
        <v>366</v>
      </c>
    </row>
    <row r="6" spans="2:25" s="49" customFormat="1" ht="20.100000000000001" customHeight="1" x14ac:dyDescent="0.45">
      <c r="B6" s="527"/>
      <c r="C6" s="540"/>
      <c r="D6" s="541"/>
      <c r="E6" s="542"/>
      <c r="F6" s="531"/>
      <c r="G6" s="532"/>
      <c r="H6" s="532"/>
      <c r="I6" s="532"/>
      <c r="J6" s="532"/>
      <c r="K6" s="532"/>
      <c r="L6" s="532"/>
      <c r="M6" s="527"/>
      <c r="N6" s="540"/>
      <c r="O6" s="541"/>
      <c r="P6" s="542"/>
      <c r="Q6" s="531"/>
      <c r="R6" s="532"/>
      <c r="S6" s="532"/>
      <c r="T6" s="532"/>
      <c r="U6" s="532"/>
      <c r="V6" s="532"/>
      <c r="W6" s="543"/>
    </row>
    <row r="7" spans="2:25" s="49" customFormat="1" ht="20.100000000000001" customHeight="1" x14ac:dyDescent="0.45">
      <c r="B7" s="527"/>
      <c r="C7" s="534" t="s">
        <v>605</v>
      </c>
      <c r="D7" s="535">
        <v>1</v>
      </c>
      <c r="E7" s="536"/>
      <c r="F7" s="531"/>
      <c r="G7" s="532"/>
      <c r="H7" s="532"/>
      <c r="I7" s="532"/>
      <c r="J7" s="532"/>
      <c r="K7" s="532"/>
      <c r="L7" s="532"/>
      <c r="M7" s="527"/>
      <c r="N7" s="534" t="s">
        <v>605</v>
      </c>
      <c r="O7" s="535">
        <v>2</v>
      </c>
      <c r="P7" s="536"/>
      <c r="Q7" s="531"/>
      <c r="R7" s="532"/>
      <c r="S7" s="532"/>
      <c r="T7" s="532"/>
      <c r="U7" s="532"/>
      <c r="V7" s="532"/>
      <c r="W7" s="543"/>
    </row>
    <row r="8" spans="2:25" s="49" customFormat="1" ht="20.100000000000001" customHeight="1" x14ac:dyDescent="0.45">
      <c r="B8" s="544"/>
      <c r="C8" s="540"/>
      <c r="D8" s="541"/>
      <c r="E8" s="542"/>
      <c r="F8" s="531"/>
      <c r="G8" s="532"/>
      <c r="H8" s="532"/>
      <c r="I8" s="532"/>
      <c r="J8" s="532"/>
      <c r="K8" s="532"/>
      <c r="L8" s="532"/>
      <c r="M8" s="544"/>
      <c r="N8" s="540"/>
      <c r="O8" s="541"/>
      <c r="P8" s="542"/>
      <c r="Q8" s="531"/>
      <c r="R8" s="532"/>
      <c r="S8" s="532"/>
      <c r="T8" s="532"/>
      <c r="U8" s="532"/>
      <c r="V8" s="532"/>
      <c r="W8" s="543"/>
    </row>
    <row r="9" spans="2:25" s="49" customFormat="1" ht="17.100000000000001" customHeight="1" x14ac:dyDescent="0.45">
      <c r="B9" s="246" t="s">
        <v>606</v>
      </c>
      <c r="C9" s="246" t="s">
        <v>607</v>
      </c>
      <c r="D9" s="535" t="s">
        <v>431</v>
      </c>
      <c r="E9" s="536"/>
      <c r="F9" s="531"/>
      <c r="G9" s="532"/>
      <c r="H9" s="532"/>
      <c r="I9" s="532"/>
      <c r="J9" s="532"/>
      <c r="K9" s="532"/>
      <c r="L9" s="532"/>
      <c r="M9" s="246" t="s">
        <v>606</v>
      </c>
      <c r="N9" s="246" t="s">
        <v>607</v>
      </c>
      <c r="O9" s="535" t="s">
        <v>431</v>
      </c>
      <c r="P9" s="536"/>
      <c r="Q9" s="531"/>
      <c r="R9" s="532"/>
      <c r="S9" s="532"/>
      <c r="T9" s="532"/>
      <c r="U9" s="532"/>
      <c r="V9" s="532"/>
      <c r="W9" s="543"/>
    </row>
    <row r="10" spans="2:25" s="49" customFormat="1" ht="17.100000000000001" customHeight="1" x14ac:dyDescent="0.45">
      <c r="B10" s="246"/>
      <c r="C10" s="246"/>
      <c r="D10" s="541"/>
      <c r="E10" s="542"/>
      <c r="F10" s="531"/>
      <c r="G10" s="532"/>
      <c r="H10" s="532"/>
      <c r="I10" s="532"/>
      <c r="J10" s="532"/>
      <c r="K10" s="532"/>
      <c r="L10" s="532"/>
      <c r="M10" s="246"/>
      <c r="N10" s="246"/>
      <c r="O10" s="541"/>
      <c r="P10" s="542"/>
      <c r="Q10" s="531"/>
      <c r="R10" s="532"/>
      <c r="S10" s="532"/>
      <c r="T10" s="532"/>
      <c r="U10" s="532"/>
      <c r="V10" s="532"/>
      <c r="W10" s="543"/>
    </row>
    <row r="11" spans="2:25" s="49" customFormat="1" ht="17.100000000000001" customHeight="1" x14ac:dyDescent="0.45">
      <c r="B11" s="246"/>
      <c r="C11" s="246" t="s">
        <v>608</v>
      </c>
      <c r="D11" s="545" t="s">
        <v>443</v>
      </c>
      <c r="E11" s="546"/>
      <c r="F11" s="531"/>
      <c r="G11" s="532"/>
      <c r="H11" s="532"/>
      <c r="I11" s="532"/>
      <c r="J11" s="532"/>
      <c r="K11" s="532"/>
      <c r="L11" s="532"/>
      <c r="M11" s="246"/>
      <c r="N11" s="246" t="s">
        <v>608</v>
      </c>
      <c r="O11" s="535" t="s">
        <v>441</v>
      </c>
      <c r="P11" s="536"/>
      <c r="Q11" s="531"/>
      <c r="R11" s="532"/>
      <c r="S11" s="532"/>
      <c r="T11" s="532"/>
      <c r="U11" s="532"/>
      <c r="V11" s="532"/>
      <c r="W11" s="543"/>
    </row>
    <row r="12" spans="2:25" s="49" customFormat="1" ht="17.100000000000001" customHeight="1" x14ac:dyDescent="0.45">
      <c r="B12" s="246"/>
      <c r="C12" s="246"/>
      <c r="D12" s="547"/>
      <c r="E12" s="548"/>
      <c r="F12" s="531"/>
      <c r="G12" s="532"/>
      <c r="H12" s="532"/>
      <c r="I12" s="532"/>
      <c r="J12" s="532"/>
      <c r="K12" s="532"/>
      <c r="L12" s="532"/>
      <c r="M12" s="246"/>
      <c r="N12" s="246"/>
      <c r="O12" s="541"/>
      <c r="P12" s="542"/>
      <c r="Q12" s="531"/>
      <c r="R12" s="532"/>
      <c r="S12" s="532"/>
      <c r="T12" s="532"/>
      <c r="U12" s="532"/>
      <c r="V12" s="532"/>
      <c r="W12" s="543"/>
    </row>
    <row r="13" spans="2:25" s="49" customFormat="1" ht="17.100000000000001" customHeight="1" x14ac:dyDescent="0.45">
      <c r="B13" s="293" t="s">
        <v>609</v>
      </c>
      <c r="C13" s="295"/>
      <c r="D13" s="549" t="s">
        <v>433</v>
      </c>
      <c r="E13" s="550"/>
      <c r="F13" s="531"/>
      <c r="G13" s="532"/>
      <c r="H13" s="532"/>
      <c r="I13" s="532"/>
      <c r="J13" s="532"/>
      <c r="K13" s="532"/>
      <c r="L13" s="532"/>
      <c r="M13" s="293" t="s">
        <v>609</v>
      </c>
      <c r="N13" s="295"/>
      <c r="O13" s="549" t="s">
        <v>452</v>
      </c>
      <c r="P13" s="550"/>
      <c r="Q13" s="531"/>
      <c r="R13" s="532"/>
      <c r="S13" s="532"/>
      <c r="T13" s="532"/>
      <c r="U13" s="532"/>
      <c r="V13" s="532"/>
      <c r="W13" s="543"/>
    </row>
    <row r="14" spans="2:25" s="49" customFormat="1" ht="17.100000000000001" customHeight="1" x14ac:dyDescent="0.45">
      <c r="B14" s="293" t="s">
        <v>610</v>
      </c>
      <c r="C14" s="295"/>
      <c r="D14" s="541" t="s">
        <v>455</v>
      </c>
      <c r="E14" s="542"/>
      <c r="F14" s="531"/>
      <c r="G14" s="532"/>
      <c r="H14" s="532"/>
      <c r="I14" s="532"/>
      <c r="J14" s="532"/>
      <c r="K14" s="532"/>
      <c r="L14" s="532"/>
      <c r="M14" s="293" t="s">
        <v>610</v>
      </c>
      <c r="N14" s="295"/>
      <c r="O14" s="541" t="s">
        <v>452</v>
      </c>
      <c r="P14" s="542"/>
      <c r="Q14" s="531"/>
      <c r="R14" s="532"/>
      <c r="S14" s="532"/>
      <c r="T14" s="532"/>
      <c r="U14" s="532"/>
      <c r="V14" s="532"/>
      <c r="W14" s="543"/>
    </row>
    <row r="15" spans="2:25" s="49" customFormat="1" ht="17.100000000000001" customHeight="1" x14ac:dyDescent="0.45">
      <c r="B15" s="266" t="s">
        <v>597</v>
      </c>
      <c r="C15" s="551" t="s">
        <v>428</v>
      </c>
      <c r="D15" s="552"/>
      <c r="E15" s="553"/>
      <c r="F15" s="531"/>
      <c r="G15" s="532"/>
      <c r="H15" s="532"/>
      <c r="I15" s="532"/>
      <c r="J15" s="532"/>
      <c r="K15" s="532"/>
      <c r="L15" s="532"/>
      <c r="M15" s="266" t="s">
        <v>597</v>
      </c>
      <c r="N15" s="551" t="s">
        <v>428</v>
      </c>
      <c r="O15" s="552"/>
      <c r="P15" s="553"/>
      <c r="Q15" s="531"/>
      <c r="R15" s="532"/>
      <c r="S15" s="532"/>
      <c r="T15" s="532"/>
      <c r="U15" s="532"/>
      <c r="V15" s="532"/>
      <c r="W15" s="543"/>
    </row>
    <row r="16" spans="2:25" s="49" customFormat="1" ht="17.100000000000001" customHeight="1" x14ac:dyDescent="0.45">
      <c r="B16" s="269"/>
      <c r="C16" s="551" t="s">
        <v>429</v>
      </c>
      <c r="D16" s="552"/>
      <c r="E16" s="554" t="s">
        <v>448</v>
      </c>
      <c r="F16" s="555"/>
      <c r="G16" s="556"/>
      <c r="H16" s="556"/>
      <c r="I16" s="556"/>
      <c r="J16" s="556"/>
      <c r="K16" s="556"/>
      <c r="L16" s="556"/>
      <c r="M16" s="269"/>
      <c r="N16" s="551" t="s">
        <v>429</v>
      </c>
      <c r="O16" s="552"/>
      <c r="P16" s="554" t="s">
        <v>448</v>
      </c>
      <c r="Q16" s="555"/>
      <c r="R16" s="556"/>
      <c r="S16" s="556"/>
      <c r="T16" s="556"/>
      <c r="U16" s="556"/>
      <c r="V16" s="556"/>
      <c r="W16" s="557"/>
    </row>
    <row r="17" spans="2:23" s="49" customFormat="1" ht="17.100000000000001" customHeight="1" x14ac:dyDescent="0.45">
      <c r="B17" s="293" t="s">
        <v>419</v>
      </c>
      <c r="C17" s="294"/>
      <c r="D17" s="295"/>
      <c r="E17" s="558" t="s">
        <v>748</v>
      </c>
      <c r="F17" s="559"/>
      <c r="G17" s="559"/>
      <c r="H17" s="559"/>
      <c r="I17" s="559"/>
      <c r="J17" s="559"/>
      <c r="K17" s="559"/>
      <c r="L17" s="560"/>
      <c r="M17" s="293" t="s">
        <v>419</v>
      </c>
      <c r="N17" s="294"/>
      <c r="O17" s="295"/>
      <c r="P17" s="558" t="s">
        <v>749</v>
      </c>
      <c r="Q17" s="559"/>
      <c r="R17" s="559"/>
      <c r="S17" s="559"/>
      <c r="T17" s="559"/>
      <c r="U17" s="559"/>
      <c r="V17" s="559"/>
      <c r="W17" s="560"/>
    </row>
    <row r="18" spans="2:23" s="49" customFormat="1" ht="17.100000000000001" customHeight="1" x14ac:dyDescent="0.45">
      <c r="B18" s="293" t="s">
        <v>613</v>
      </c>
      <c r="C18" s="294"/>
      <c r="D18" s="295"/>
      <c r="E18" s="561" t="s">
        <v>750</v>
      </c>
      <c r="F18" s="562"/>
      <c r="G18" s="562"/>
      <c r="H18" s="562"/>
      <c r="I18" s="562"/>
      <c r="J18" s="562"/>
      <c r="K18" s="562"/>
      <c r="L18" s="562"/>
      <c r="M18" s="293" t="s">
        <v>613</v>
      </c>
      <c r="N18" s="294"/>
      <c r="O18" s="295"/>
      <c r="P18" s="561" t="s">
        <v>633</v>
      </c>
      <c r="Q18" s="562"/>
      <c r="R18" s="562"/>
      <c r="S18" s="562"/>
      <c r="T18" s="562"/>
      <c r="U18" s="562"/>
      <c r="V18" s="562"/>
      <c r="W18" s="563"/>
    </row>
    <row r="19" spans="2:23" s="49" customFormat="1" ht="17.100000000000001" customHeight="1" x14ac:dyDescent="0.45">
      <c r="B19" s="293" t="s">
        <v>614</v>
      </c>
      <c r="C19" s="294"/>
      <c r="D19" s="295"/>
      <c r="E19" s="561"/>
      <c r="F19" s="562"/>
      <c r="G19" s="562"/>
      <c r="H19" s="564"/>
      <c r="I19" s="564"/>
      <c r="J19" s="564"/>
      <c r="K19" s="564"/>
      <c r="L19" s="565"/>
      <c r="M19" s="293" t="s">
        <v>614</v>
      </c>
      <c r="N19" s="294"/>
      <c r="O19" s="295"/>
      <c r="P19" s="561"/>
      <c r="Q19" s="562"/>
      <c r="R19" s="562"/>
      <c r="S19" s="564"/>
      <c r="T19" s="564"/>
      <c r="U19" s="564"/>
      <c r="V19" s="564"/>
      <c r="W19" s="565"/>
    </row>
    <row r="20" spans="2:23" s="49" customFormat="1" ht="17.100000000000001" customHeight="1" x14ac:dyDescent="0.45">
      <c r="B20" s="293" t="s">
        <v>615</v>
      </c>
      <c r="C20" s="294"/>
      <c r="D20" s="295"/>
      <c r="E20" s="561"/>
      <c r="F20" s="562"/>
      <c r="G20" s="562"/>
      <c r="H20" s="566" t="s">
        <v>616</v>
      </c>
      <c r="I20" s="567"/>
      <c r="J20" s="568"/>
      <c r="K20" s="569"/>
      <c r="L20" s="569"/>
      <c r="M20" s="293" t="s">
        <v>615</v>
      </c>
      <c r="N20" s="294"/>
      <c r="O20" s="295"/>
      <c r="P20" s="561"/>
      <c r="Q20" s="562"/>
      <c r="R20" s="562"/>
      <c r="S20" s="566" t="s">
        <v>616</v>
      </c>
      <c r="T20" s="567"/>
      <c r="U20" s="568"/>
      <c r="V20" s="569"/>
      <c r="W20" s="570"/>
    </row>
    <row r="21" spans="2:23" s="49" customFormat="1" ht="17.100000000000001" customHeight="1" x14ac:dyDescent="0.45">
      <c r="B21" s="293" t="s">
        <v>617</v>
      </c>
      <c r="C21" s="294"/>
      <c r="D21" s="571" t="s">
        <v>654</v>
      </c>
      <c r="E21" s="572"/>
      <c r="F21" s="572"/>
      <c r="G21" s="572"/>
      <c r="H21" s="572"/>
      <c r="I21" s="572"/>
      <c r="J21" s="572"/>
      <c r="K21" s="572"/>
      <c r="L21" s="572"/>
      <c r="M21" s="573" t="s">
        <v>617</v>
      </c>
      <c r="N21" s="574"/>
      <c r="O21" s="571" t="s">
        <v>633</v>
      </c>
      <c r="P21" s="572"/>
      <c r="Q21" s="572"/>
      <c r="R21" s="572"/>
      <c r="S21" s="572"/>
      <c r="T21" s="572"/>
      <c r="U21" s="572"/>
      <c r="V21" s="572"/>
      <c r="W21" s="575"/>
    </row>
    <row r="22" spans="2:23" s="49" customFormat="1" ht="20.100000000000001" customHeight="1" x14ac:dyDescent="0.45">
      <c r="B22" s="527" t="s">
        <v>603</v>
      </c>
      <c r="C22" s="528" t="s">
        <v>604</v>
      </c>
      <c r="D22" s="529" t="s">
        <v>328</v>
      </c>
      <c r="E22" s="530"/>
      <c r="F22" s="531"/>
      <c r="G22" s="532"/>
      <c r="H22" s="532"/>
      <c r="I22" s="532"/>
      <c r="J22" s="532"/>
      <c r="K22" s="532"/>
      <c r="L22" s="532"/>
      <c r="M22" s="527" t="s">
        <v>603</v>
      </c>
      <c r="N22" s="528" t="s">
        <v>604</v>
      </c>
      <c r="O22" s="576" t="s">
        <v>329</v>
      </c>
      <c r="P22" s="577"/>
      <c r="Q22" s="531"/>
      <c r="R22" s="532"/>
      <c r="S22" s="532"/>
      <c r="T22" s="532"/>
      <c r="U22" s="532"/>
      <c r="V22" s="532"/>
      <c r="W22" s="543"/>
    </row>
    <row r="23" spans="2:23" s="49" customFormat="1" ht="20.100000000000001" customHeight="1" x14ac:dyDescent="0.4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9" customFormat="1" ht="20.100000000000001" customHeight="1" x14ac:dyDescent="0.45">
      <c r="B24" s="527"/>
      <c r="C24" s="534" t="s">
        <v>605</v>
      </c>
      <c r="D24" s="535">
        <v>1</v>
      </c>
      <c r="E24" s="536"/>
      <c r="F24" s="531"/>
      <c r="G24" s="532"/>
      <c r="H24" s="532"/>
      <c r="I24" s="532"/>
      <c r="J24" s="532"/>
      <c r="K24" s="532"/>
      <c r="L24" s="532"/>
      <c r="M24" s="527"/>
      <c r="N24" s="534" t="s">
        <v>605</v>
      </c>
      <c r="O24" s="580">
        <v>1</v>
      </c>
      <c r="P24" s="581"/>
      <c r="Q24" s="531"/>
      <c r="R24" s="532"/>
      <c r="S24" s="532"/>
      <c r="T24" s="532"/>
      <c r="U24" s="532"/>
      <c r="V24" s="532"/>
      <c r="W24" s="543"/>
    </row>
    <row r="25" spans="2:23" s="49" customFormat="1" ht="20.100000000000001" customHeight="1" x14ac:dyDescent="0.4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9" customFormat="1" ht="17.100000000000001" customHeight="1" x14ac:dyDescent="0.45">
      <c r="B26" s="246" t="s">
        <v>606</v>
      </c>
      <c r="C26" s="246" t="s">
        <v>607</v>
      </c>
      <c r="D26" s="535" t="s">
        <v>431</v>
      </c>
      <c r="E26" s="536"/>
      <c r="F26" s="531"/>
      <c r="G26" s="532"/>
      <c r="H26" s="532"/>
      <c r="I26" s="532"/>
      <c r="J26" s="532"/>
      <c r="K26" s="532"/>
      <c r="L26" s="532"/>
      <c r="M26" s="246" t="s">
        <v>606</v>
      </c>
      <c r="N26" s="246" t="s">
        <v>607</v>
      </c>
      <c r="O26" s="584" t="s">
        <v>431</v>
      </c>
      <c r="P26" s="585"/>
      <c r="Q26" s="531"/>
      <c r="R26" s="532"/>
      <c r="S26" s="532"/>
      <c r="T26" s="532"/>
      <c r="U26" s="532"/>
      <c r="V26" s="532"/>
      <c r="W26" s="543"/>
    </row>
    <row r="27" spans="2:23" s="49" customFormat="1" ht="17.100000000000001" customHeight="1" x14ac:dyDescent="0.45">
      <c r="B27" s="246"/>
      <c r="C27" s="246"/>
      <c r="D27" s="541"/>
      <c r="E27" s="542"/>
      <c r="F27" s="531"/>
      <c r="G27" s="532"/>
      <c r="H27" s="532"/>
      <c r="I27" s="532"/>
      <c r="J27" s="532"/>
      <c r="K27" s="532"/>
      <c r="L27" s="532"/>
      <c r="M27" s="246"/>
      <c r="N27" s="246"/>
      <c r="O27" s="578"/>
      <c r="P27" s="579"/>
      <c r="Q27" s="531"/>
      <c r="R27" s="532"/>
      <c r="S27" s="532"/>
      <c r="T27" s="532"/>
      <c r="U27" s="532"/>
      <c r="V27" s="532"/>
      <c r="W27" s="543"/>
    </row>
    <row r="28" spans="2:23" s="49" customFormat="1" ht="17.100000000000001" customHeight="1" x14ac:dyDescent="0.45">
      <c r="B28" s="246"/>
      <c r="C28" s="246" t="s">
        <v>608</v>
      </c>
      <c r="D28" s="535" t="s">
        <v>487</v>
      </c>
      <c r="E28" s="536"/>
      <c r="F28" s="531"/>
      <c r="G28" s="532"/>
      <c r="H28" s="532"/>
      <c r="I28" s="532"/>
      <c r="J28" s="532"/>
      <c r="K28" s="532"/>
      <c r="L28" s="532"/>
      <c r="M28" s="246"/>
      <c r="N28" s="246" t="s">
        <v>608</v>
      </c>
      <c r="O28" s="576" t="s">
        <v>445</v>
      </c>
      <c r="P28" s="577"/>
      <c r="Q28" s="531"/>
      <c r="R28" s="532"/>
      <c r="S28" s="532"/>
      <c r="T28" s="532"/>
      <c r="U28" s="532"/>
      <c r="V28" s="532"/>
      <c r="W28" s="543"/>
    </row>
    <row r="29" spans="2:23" s="49" customFormat="1" ht="17.100000000000001" customHeight="1" x14ac:dyDescent="0.45">
      <c r="B29" s="246"/>
      <c r="C29" s="246"/>
      <c r="D29" s="541"/>
      <c r="E29" s="542"/>
      <c r="F29" s="531"/>
      <c r="G29" s="532"/>
      <c r="H29" s="532"/>
      <c r="I29" s="532"/>
      <c r="J29" s="532"/>
      <c r="K29" s="532"/>
      <c r="L29" s="532"/>
      <c r="M29" s="246"/>
      <c r="N29" s="246"/>
      <c r="O29" s="578"/>
      <c r="P29" s="579"/>
      <c r="Q29" s="531"/>
      <c r="R29" s="532"/>
      <c r="S29" s="532"/>
      <c r="T29" s="532"/>
      <c r="U29" s="532"/>
      <c r="V29" s="532"/>
      <c r="W29" s="543"/>
    </row>
    <row r="30" spans="2:23" s="49" customFormat="1" ht="17.100000000000001" customHeight="1" x14ac:dyDescent="0.45">
      <c r="B30" s="293" t="s">
        <v>609</v>
      </c>
      <c r="C30" s="295"/>
      <c r="D30" s="549" t="s">
        <v>452</v>
      </c>
      <c r="E30" s="550"/>
      <c r="F30" s="531"/>
      <c r="G30" s="532"/>
      <c r="H30" s="532"/>
      <c r="I30" s="532"/>
      <c r="J30" s="532"/>
      <c r="K30" s="532"/>
      <c r="L30" s="532"/>
      <c r="M30" s="293" t="s">
        <v>609</v>
      </c>
      <c r="N30" s="295"/>
      <c r="O30" s="586" t="s">
        <v>452</v>
      </c>
      <c r="P30" s="587"/>
      <c r="Q30" s="531"/>
      <c r="R30" s="532"/>
      <c r="S30" s="532"/>
      <c r="T30" s="532"/>
      <c r="U30" s="532"/>
      <c r="V30" s="532"/>
      <c r="W30" s="543"/>
    </row>
    <row r="31" spans="2:23" s="49" customFormat="1" ht="17.100000000000001" customHeight="1" x14ac:dyDescent="0.45">
      <c r="B31" s="293" t="s">
        <v>610</v>
      </c>
      <c r="C31" s="295"/>
      <c r="D31" s="541" t="s">
        <v>452</v>
      </c>
      <c r="E31" s="542"/>
      <c r="F31" s="531"/>
      <c r="G31" s="532"/>
      <c r="H31" s="532"/>
      <c r="I31" s="532"/>
      <c r="J31" s="532"/>
      <c r="K31" s="532"/>
      <c r="L31" s="532"/>
      <c r="M31" s="293" t="s">
        <v>610</v>
      </c>
      <c r="N31" s="295"/>
      <c r="O31" s="586" t="s">
        <v>452</v>
      </c>
      <c r="P31" s="587"/>
      <c r="Q31" s="531"/>
      <c r="R31" s="532"/>
      <c r="S31" s="532"/>
      <c r="T31" s="532"/>
      <c r="U31" s="532"/>
      <c r="V31" s="532"/>
      <c r="W31" s="543"/>
    </row>
    <row r="32" spans="2:23" s="49" customFormat="1" ht="17.100000000000001" customHeight="1" x14ac:dyDescent="0.45">
      <c r="B32" s="266" t="s">
        <v>597</v>
      </c>
      <c r="C32" s="551" t="s">
        <v>428</v>
      </c>
      <c r="D32" s="552"/>
      <c r="E32" s="553"/>
      <c r="F32" s="531"/>
      <c r="G32" s="532"/>
      <c r="H32" s="532"/>
      <c r="I32" s="532"/>
      <c r="J32" s="532"/>
      <c r="K32" s="532"/>
      <c r="L32" s="532"/>
      <c r="M32" s="266" t="s">
        <v>597</v>
      </c>
      <c r="N32" s="551" t="s">
        <v>428</v>
      </c>
      <c r="O32" s="552"/>
      <c r="P32" s="554"/>
      <c r="Q32" s="531"/>
      <c r="R32" s="532"/>
      <c r="S32" s="532"/>
      <c r="T32" s="532"/>
      <c r="U32" s="532"/>
      <c r="V32" s="532"/>
      <c r="W32" s="543"/>
    </row>
    <row r="33" spans="2:23" s="49" customFormat="1" ht="17.100000000000001" customHeight="1" x14ac:dyDescent="0.45">
      <c r="B33" s="269"/>
      <c r="C33" s="551" t="s">
        <v>429</v>
      </c>
      <c r="D33" s="552"/>
      <c r="E33" s="554" t="s">
        <v>448</v>
      </c>
      <c r="F33" s="555"/>
      <c r="G33" s="556"/>
      <c r="H33" s="556"/>
      <c r="I33" s="556"/>
      <c r="J33" s="556"/>
      <c r="K33" s="556"/>
      <c r="L33" s="556"/>
      <c r="M33" s="269"/>
      <c r="N33" s="551" t="s">
        <v>429</v>
      </c>
      <c r="O33" s="552"/>
      <c r="P33" s="588" t="s">
        <v>457</v>
      </c>
      <c r="Q33" s="555"/>
      <c r="R33" s="556"/>
      <c r="S33" s="556"/>
      <c r="T33" s="556"/>
      <c r="U33" s="556"/>
      <c r="V33" s="556"/>
      <c r="W33" s="557"/>
    </row>
    <row r="34" spans="2:23" s="49" customFormat="1" ht="17.100000000000001" customHeight="1" x14ac:dyDescent="0.45">
      <c r="B34" s="293" t="s">
        <v>419</v>
      </c>
      <c r="C34" s="294"/>
      <c r="D34" s="295"/>
      <c r="E34" s="558" t="s">
        <v>653</v>
      </c>
      <c r="F34" s="559"/>
      <c r="G34" s="559"/>
      <c r="H34" s="559"/>
      <c r="I34" s="559"/>
      <c r="J34" s="559"/>
      <c r="K34" s="559"/>
      <c r="L34" s="560"/>
      <c r="M34" s="293" t="s">
        <v>419</v>
      </c>
      <c r="N34" s="294"/>
      <c r="O34" s="295"/>
      <c r="P34" s="558" t="s">
        <v>751</v>
      </c>
      <c r="Q34" s="559"/>
      <c r="R34" s="559"/>
      <c r="S34" s="559"/>
      <c r="T34" s="559"/>
      <c r="U34" s="559"/>
      <c r="V34" s="559"/>
      <c r="W34" s="560"/>
    </row>
    <row r="35" spans="2:23" s="49" customFormat="1" ht="17.100000000000001" customHeight="1" x14ac:dyDescent="0.45">
      <c r="B35" s="293" t="s">
        <v>613</v>
      </c>
      <c r="C35" s="294"/>
      <c r="D35" s="295"/>
      <c r="E35" s="561" t="s">
        <v>335</v>
      </c>
      <c r="F35" s="562"/>
      <c r="G35" s="562"/>
      <c r="H35" s="562"/>
      <c r="I35" s="562"/>
      <c r="J35" s="562"/>
      <c r="K35" s="562"/>
      <c r="L35" s="562"/>
      <c r="M35" s="293" t="s">
        <v>613</v>
      </c>
      <c r="N35" s="294"/>
      <c r="O35" s="295"/>
      <c r="P35" s="561" t="s">
        <v>335</v>
      </c>
      <c r="Q35" s="562"/>
      <c r="R35" s="562"/>
      <c r="S35" s="562"/>
      <c r="T35" s="562"/>
      <c r="U35" s="562"/>
      <c r="V35" s="562"/>
      <c r="W35" s="563"/>
    </row>
    <row r="36" spans="2:23" s="49" customFormat="1" ht="17.100000000000001" customHeight="1" x14ac:dyDescent="0.45">
      <c r="B36" s="293" t="s">
        <v>614</v>
      </c>
      <c r="C36" s="294"/>
      <c r="D36" s="295"/>
      <c r="E36" s="561"/>
      <c r="F36" s="562"/>
      <c r="G36" s="562"/>
      <c r="H36" s="564"/>
      <c r="I36" s="564"/>
      <c r="J36" s="564"/>
      <c r="K36" s="564"/>
      <c r="L36" s="565"/>
      <c r="M36" s="293" t="s">
        <v>614</v>
      </c>
      <c r="N36" s="294"/>
      <c r="O36" s="295"/>
      <c r="P36" s="561"/>
      <c r="Q36" s="562"/>
      <c r="R36" s="562"/>
      <c r="S36" s="564"/>
      <c r="T36" s="564"/>
      <c r="U36" s="564"/>
      <c r="V36" s="564"/>
      <c r="W36" s="565"/>
    </row>
    <row r="37" spans="2:23" s="49" customFormat="1" ht="17.100000000000001" customHeight="1" x14ac:dyDescent="0.45">
      <c r="B37" s="293" t="s">
        <v>615</v>
      </c>
      <c r="C37" s="294"/>
      <c r="D37" s="295"/>
      <c r="E37" s="561"/>
      <c r="F37" s="562"/>
      <c r="G37" s="562"/>
      <c r="H37" s="566" t="s">
        <v>616</v>
      </c>
      <c r="I37" s="567"/>
      <c r="J37" s="568"/>
      <c r="K37" s="569"/>
      <c r="L37" s="569"/>
      <c r="M37" s="293" t="s">
        <v>615</v>
      </c>
      <c r="N37" s="294"/>
      <c r="O37" s="295"/>
      <c r="P37" s="561"/>
      <c r="Q37" s="562"/>
      <c r="R37" s="562"/>
      <c r="S37" s="566" t="s">
        <v>616</v>
      </c>
      <c r="T37" s="567"/>
      <c r="U37" s="568"/>
      <c r="V37" s="569"/>
      <c r="W37" s="570"/>
    </row>
    <row r="38" spans="2:23" s="49" customFormat="1" ht="17.100000000000001" customHeight="1" x14ac:dyDescent="0.45">
      <c r="B38" s="269" t="s">
        <v>617</v>
      </c>
      <c r="C38" s="270"/>
      <c r="D38" s="571" t="s">
        <v>633</v>
      </c>
      <c r="E38" s="572"/>
      <c r="F38" s="572"/>
      <c r="G38" s="572"/>
      <c r="H38" s="572"/>
      <c r="I38" s="572"/>
      <c r="J38" s="572"/>
      <c r="K38" s="572"/>
      <c r="L38" s="572"/>
      <c r="M38" s="269" t="s">
        <v>617</v>
      </c>
      <c r="N38" s="270"/>
      <c r="O38" s="589" t="s">
        <v>672</v>
      </c>
      <c r="P38" s="590"/>
      <c r="Q38" s="590"/>
      <c r="R38" s="590"/>
      <c r="S38" s="590"/>
      <c r="T38" s="590"/>
      <c r="U38" s="590"/>
      <c r="V38" s="590"/>
      <c r="W38" s="591"/>
    </row>
    <row r="39" spans="2:23" ht="15" customHeight="1" x14ac:dyDescent="0.15">
      <c r="B39" s="592"/>
      <c r="C39" s="593" t="s">
        <v>622</v>
      </c>
      <c r="D39" s="594"/>
      <c r="E39" s="594"/>
      <c r="F39" s="594"/>
      <c r="G39" s="594"/>
      <c r="H39" s="594"/>
      <c r="I39" s="594"/>
      <c r="J39" s="594"/>
      <c r="K39" s="594"/>
      <c r="L39" s="594"/>
      <c r="M39" s="592"/>
      <c r="N39" s="592" t="s">
        <v>623</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624</v>
      </c>
      <c r="O40" s="592"/>
      <c r="P40" s="592"/>
      <c r="Q40" s="592"/>
      <c r="R40" s="592"/>
      <c r="S40" s="592"/>
      <c r="T40" s="592"/>
      <c r="U40" s="592"/>
      <c r="V40" s="592"/>
      <c r="W40" s="592"/>
    </row>
    <row r="41" spans="2:23" ht="15" customHeight="1" x14ac:dyDescent="0.15">
      <c r="C41" s="592" t="s">
        <v>625</v>
      </c>
      <c r="N41" s="56" t="s">
        <v>626</v>
      </c>
      <c r="O41" s="56"/>
      <c r="P41" s="56"/>
      <c r="Q41" s="56"/>
      <c r="R41" s="56"/>
      <c r="S41" s="56"/>
      <c r="T41" s="56"/>
      <c r="U41" s="56"/>
      <c r="V41" s="56"/>
    </row>
    <row r="42" spans="2:23" ht="15" customHeight="1" x14ac:dyDescent="0.15">
      <c r="C42" s="592" t="s">
        <v>627</v>
      </c>
      <c r="N42" s="56" t="s">
        <v>628</v>
      </c>
      <c r="O42" s="56"/>
      <c r="P42" s="56"/>
      <c r="Q42" s="56"/>
      <c r="R42" s="56"/>
      <c r="S42" s="56"/>
      <c r="T42" s="56"/>
      <c r="U42" s="56"/>
      <c r="V42" s="56"/>
    </row>
    <row r="43" spans="2:23" x14ac:dyDescent="0.15">
      <c r="C43" s="56" t="s">
        <v>629</v>
      </c>
      <c r="N43" s="56" t="s">
        <v>630</v>
      </c>
      <c r="O43" s="56"/>
      <c r="P43" s="56"/>
      <c r="Q43" s="56"/>
      <c r="R43" s="56"/>
      <c r="S43" s="56"/>
      <c r="T43" s="56"/>
      <c r="U43" s="56"/>
      <c r="V43" s="56"/>
    </row>
    <row r="44" spans="2:23" x14ac:dyDescent="0.15">
      <c r="N44" s="56"/>
    </row>
    <row r="45" spans="2:23" x14ac:dyDescent="0.15">
      <c r="N45" s="5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ACA71CA2-CCBC-437A-BF80-B8D17A449517}">
      <formula1>INDIRECT(D13)</formula1>
    </dataValidation>
    <dataValidation type="list" allowBlank="1" showInputMessage="1" showErrorMessage="1" sqref="D11:E12 O11:P12 D28:E29 O28:P29" xr:uid="{A4E981BE-05CD-41E1-9354-6C26A74B399F}">
      <formula1>INDIRECT(D9)</formula1>
    </dataValidation>
    <dataValidation type="list" allowBlank="1" showInputMessage="1" showErrorMessage="1" sqref="E32:E33 P15:P16 P32:P33 E15:E16" xr:uid="{6DC7505E-4E90-48FA-ADDD-4F8623440357}">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C2928-C565-4C0A-BDBB-9888949D7061}">
  <dimension ref="B1:Z59"/>
  <sheetViews>
    <sheetView showGridLines="0" showZeros="0" view="pageBreakPreview" zoomScale="65" zoomScaleNormal="100" zoomScaleSheetLayoutView="65" workbookViewId="0"/>
  </sheetViews>
  <sheetFormatPr defaultColWidth="6.8984375" defaultRowHeight="27.9" customHeight="1" x14ac:dyDescent="0.45"/>
  <cols>
    <col min="1" max="1" width="6.296875" style="596" customWidth="1"/>
    <col min="2" max="2" width="6.59765625" style="596" customWidth="1"/>
    <col min="3" max="3" width="5.296875" style="596" customWidth="1"/>
    <col min="4" max="6" width="6.19921875" style="596" customWidth="1"/>
    <col min="7" max="8" width="5.296875" style="596" customWidth="1"/>
    <col min="9" max="9" width="8" style="596" customWidth="1"/>
    <col min="10" max="10" width="6.59765625" style="596" customWidth="1"/>
    <col min="11" max="11" width="5.296875" style="596" customWidth="1"/>
    <col min="12" max="14" width="6.09765625" style="596" customWidth="1"/>
    <col min="15" max="16" width="5.296875" style="596" customWidth="1"/>
    <col min="17" max="17" width="8" style="596" customWidth="1"/>
    <col min="18" max="18" width="6.59765625" style="596" customWidth="1"/>
    <col min="19" max="19" width="5.296875" style="596" customWidth="1"/>
    <col min="20" max="22" width="6.09765625" style="596" customWidth="1"/>
    <col min="23" max="24" width="5.296875" style="596" customWidth="1"/>
    <col min="25" max="25" width="8" style="596" customWidth="1"/>
    <col min="26" max="16384" width="6.8984375" style="596"/>
  </cols>
  <sheetData>
    <row r="1" spans="2:25" ht="9" customHeight="1" x14ac:dyDescent="0.45"/>
    <row r="2" spans="2:25" ht="18" customHeight="1" x14ac:dyDescent="0.45">
      <c r="B2" s="597" t="s">
        <v>752</v>
      </c>
      <c r="C2" s="598"/>
      <c r="D2" s="598"/>
      <c r="E2" s="598"/>
      <c r="F2" s="598"/>
      <c r="G2" s="598"/>
      <c r="H2" s="598"/>
      <c r="I2" s="598"/>
      <c r="J2" s="598"/>
      <c r="K2" s="598"/>
      <c r="L2" s="598"/>
      <c r="M2" s="598"/>
      <c r="N2" s="598"/>
      <c r="O2" s="598"/>
      <c r="P2" s="598"/>
      <c r="Q2" s="598"/>
      <c r="R2" s="598"/>
      <c r="S2" s="598"/>
      <c r="T2" s="598"/>
      <c r="U2" s="598"/>
      <c r="V2" s="598"/>
      <c r="W2" s="598"/>
      <c r="X2" s="598"/>
      <c r="Y2" s="598"/>
    </row>
    <row r="3" spans="2:25" ht="15" customHeight="1" x14ac:dyDescent="0.15">
      <c r="B3" s="599" t="s">
        <v>753</v>
      </c>
      <c r="C3" s="599"/>
      <c r="D3" s="599"/>
      <c r="E3" s="600" t="s">
        <v>267</v>
      </c>
      <c r="F3" s="600"/>
      <c r="G3" s="600"/>
      <c r="H3" s="600"/>
      <c r="I3" s="601" t="s">
        <v>754</v>
      </c>
      <c r="J3" s="602"/>
      <c r="K3" s="603"/>
      <c r="L3" s="604" t="s">
        <v>353</v>
      </c>
      <c r="M3" s="605"/>
      <c r="N3" s="606"/>
      <c r="O3" s="607" t="s">
        <v>601</v>
      </c>
      <c r="P3" s="607"/>
      <c r="Q3" s="607"/>
      <c r="R3" s="608" t="s">
        <v>364</v>
      </c>
      <c r="S3" s="609"/>
      <c r="T3" s="610"/>
      <c r="U3" s="611" t="s">
        <v>755</v>
      </c>
      <c r="V3" s="612"/>
      <c r="W3" s="613">
        <v>44337</v>
      </c>
      <c r="X3" s="614"/>
      <c r="Y3" s="615"/>
    </row>
    <row r="4" spans="2:25" ht="15" customHeight="1" x14ac:dyDescent="0.45">
      <c r="B4" s="616" t="s">
        <v>756</v>
      </c>
      <c r="C4" s="616"/>
      <c r="D4" s="616"/>
      <c r="E4" s="617" t="s">
        <v>359</v>
      </c>
      <c r="F4" s="617"/>
      <c r="G4" s="617"/>
      <c r="H4" s="617"/>
      <c r="I4" s="601" t="s">
        <v>757</v>
      </c>
      <c r="J4" s="602"/>
      <c r="K4" s="603"/>
      <c r="L4" s="604" t="s">
        <v>354</v>
      </c>
      <c r="M4" s="605"/>
      <c r="N4" s="606"/>
      <c r="O4" s="607" t="s">
        <v>602</v>
      </c>
      <c r="P4" s="607"/>
      <c r="Q4" s="607"/>
      <c r="R4" s="608" t="s">
        <v>369</v>
      </c>
      <c r="S4" s="609"/>
      <c r="T4" s="610"/>
      <c r="U4" s="418"/>
      <c r="V4" s="481"/>
      <c r="W4" s="618"/>
      <c r="X4" s="619"/>
      <c r="Y4" s="620"/>
    </row>
    <row r="5" spans="2:25" ht="15" customHeight="1" x14ac:dyDescent="0.45">
      <c r="B5" s="601" t="s">
        <v>758</v>
      </c>
      <c r="C5" s="602"/>
      <c r="D5" s="603"/>
      <c r="E5" s="621" t="s">
        <v>567</v>
      </c>
      <c r="F5" s="601" t="s">
        <v>759</v>
      </c>
      <c r="G5" s="602"/>
      <c r="H5" s="603"/>
      <c r="I5" s="622">
        <v>1</v>
      </c>
      <c r="J5" s="601" t="s">
        <v>758</v>
      </c>
      <c r="K5" s="602"/>
      <c r="L5" s="603"/>
      <c r="M5" s="621" t="s">
        <v>760</v>
      </c>
      <c r="N5" s="601" t="s">
        <v>759</v>
      </c>
      <c r="O5" s="602"/>
      <c r="P5" s="603"/>
      <c r="Q5" s="622">
        <v>1</v>
      </c>
      <c r="R5" s="601" t="s">
        <v>758</v>
      </c>
      <c r="S5" s="602"/>
      <c r="T5" s="603"/>
      <c r="U5" s="621" t="s">
        <v>761</v>
      </c>
      <c r="V5" s="601" t="s">
        <v>759</v>
      </c>
      <c r="W5" s="602"/>
      <c r="X5" s="603"/>
      <c r="Y5" s="622">
        <v>1</v>
      </c>
    </row>
    <row r="6" spans="2:25" ht="15" customHeight="1" x14ac:dyDescent="0.45">
      <c r="B6" s="601" t="s">
        <v>762</v>
      </c>
      <c r="C6" s="602"/>
      <c r="D6" s="621" t="s">
        <v>568</v>
      </c>
      <c r="E6" s="623" t="s">
        <v>468</v>
      </c>
      <c r="F6" s="624"/>
      <c r="G6" s="601" t="s">
        <v>763</v>
      </c>
      <c r="H6" s="603"/>
      <c r="I6" s="622" t="s">
        <v>569</v>
      </c>
      <c r="J6" s="601" t="s">
        <v>762</v>
      </c>
      <c r="K6" s="602"/>
      <c r="L6" s="621" t="s">
        <v>568</v>
      </c>
      <c r="M6" s="623" t="s">
        <v>573</v>
      </c>
      <c r="N6" s="624"/>
      <c r="O6" s="601" t="s">
        <v>763</v>
      </c>
      <c r="P6" s="603"/>
      <c r="Q6" s="622" t="s">
        <v>574</v>
      </c>
      <c r="R6" s="601" t="s">
        <v>762</v>
      </c>
      <c r="S6" s="602"/>
      <c r="T6" s="621" t="s">
        <v>568</v>
      </c>
      <c r="U6" s="623" t="s">
        <v>573</v>
      </c>
      <c r="V6" s="624"/>
      <c r="W6" s="601" t="s">
        <v>763</v>
      </c>
      <c r="X6" s="603"/>
      <c r="Y6" s="622" t="s">
        <v>574</v>
      </c>
    </row>
    <row r="7" spans="2:25" ht="15" customHeight="1" x14ac:dyDescent="0.45">
      <c r="B7" s="601" t="s">
        <v>764</v>
      </c>
      <c r="C7" s="602"/>
      <c r="D7" s="623" t="s">
        <v>570</v>
      </c>
      <c r="E7" s="625"/>
      <c r="F7" s="625"/>
      <c r="G7" s="625"/>
      <c r="H7" s="625"/>
      <c r="I7" s="624"/>
      <c r="J7" s="601" t="s">
        <v>764</v>
      </c>
      <c r="K7" s="602"/>
      <c r="L7" s="623" t="s">
        <v>575</v>
      </c>
      <c r="M7" s="625"/>
      <c r="N7" s="625"/>
      <c r="O7" s="625"/>
      <c r="P7" s="625"/>
      <c r="Q7" s="624"/>
      <c r="R7" s="601" t="s">
        <v>764</v>
      </c>
      <c r="S7" s="602"/>
      <c r="T7" s="623" t="s">
        <v>577</v>
      </c>
      <c r="U7" s="625"/>
      <c r="V7" s="625"/>
      <c r="W7" s="625"/>
      <c r="X7" s="625"/>
      <c r="Y7" s="624"/>
    </row>
    <row r="8" spans="2:25" ht="15" customHeight="1" x14ac:dyDescent="0.45">
      <c r="B8" s="626" t="s">
        <v>765</v>
      </c>
      <c r="C8" s="626"/>
      <c r="D8" s="627" t="s">
        <v>572</v>
      </c>
      <c r="E8" s="628" t="s">
        <v>766</v>
      </c>
      <c r="F8" s="629" t="s">
        <v>767</v>
      </c>
      <c r="G8" s="629"/>
      <c r="H8" s="629"/>
      <c r="I8" s="629"/>
      <c r="J8" s="626" t="s">
        <v>765</v>
      </c>
      <c r="K8" s="626"/>
      <c r="L8" s="627" t="s">
        <v>332</v>
      </c>
      <c r="M8" s="628" t="s">
        <v>766</v>
      </c>
      <c r="N8" s="629" t="s">
        <v>768</v>
      </c>
      <c r="O8" s="629"/>
      <c r="P8" s="629"/>
      <c r="Q8" s="629"/>
      <c r="R8" s="626" t="s">
        <v>765</v>
      </c>
      <c r="S8" s="626"/>
      <c r="T8" s="627" t="s">
        <v>332</v>
      </c>
      <c r="U8" s="628" t="s">
        <v>766</v>
      </c>
      <c r="V8" s="629" t="s">
        <v>769</v>
      </c>
      <c r="W8" s="629"/>
      <c r="X8" s="629"/>
      <c r="Y8" s="629"/>
    </row>
    <row r="9" spans="2:25" s="634" customFormat="1" ht="14.1" customHeight="1" x14ac:dyDescent="0.45">
      <c r="B9" s="630"/>
      <c r="C9" s="630"/>
      <c r="D9" s="630"/>
      <c r="E9" s="630"/>
      <c r="F9" s="630"/>
      <c r="G9" s="630"/>
      <c r="H9" s="630"/>
      <c r="I9" s="630"/>
      <c r="J9" s="631"/>
      <c r="K9" s="631"/>
      <c r="L9" s="631"/>
      <c r="M9" s="631"/>
      <c r="N9" s="631"/>
      <c r="O9" s="631"/>
      <c r="P9" s="631"/>
      <c r="Q9" s="631"/>
      <c r="R9" s="632"/>
      <c r="S9" s="632"/>
      <c r="T9" s="632"/>
      <c r="U9" s="632"/>
      <c r="V9" s="632"/>
      <c r="W9" s="632"/>
      <c r="X9" s="632"/>
      <c r="Y9" s="633"/>
    </row>
    <row r="10" spans="2:25" s="634" customFormat="1" ht="14.1" customHeight="1" x14ac:dyDescent="0.45">
      <c r="B10" s="635"/>
      <c r="C10" s="635"/>
      <c r="D10" s="635"/>
      <c r="E10" s="635"/>
      <c r="F10" s="635"/>
      <c r="G10" s="635"/>
      <c r="H10" s="635"/>
      <c r="I10" s="635"/>
      <c r="J10" s="631"/>
      <c r="K10" s="631"/>
      <c r="L10" s="631"/>
      <c r="M10" s="631"/>
      <c r="N10" s="631"/>
      <c r="O10" s="631"/>
      <c r="P10" s="631"/>
      <c r="Q10" s="631"/>
      <c r="R10" s="632"/>
      <c r="S10" s="632"/>
      <c r="T10" s="632"/>
      <c r="U10" s="632"/>
      <c r="V10" s="632"/>
      <c r="W10" s="632"/>
      <c r="X10" s="632"/>
      <c r="Y10" s="633"/>
    </row>
    <row r="11" spans="2:25" s="634" customFormat="1" ht="14.1" customHeight="1" x14ac:dyDescent="0.45">
      <c r="B11" s="635"/>
      <c r="C11" s="635"/>
      <c r="D11" s="635"/>
      <c r="E11" s="635"/>
      <c r="F11" s="635"/>
      <c r="G11" s="635"/>
      <c r="H11" s="635"/>
      <c r="I11" s="635"/>
      <c r="J11" s="631"/>
      <c r="K11" s="631"/>
      <c r="L11" s="631"/>
      <c r="M11" s="631"/>
      <c r="N11" s="631"/>
      <c r="O11" s="631"/>
      <c r="P11" s="631"/>
      <c r="Q11" s="631"/>
      <c r="R11" s="632"/>
      <c r="S11" s="632"/>
      <c r="T11" s="632"/>
      <c r="U11" s="632"/>
      <c r="V11" s="632"/>
      <c r="W11" s="632"/>
      <c r="X11" s="632"/>
      <c r="Y11" s="633"/>
    </row>
    <row r="12" spans="2:25" s="634" customFormat="1" ht="14.1" customHeight="1" x14ac:dyDescent="0.45">
      <c r="B12" s="635"/>
      <c r="C12" s="635"/>
      <c r="D12" s="635"/>
      <c r="E12" s="635"/>
      <c r="F12" s="635"/>
      <c r="G12" s="635"/>
      <c r="H12" s="635"/>
      <c r="I12" s="635"/>
      <c r="J12" s="631"/>
      <c r="K12" s="631"/>
      <c r="L12" s="631"/>
      <c r="M12" s="631"/>
      <c r="N12" s="631"/>
      <c r="O12" s="631"/>
      <c r="P12" s="631"/>
      <c r="Q12" s="631"/>
      <c r="R12" s="632"/>
      <c r="S12" s="632"/>
      <c r="T12" s="632"/>
      <c r="U12" s="632"/>
      <c r="V12" s="632"/>
      <c r="W12" s="632"/>
      <c r="X12" s="632"/>
      <c r="Y12" s="633"/>
    </row>
    <row r="13" spans="2:25" s="634" customFormat="1" ht="14.1" customHeight="1" x14ac:dyDescent="0.45">
      <c r="B13" s="635"/>
      <c r="C13" s="635"/>
      <c r="D13" s="635"/>
      <c r="E13" s="635"/>
      <c r="F13" s="635"/>
      <c r="G13" s="635"/>
      <c r="H13" s="635"/>
      <c r="I13" s="635"/>
      <c r="J13" s="631"/>
      <c r="K13" s="631"/>
      <c r="L13" s="631"/>
      <c r="M13" s="631"/>
      <c r="N13" s="631"/>
      <c r="O13" s="631"/>
      <c r="P13" s="631"/>
      <c r="Q13" s="631"/>
      <c r="R13" s="632"/>
      <c r="S13" s="632"/>
      <c r="T13" s="632"/>
      <c r="U13" s="632"/>
      <c r="V13" s="632"/>
      <c r="W13" s="632"/>
      <c r="X13" s="632"/>
      <c r="Y13" s="633"/>
    </row>
    <row r="14" spans="2:25" s="634" customFormat="1" ht="14.1" customHeight="1" x14ac:dyDescent="0.45">
      <c r="B14" s="635"/>
      <c r="C14" s="635"/>
      <c r="D14" s="635"/>
      <c r="E14" s="635"/>
      <c r="F14" s="635"/>
      <c r="G14" s="635"/>
      <c r="H14" s="635"/>
      <c r="I14" s="635"/>
      <c r="J14" s="631"/>
      <c r="K14" s="631"/>
      <c r="L14" s="631"/>
      <c r="M14" s="631"/>
      <c r="N14" s="631"/>
      <c r="O14" s="631"/>
      <c r="P14" s="631"/>
      <c r="Q14" s="631"/>
      <c r="R14" s="632"/>
      <c r="S14" s="632"/>
      <c r="T14" s="632"/>
      <c r="U14" s="632"/>
      <c r="V14" s="632"/>
      <c r="W14" s="632"/>
      <c r="X14" s="632"/>
      <c r="Y14" s="633"/>
    </row>
    <row r="15" spans="2:25" s="634" customFormat="1" ht="14.1" customHeight="1" x14ac:dyDescent="0.45">
      <c r="B15" s="635"/>
      <c r="C15" s="635"/>
      <c r="D15" s="635"/>
      <c r="E15" s="635"/>
      <c r="F15" s="635"/>
      <c r="G15" s="635"/>
      <c r="H15" s="635"/>
      <c r="I15" s="635"/>
      <c r="J15" s="631"/>
      <c r="K15" s="631"/>
      <c r="L15" s="631"/>
      <c r="M15" s="631"/>
      <c r="N15" s="631"/>
      <c r="O15" s="631"/>
      <c r="P15" s="631"/>
      <c r="Q15" s="631"/>
      <c r="R15" s="632"/>
      <c r="S15" s="632"/>
      <c r="T15" s="632"/>
      <c r="U15" s="632"/>
      <c r="V15" s="632"/>
      <c r="W15" s="632"/>
      <c r="X15" s="632"/>
      <c r="Y15" s="633"/>
    </row>
    <row r="16" spans="2:25" s="634" customFormat="1" ht="14.1" customHeight="1" x14ac:dyDescent="0.45">
      <c r="B16" s="635"/>
      <c r="C16" s="635"/>
      <c r="D16" s="635"/>
      <c r="E16" s="635"/>
      <c r="F16" s="635"/>
      <c r="G16" s="635"/>
      <c r="H16" s="635"/>
      <c r="I16" s="635"/>
      <c r="J16" s="631"/>
      <c r="K16" s="631"/>
      <c r="L16" s="631"/>
      <c r="M16" s="631"/>
      <c r="N16" s="631"/>
      <c r="O16" s="631"/>
      <c r="P16" s="631"/>
      <c r="Q16" s="631"/>
      <c r="R16" s="632"/>
      <c r="S16" s="632"/>
      <c r="T16" s="632"/>
      <c r="U16" s="632"/>
      <c r="V16" s="632"/>
      <c r="W16" s="632"/>
      <c r="X16" s="632"/>
      <c r="Y16" s="633"/>
    </row>
    <row r="17" spans="2:25" s="634" customFormat="1" ht="14.1" customHeight="1" x14ac:dyDescent="0.45">
      <c r="B17" s="635"/>
      <c r="C17" s="635"/>
      <c r="D17" s="635"/>
      <c r="E17" s="635"/>
      <c r="F17" s="635"/>
      <c r="G17" s="635"/>
      <c r="H17" s="635"/>
      <c r="I17" s="635"/>
      <c r="J17" s="631"/>
      <c r="K17" s="631"/>
      <c r="L17" s="631"/>
      <c r="M17" s="631"/>
      <c r="N17" s="631"/>
      <c r="O17" s="631"/>
      <c r="P17" s="631"/>
      <c r="Q17" s="631"/>
      <c r="R17" s="632"/>
      <c r="S17" s="632"/>
      <c r="T17" s="632"/>
      <c r="U17" s="632"/>
      <c r="V17" s="632"/>
      <c r="W17" s="632"/>
      <c r="X17" s="632"/>
      <c r="Y17" s="633"/>
    </row>
    <row r="18" spans="2:25" s="634" customFormat="1" ht="14.1" customHeight="1" x14ac:dyDescent="0.45">
      <c r="B18" s="635"/>
      <c r="C18" s="635"/>
      <c r="D18" s="635"/>
      <c r="E18" s="635"/>
      <c r="F18" s="635"/>
      <c r="G18" s="635"/>
      <c r="H18" s="635"/>
      <c r="I18" s="635"/>
      <c r="J18" s="631"/>
      <c r="K18" s="631"/>
      <c r="L18" s="631"/>
      <c r="M18" s="631"/>
      <c r="N18" s="631"/>
      <c r="O18" s="631"/>
      <c r="P18" s="631"/>
      <c r="Q18" s="631"/>
      <c r="R18" s="632"/>
      <c r="S18" s="632"/>
      <c r="T18" s="632"/>
      <c r="U18" s="632"/>
      <c r="V18" s="632"/>
      <c r="W18" s="632"/>
      <c r="X18" s="632"/>
      <c r="Y18" s="633"/>
    </row>
    <row r="19" spans="2:25" s="634" customFormat="1" ht="14.1" customHeight="1" x14ac:dyDescent="0.45">
      <c r="B19" s="635"/>
      <c r="C19" s="635"/>
      <c r="D19" s="635"/>
      <c r="E19" s="635"/>
      <c r="F19" s="635"/>
      <c r="G19" s="635"/>
      <c r="H19" s="635"/>
      <c r="I19" s="635"/>
      <c r="J19" s="631"/>
      <c r="K19" s="631"/>
      <c r="L19" s="631"/>
      <c r="M19" s="631"/>
      <c r="N19" s="631"/>
      <c r="O19" s="631"/>
      <c r="P19" s="631"/>
      <c r="Q19" s="631"/>
      <c r="R19" s="632"/>
      <c r="S19" s="632"/>
      <c r="T19" s="632"/>
      <c r="U19" s="632"/>
      <c r="V19" s="632"/>
      <c r="W19" s="632"/>
      <c r="X19" s="632"/>
      <c r="Y19" s="633"/>
    </row>
    <row r="20" spans="2:25" s="634" customFormat="1" ht="14.1" customHeight="1" x14ac:dyDescent="0.45">
      <c r="B20" s="635"/>
      <c r="C20" s="635"/>
      <c r="D20" s="635"/>
      <c r="E20" s="635"/>
      <c r="F20" s="635"/>
      <c r="G20" s="635"/>
      <c r="H20" s="635"/>
      <c r="I20" s="635"/>
      <c r="J20" s="631"/>
      <c r="K20" s="631"/>
      <c r="L20" s="631"/>
      <c r="M20" s="631"/>
      <c r="N20" s="631"/>
      <c r="O20" s="631"/>
      <c r="P20" s="631"/>
      <c r="Q20" s="631"/>
      <c r="R20" s="632"/>
      <c r="S20" s="632"/>
      <c r="T20" s="632"/>
      <c r="U20" s="632"/>
      <c r="V20" s="632"/>
      <c r="W20" s="632"/>
      <c r="X20" s="632"/>
      <c r="Y20" s="633"/>
    </row>
    <row r="21" spans="2:25" s="634" customFormat="1" ht="14.1" customHeight="1" x14ac:dyDescent="0.45">
      <c r="B21" s="635"/>
      <c r="C21" s="635"/>
      <c r="D21" s="635"/>
      <c r="E21" s="635"/>
      <c r="F21" s="635"/>
      <c r="G21" s="635"/>
      <c r="H21" s="635"/>
      <c r="I21" s="635"/>
      <c r="J21" s="631"/>
      <c r="K21" s="631"/>
      <c r="L21" s="631"/>
      <c r="M21" s="631"/>
      <c r="N21" s="631"/>
      <c r="O21" s="631"/>
      <c r="P21" s="631"/>
      <c r="Q21" s="631"/>
      <c r="R21" s="632"/>
      <c r="S21" s="632"/>
      <c r="T21" s="632"/>
      <c r="U21" s="632"/>
      <c r="V21" s="632"/>
      <c r="W21" s="632"/>
      <c r="X21" s="632"/>
      <c r="Y21" s="633"/>
    </row>
    <row r="22" spans="2:25" ht="15" customHeight="1" x14ac:dyDescent="0.45">
      <c r="B22" s="601" t="s">
        <v>758</v>
      </c>
      <c r="C22" s="602"/>
      <c r="D22" s="603"/>
      <c r="E22" s="621" t="s">
        <v>770</v>
      </c>
      <c r="F22" s="601" t="s">
        <v>759</v>
      </c>
      <c r="G22" s="602"/>
      <c r="H22" s="603"/>
      <c r="I22" s="622">
        <v>1</v>
      </c>
      <c r="J22" s="601" t="s">
        <v>758</v>
      </c>
      <c r="K22" s="602"/>
      <c r="L22" s="603"/>
      <c r="M22" s="621" t="s">
        <v>770</v>
      </c>
      <c r="N22" s="601" t="s">
        <v>759</v>
      </c>
      <c r="O22" s="602"/>
      <c r="P22" s="603"/>
      <c r="Q22" s="622">
        <v>2</v>
      </c>
      <c r="R22" s="601" t="s">
        <v>758</v>
      </c>
      <c r="S22" s="602"/>
      <c r="T22" s="603"/>
      <c r="U22" s="621" t="s">
        <v>770</v>
      </c>
      <c r="V22" s="601" t="s">
        <v>759</v>
      </c>
      <c r="W22" s="602"/>
      <c r="X22" s="603"/>
      <c r="Y22" s="622">
        <v>3</v>
      </c>
    </row>
    <row r="23" spans="2:25" ht="15" customHeight="1" x14ac:dyDescent="0.45">
      <c r="B23" s="601" t="s">
        <v>762</v>
      </c>
      <c r="C23" s="602"/>
      <c r="D23" s="621" t="s">
        <v>568</v>
      </c>
      <c r="E23" s="623" t="s">
        <v>573</v>
      </c>
      <c r="F23" s="624"/>
      <c r="G23" s="601" t="s">
        <v>763</v>
      </c>
      <c r="H23" s="603"/>
      <c r="I23" s="622" t="s">
        <v>574</v>
      </c>
      <c r="J23" s="601" t="s">
        <v>762</v>
      </c>
      <c r="K23" s="602"/>
      <c r="L23" s="621" t="s">
        <v>579</v>
      </c>
      <c r="M23" s="623" t="s">
        <v>580</v>
      </c>
      <c r="N23" s="624"/>
      <c r="O23" s="601" t="s">
        <v>763</v>
      </c>
      <c r="P23" s="603"/>
      <c r="Q23" s="622" t="s">
        <v>574</v>
      </c>
      <c r="R23" s="601" t="s">
        <v>762</v>
      </c>
      <c r="S23" s="602"/>
      <c r="T23" s="621" t="s">
        <v>568</v>
      </c>
      <c r="U23" s="623" t="s">
        <v>573</v>
      </c>
      <c r="V23" s="624"/>
      <c r="W23" s="601" t="s">
        <v>763</v>
      </c>
      <c r="X23" s="603"/>
      <c r="Y23" s="622" t="s">
        <v>574</v>
      </c>
    </row>
    <row r="24" spans="2:25" ht="15" customHeight="1" x14ac:dyDescent="0.45">
      <c r="B24" s="601" t="s">
        <v>764</v>
      </c>
      <c r="C24" s="602"/>
      <c r="D24" s="623" t="s">
        <v>578</v>
      </c>
      <c r="E24" s="625"/>
      <c r="F24" s="625"/>
      <c r="G24" s="625"/>
      <c r="H24" s="625"/>
      <c r="I24" s="624"/>
      <c r="J24" s="601" t="s">
        <v>764</v>
      </c>
      <c r="K24" s="602"/>
      <c r="L24" s="623" t="s">
        <v>581</v>
      </c>
      <c r="M24" s="625"/>
      <c r="N24" s="625"/>
      <c r="O24" s="625"/>
      <c r="P24" s="625"/>
      <c r="Q24" s="624"/>
      <c r="R24" s="601" t="s">
        <v>764</v>
      </c>
      <c r="S24" s="602"/>
      <c r="T24" s="623" t="s">
        <v>578</v>
      </c>
      <c r="U24" s="625"/>
      <c r="V24" s="625"/>
      <c r="W24" s="625"/>
      <c r="X24" s="625"/>
      <c r="Y24" s="624"/>
    </row>
    <row r="25" spans="2:25" ht="15" customHeight="1" x14ac:dyDescent="0.45">
      <c r="B25" s="626" t="s">
        <v>765</v>
      </c>
      <c r="C25" s="626"/>
      <c r="D25" s="627" t="s">
        <v>332</v>
      </c>
      <c r="E25" s="628" t="s">
        <v>766</v>
      </c>
      <c r="F25" s="629" t="s">
        <v>771</v>
      </c>
      <c r="G25" s="629"/>
      <c r="H25" s="629"/>
      <c r="I25" s="629"/>
      <c r="J25" s="626" t="s">
        <v>765</v>
      </c>
      <c r="K25" s="626"/>
      <c r="L25" s="627" t="s">
        <v>572</v>
      </c>
      <c r="M25" s="628" t="s">
        <v>766</v>
      </c>
      <c r="N25" s="629" t="s">
        <v>772</v>
      </c>
      <c r="O25" s="629"/>
      <c r="P25" s="629"/>
      <c r="Q25" s="629"/>
      <c r="R25" s="626" t="s">
        <v>765</v>
      </c>
      <c r="S25" s="626"/>
      <c r="T25" s="627" t="s">
        <v>332</v>
      </c>
      <c r="U25" s="628" t="s">
        <v>766</v>
      </c>
      <c r="V25" s="629" t="s">
        <v>771</v>
      </c>
      <c r="W25" s="629"/>
      <c r="X25" s="629"/>
      <c r="Y25" s="629"/>
    </row>
    <row r="26" spans="2:25" s="634" customFormat="1" ht="14.1" customHeight="1" x14ac:dyDescent="0.45">
      <c r="B26" s="630"/>
      <c r="C26" s="630"/>
      <c r="D26" s="630"/>
      <c r="E26" s="630"/>
      <c r="F26" s="630"/>
      <c r="G26" s="630"/>
      <c r="H26" s="630"/>
      <c r="I26" s="630"/>
      <c r="J26" s="631"/>
      <c r="K26" s="631"/>
      <c r="L26" s="631"/>
      <c r="M26" s="631"/>
      <c r="N26" s="631"/>
      <c r="O26" s="631"/>
      <c r="P26" s="631"/>
      <c r="Q26" s="631"/>
      <c r="R26" s="632"/>
      <c r="S26" s="632"/>
      <c r="T26" s="632"/>
      <c r="U26" s="632"/>
      <c r="V26" s="632"/>
      <c r="W26" s="632"/>
      <c r="X26" s="632"/>
      <c r="Y26" s="633"/>
    </row>
    <row r="27" spans="2:25" s="634" customFormat="1" ht="14.1" customHeight="1" x14ac:dyDescent="0.45">
      <c r="B27" s="635"/>
      <c r="C27" s="635"/>
      <c r="D27" s="635"/>
      <c r="E27" s="635"/>
      <c r="F27" s="635"/>
      <c r="G27" s="635"/>
      <c r="H27" s="635"/>
      <c r="I27" s="635"/>
      <c r="J27" s="631"/>
      <c r="K27" s="631"/>
      <c r="L27" s="631"/>
      <c r="M27" s="631"/>
      <c r="N27" s="631"/>
      <c r="O27" s="631"/>
      <c r="P27" s="631"/>
      <c r="Q27" s="631"/>
      <c r="R27" s="632"/>
      <c r="S27" s="632"/>
      <c r="T27" s="632"/>
      <c r="U27" s="632"/>
      <c r="V27" s="632"/>
      <c r="W27" s="632"/>
      <c r="X27" s="632"/>
      <c r="Y27" s="633"/>
    </row>
    <row r="28" spans="2:25" s="634" customFormat="1" ht="14.1" customHeight="1" x14ac:dyDescent="0.45">
      <c r="B28" s="635"/>
      <c r="C28" s="635"/>
      <c r="D28" s="635"/>
      <c r="E28" s="635"/>
      <c r="F28" s="635"/>
      <c r="G28" s="635"/>
      <c r="H28" s="635"/>
      <c r="I28" s="635"/>
      <c r="J28" s="631"/>
      <c r="K28" s="631"/>
      <c r="L28" s="631"/>
      <c r="M28" s="631"/>
      <c r="N28" s="631"/>
      <c r="O28" s="631"/>
      <c r="P28" s="631"/>
      <c r="Q28" s="631"/>
      <c r="R28" s="632"/>
      <c r="S28" s="632"/>
      <c r="T28" s="632"/>
      <c r="U28" s="632"/>
      <c r="V28" s="632"/>
      <c r="W28" s="632"/>
      <c r="X28" s="632"/>
      <c r="Y28" s="633"/>
    </row>
    <row r="29" spans="2:25" s="634" customFormat="1" ht="14.1" customHeight="1" x14ac:dyDescent="0.45">
      <c r="B29" s="635"/>
      <c r="C29" s="635"/>
      <c r="D29" s="635"/>
      <c r="E29" s="635"/>
      <c r="F29" s="635"/>
      <c r="G29" s="635"/>
      <c r="H29" s="635"/>
      <c r="I29" s="635"/>
      <c r="J29" s="631"/>
      <c r="K29" s="631"/>
      <c r="L29" s="631"/>
      <c r="M29" s="631"/>
      <c r="N29" s="631"/>
      <c r="O29" s="631"/>
      <c r="P29" s="631"/>
      <c r="Q29" s="631"/>
      <c r="R29" s="632"/>
      <c r="S29" s="632"/>
      <c r="T29" s="632"/>
      <c r="U29" s="632"/>
      <c r="V29" s="632"/>
      <c r="W29" s="632"/>
      <c r="X29" s="632"/>
      <c r="Y29" s="633"/>
    </row>
    <row r="30" spans="2:25" s="634" customFormat="1" ht="14.1" customHeight="1" x14ac:dyDescent="0.45">
      <c r="B30" s="635"/>
      <c r="C30" s="635"/>
      <c r="D30" s="635"/>
      <c r="E30" s="635"/>
      <c r="F30" s="635"/>
      <c r="G30" s="635"/>
      <c r="H30" s="635"/>
      <c r="I30" s="635"/>
      <c r="J30" s="631"/>
      <c r="K30" s="631"/>
      <c r="L30" s="631"/>
      <c r="M30" s="631"/>
      <c r="N30" s="631"/>
      <c r="O30" s="631"/>
      <c r="P30" s="631"/>
      <c r="Q30" s="631"/>
      <c r="R30" s="632"/>
      <c r="S30" s="632"/>
      <c r="T30" s="632"/>
      <c r="U30" s="632"/>
      <c r="V30" s="632"/>
      <c r="W30" s="632"/>
      <c r="X30" s="632"/>
      <c r="Y30" s="633"/>
    </row>
    <row r="31" spans="2:25" s="634" customFormat="1" ht="14.1" customHeight="1" x14ac:dyDescent="0.45">
      <c r="B31" s="635"/>
      <c r="C31" s="635"/>
      <c r="D31" s="635"/>
      <c r="E31" s="635"/>
      <c r="F31" s="635"/>
      <c r="G31" s="635"/>
      <c r="H31" s="635"/>
      <c r="I31" s="635"/>
      <c r="J31" s="631"/>
      <c r="K31" s="631"/>
      <c r="L31" s="631"/>
      <c r="M31" s="631"/>
      <c r="N31" s="631"/>
      <c r="O31" s="631"/>
      <c r="P31" s="631"/>
      <c r="Q31" s="631"/>
      <c r="R31" s="632"/>
      <c r="S31" s="632"/>
      <c r="T31" s="632"/>
      <c r="U31" s="632"/>
      <c r="V31" s="632"/>
      <c r="W31" s="632"/>
      <c r="X31" s="632"/>
      <c r="Y31" s="633"/>
    </row>
    <row r="32" spans="2:25" s="634" customFormat="1" ht="14.1" customHeight="1" x14ac:dyDescent="0.45">
      <c r="B32" s="635"/>
      <c r="C32" s="635"/>
      <c r="D32" s="635"/>
      <c r="E32" s="635"/>
      <c r="F32" s="635"/>
      <c r="G32" s="635"/>
      <c r="H32" s="635"/>
      <c r="I32" s="635"/>
      <c r="J32" s="631"/>
      <c r="K32" s="631"/>
      <c r="L32" s="631"/>
      <c r="M32" s="631"/>
      <c r="N32" s="631"/>
      <c r="O32" s="631"/>
      <c r="P32" s="631"/>
      <c r="Q32" s="631"/>
      <c r="R32" s="632"/>
      <c r="S32" s="632"/>
      <c r="T32" s="632"/>
      <c r="U32" s="632"/>
      <c r="V32" s="632"/>
      <c r="W32" s="632"/>
      <c r="X32" s="632"/>
      <c r="Y32" s="633"/>
    </row>
    <row r="33" spans="2:25" s="634" customFormat="1" ht="14.1" customHeight="1" x14ac:dyDescent="0.45">
      <c r="B33" s="635"/>
      <c r="C33" s="635"/>
      <c r="D33" s="635"/>
      <c r="E33" s="635"/>
      <c r="F33" s="635"/>
      <c r="G33" s="635"/>
      <c r="H33" s="635"/>
      <c r="I33" s="635"/>
      <c r="J33" s="631"/>
      <c r="K33" s="631"/>
      <c r="L33" s="631"/>
      <c r="M33" s="631"/>
      <c r="N33" s="631"/>
      <c r="O33" s="631"/>
      <c r="P33" s="631"/>
      <c r="Q33" s="631"/>
      <c r="R33" s="632"/>
      <c r="S33" s="632"/>
      <c r="T33" s="632"/>
      <c r="U33" s="632"/>
      <c r="V33" s="632"/>
      <c r="W33" s="632"/>
      <c r="X33" s="632"/>
      <c r="Y33" s="633"/>
    </row>
    <row r="34" spans="2:25" s="634" customFormat="1" ht="14.1" customHeight="1" x14ac:dyDescent="0.45">
      <c r="B34" s="635"/>
      <c r="C34" s="635"/>
      <c r="D34" s="635"/>
      <c r="E34" s="635"/>
      <c r="F34" s="635"/>
      <c r="G34" s="635"/>
      <c r="H34" s="635"/>
      <c r="I34" s="635"/>
      <c r="J34" s="631"/>
      <c r="K34" s="631"/>
      <c r="L34" s="631"/>
      <c r="M34" s="631"/>
      <c r="N34" s="631"/>
      <c r="O34" s="631"/>
      <c r="P34" s="631"/>
      <c r="Q34" s="631"/>
      <c r="R34" s="632"/>
      <c r="S34" s="632"/>
      <c r="T34" s="632"/>
      <c r="U34" s="632"/>
      <c r="V34" s="632"/>
      <c r="W34" s="632"/>
      <c r="X34" s="632"/>
      <c r="Y34" s="633"/>
    </row>
    <row r="35" spans="2:25" s="634" customFormat="1" ht="14.1" customHeight="1" x14ac:dyDescent="0.45">
      <c r="B35" s="635"/>
      <c r="C35" s="635"/>
      <c r="D35" s="635"/>
      <c r="E35" s="635"/>
      <c r="F35" s="635"/>
      <c r="G35" s="635"/>
      <c r="H35" s="635"/>
      <c r="I35" s="635"/>
      <c r="J35" s="631"/>
      <c r="K35" s="631"/>
      <c r="L35" s="631"/>
      <c r="M35" s="631"/>
      <c r="N35" s="631"/>
      <c r="O35" s="631"/>
      <c r="P35" s="631"/>
      <c r="Q35" s="631"/>
      <c r="R35" s="632"/>
      <c r="S35" s="632"/>
      <c r="T35" s="632"/>
      <c r="U35" s="632"/>
      <c r="V35" s="632"/>
      <c r="W35" s="632"/>
      <c r="X35" s="632"/>
      <c r="Y35" s="633"/>
    </row>
    <row r="36" spans="2:25" s="634" customFormat="1" ht="14.1" customHeight="1" x14ac:dyDescent="0.45">
      <c r="B36" s="635"/>
      <c r="C36" s="635"/>
      <c r="D36" s="635"/>
      <c r="E36" s="635"/>
      <c r="F36" s="635"/>
      <c r="G36" s="635"/>
      <c r="H36" s="635"/>
      <c r="I36" s="635"/>
      <c r="J36" s="631"/>
      <c r="K36" s="631"/>
      <c r="L36" s="631"/>
      <c r="M36" s="631"/>
      <c r="N36" s="631"/>
      <c r="O36" s="631"/>
      <c r="P36" s="631"/>
      <c r="Q36" s="631"/>
      <c r="R36" s="632"/>
      <c r="S36" s="632"/>
      <c r="T36" s="632"/>
      <c r="U36" s="632"/>
      <c r="V36" s="632"/>
      <c r="W36" s="632"/>
      <c r="X36" s="632"/>
      <c r="Y36" s="633"/>
    </row>
    <row r="37" spans="2:25" s="634" customFormat="1" ht="14.1" customHeight="1" x14ac:dyDescent="0.45">
      <c r="B37" s="635"/>
      <c r="C37" s="635"/>
      <c r="D37" s="635"/>
      <c r="E37" s="635"/>
      <c r="F37" s="635"/>
      <c r="G37" s="635"/>
      <c r="H37" s="635"/>
      <c r="I37" s="635"/>
      <c r="J37" s="631"/>
      <c r="K37" s="631"/>
      <c r="L37" s="631"/>
      <c r="M37" s="631"/>
      <c r="N37" s="631"/>
      <c r="O37" s="631"/>
      <c r="P37" s="631"/>
      <c r="Q37" s="631"/>
      <c r="R37" s="632"/>
      <c r="S37" s="632"/>
      <c r="T37" s="632"/>
      <c r="U37" s="632"/>
      <c r="V37" s="632"/>
      <c r="W37" s="632"/>
      <c r="X37" s="632"/>
      <c r="Y37" s="633"/>
    </row>
    <row r="38" spans="2:25" s="634" customFormat="1" ht="14.1" customHeight="1" x14ac:dyDescent="0.45">
      <c r="B38" s="635"/>
      <c r="C38" s="635"/>
      <c r="D38" s="635"/>
      <c r="E38" s="635"/>
      <c r="F38" s="635"/>
      <c r="G38" s="635"/>
      <c r="H38" s="635"/>
      <c r="I38" s="635"/>
      <c r="J38" s="631"/>
      <c r="K38" s="631"/>
      <c r="L38" s="631"/>
      <c r="M38" s="631"/>
      <c r="N38" s="631"/>
      <c r="O38" s="631"/>
      <c r="P38" s="631"/>
      <c r="Q38" s="631"/>
      <c r="R38" s="632"/>
      <c r="S38" s="632"/>
      <c r="T38" s="632"/>
      <c r="U38" s="632"/>
      <c r="V38" s="632"/>
      <c r="W38" s="632"/>
      <c r="X38" s="632"/>
      <c r="Y38" s="633"/>
    </row>
    <row r="39" spans="2:25" ht="15" customHeight="1" x14ac:dyDescent="0.45">
      <c r="B39" s="601" t="s">
        <v>758</v>
      </c>
      <c r="C39" s="602"/>
      <c r="D39" s="603"/>
      <c r="E39" s="621" t="s">
        <v>773</v>
      </c>
      <c r="F39" s="601" t="s">
        <v>759</v>
      </c>
      <c r="G39" s="602"/>
      <c r="H39" s="603"/>
      <c r="I39" s="622">
        <v>1</v>
      </c>
      <c r="J39" s="601" t="s">
        <v>758</v>
      </c>
      <c r="K39" s="602"/>
      <c r="L39" s="603"/>
      <c r="M39" s="621" t="s">
        <v>773</v>
      </c>
      <c r="N39" s="601" t="s">
        <v>759</v>
      </c>
      <c r="O39" s="602"/>
      <c r="P39" s="603"/>
      <c r="Q39" s="622">
        <v>2</v>
      </c>
      <c r="R39" s="601" t="s">
        <v>758</v>
      </c>
      <c r="S39" s="602"/>
      <c r="T39" s="603"/>
      <c r="U39" s="621" t="s">
        <v>774</v>
      </c>
      <c r="V39" s="601" t="s">
        <v>759</v>
      </c>
      <c r="W39" s="602"/>
      <c r="X39" s="603"/>
      <c r="Y39" s="622">
        <v>1</v>
      </c>
    </row>
    <row r="40" spans="2:25" ht="15" customHeight="1" x14ac:dyDescent="0.45">
      <c r="B40" s="601" t="s">
        <v>762</v>
      </c>
      <c r="C40" s="602"/>
      <c r="D40" s="621" t="s">
        <v>568</v>
      </c>
      <c r="E40" s="623" t="s">
        <v>573</v>
      </c>
      <c r="F40" s="624"/>
      <c r="G40" s="601" t="s">
        <v>763</v>
      </c>
      <c r="H40" s="603"/>
      <c r="I40" s="622" t="s">
        <v>574</v>
      </c>
      <c r="J40" s="601" t="s">
        <v>762</v>
      </c>
      <c r="K40" s="602"/>
      <c r="L40" s="621" t="s">
        <v>568</v>
      </c>
      <c r="M40" s="623" t="s">
        <v>573</v>
      </c>
      <c r="N40" s="624"/>
      <c r="O40" s="601" t="s">
        <v>763</v>
      </c>
      <c r="P40" s="603"/>
      <c r="Q40" s="622" t="s">
        <v>574</v>
      </c>
      <c r="R40" s="601" t="s">
        <v>762</v>
      </c>
      <c r="S40" s="602"/>
      <c r="T40" s="621" t="s">
        <v>568</v>
      </c>
      <c r="U40" s="623" t="s">
        <v>573</v>
      </c>
      <c r="V40" s="624"/>
      <c r="W40" s="601" t="s">
        <v>763</v>
      </c>
      <c r="X40" s="603"/>
      <c r="Y40" s="622" t="s">
        <v>574</v>
      </c>
    </row>
    <row r="41" spans="2:25" ht="15" customHeight="1" x14ac:dyDescent="0.45">
      <c r="B41" s="601" t="s">
        <v>764</v>
      </c>
      <c r="C41" s="602"/>
      <c r="D41" s="623" t="s">
        <v>578</v>
      </c>
      <c r="E41" s="625"/>
      <c r="F41" s="625"/>
      <c r="G41" s="625"/>
      <c r="H41" s="625"/>
      <c r="I41" s="624"/>
      <c r="J41" s="601" t="s">
        <v>764</v>
      </c>
      <c r="K41" s="602"/>
      <c r="L41" s="623" t="s">
        <v>577</v>
      </c>
      <c r="M41" s="625"/>
      <c r="N41" s="625"/>
      <c r="O41" s="625"/>
      <c r="P41" s="625"/>
      <c r="Q41" s="624"/>
      <c r="R41" s="601" t="s">
        <v>764</v>
      </c>
      <c r="S41" s="602"/>
      <c r="T41" s="623" t="s">
        <v>577</v>
      </c>
      <c r="U41" s="625"/>
      <c r="V41" s="625"/>
      <c r="W41" s="625"/>
      <c r="X41" s="625"/>
      <c r="Y41" s="624"/>
    </row>
    <row r="42" spans="2:25" ht="15" customHeight="1" x14ac:dyDescent="0.45">
      <c r="B42" s="626" t="s">
        <v>765</v>
      </c>
      <c r="C42" s="626"/>
      <c r="D42" s="627" t="s">
        <v>332</v>
      </c>
      <c r="E42" s="628" t="s">
        <v>766</v>
      </c>
      <c r="F42" s="629" t="s">
        <v>771</v>
      </c>
      <c r="G42" s="629"/>
      <c r="H42" s="629"/>
      <c r="I42" s="629"/>
      <c r="J42" s="626" t="s">
        <v>765</v>
      </c>
      <c r="K42" s="626"/>
      <c r="L42" s="627" t="s">
        <v>332</v>
      </c>
      <c r="M42" s="628" t="s">
        <v>766</v>
      </c>
      <c r="N42" s="629" t="s">
        <v>769</v>
      </c>
      <c r="O42" s="629"/>
      <c r="P42" s="629"/>
      <c r="Q42" s="629"/>
      <c r="R42" s="626" t="s">
        <v>765</v>
      </c>
      <c r="S42" s="626"/>
      <c r="T42" s="627" t="s">
        <v>332</v>
      </c>
      <c r="U42" s="628" t="s">
        <v>766</v>
      </c>
      <c r="V42" s="629" t="s">
        <v>769</v>
      </c>
      <c r="W42" s="629"/>
      <c r="X42" s="629"/>
      <c r="Y42" s="629"/>
    </row>
    <row r="43" spans="2:25" s="634" customFormat="1" ht="14.1" customHeight="1" x14ac:dyDescent="0.45">
      <c r="B43" s="635"/>
      <c r="C43" s="635"/>
      <c r="D43" s="635"/>
      <c r="E43" s="635"/>
      <c r="F43" s="635"/>
      <c r="G43" s="635"/>
      <c r="H43" s="635"/>
      <c r="I43" s="635"/>
      <c r="J43" s="631"/>
      <c r="K43" s="631"/>
      <c r="L43" s="631"/>
      <c r="M43" s="631"/>
      <c r="N43" s="631"/>
      <c r="O43" s="631"/>
      <c r="P43" s="631"/>
      <c r="Q43" s="631"/>
      <c r="R43" s="636"/>
      <c r="S43" s="636"/>
      <c r="T43" s="636"/>
      <c r="U43" s="636"/>
      <c r="V43" s="636"/>
      <c r="W43" s="636"/>
      <c r="X43" s="636"/>
      <c r="Y43" s="636"/>
    </row>
    <row r="44" spans="2:25" s="634" customFormat="1" ht="14.1" customHeight="1" x14ac:dyDescent="0.45">
      <c r="B44" s="635"/>
      <c r="C44" s="635"/>
      <c r="D44" s="635"/>
      <c r="E44" s="635"/>
      <c r="F44" s="635"/>
      <c r="G44" s="635"/>
      <c r="H44" s="635"/>
      <c r="I44" s="635"/>
      <c r="J44" s="631"/>
      <c r="K44" s="631"/>
      <c r="L44" s="631"/>
      <c r="M44" s="631"/>
      <c r="N44" s="631"/>
      <c r="O44" s="631"/>
      <c r="P44" s="631"/>
      <c r="Q44" s="631"/>
      <c r="R44" s="636"/>
      <c r="S44" s="636"/>
      <c r="T44" s="636"/>
      <c r="U44" s="636"/>
      <c r="V44" s="636"/>
      <c r="W44" s="636"/>
      <c r="X44" s="636"/>
      <c r="Y44" s="636"/>
    </row>
    <row r="45" spans="2:25" s="634" customFormat="1" ht="14.1" customHeight="1" x14ac:dyDescent="0.45">
      <c r="B45" s="635"/>
      <c r="C45" s="635"/>
      <c r="D45" s="635"/>
      <c r="E45" s="635"/>
      <c r="F45" s="635"/>
      <c r="G45" s="635"/>
      <c r="H45" s="635"/>
      <c r="I45" s="635"/>
      <c r="J45" s="631"/>
      <c r="K45" s="631"/>
      <c r="L45" s="631"/>
      <c r="M45" s="631"/>
      <c r="N45" s="631"/>
      <c r="O45" s="631"/>
      <c r="P45" s="631"/>
      <c r="Q45" s="631"/>
      <c r="R45" s="636"/>
      <c r="S45" s="636"/>
      <c r="T45" s="636"/>
      <c r="U45" s="636"/>
      <c r="V45" s="636"/>
      <c r="W45" s="636"/>
      <c r="X45" s="636"/>
      <c r="Y45" s="636"/>
    </row>
    <row r="46" spans="2:25" s="634" customFormat="1" ht="14.1" customHeight="1" x14ac:dyDescent="0.45">
      <c r="B46" s="635"/>
      <c r="C46" s="635"/>
      <c r="D46" s="635"/>
      <c r="E46" s="635"/>
      <c r="F46" s="635"/>
      <c r="G46" s="635"/>
      <c r="H46" s="635"/>
      <c r="I46" s="635"/>
      <c r="J46" s="631"/>
      <c r="K46" s="631"/>
      <c r="L46" s="631"/>
      <c r="M46" s="631"/>
      <c r="N46" s="631"/>
      <c r="O46" s="631"/>
      <c r="P46" s="631"/>
      <c r="Q46" s="631"/>
      <c r="R46" s="636"/>
      <c r="S46" s="636"/>
      <c r="T46" s="636"/>
      <c r="U46" s="636"/>
      <c r="V46" s="636"/>
      <c r="W46" s="636"/>
      <c r="X46" s="636"/>
      <c r="Y46" s="636"/>
    </row>
    <row r="47" spans="2:25" s="634" customFormat="1" ht="14.1" customHeight="1" x14ac:dyDescent="0.45">
      <c r="B47" s="635"/>
      <c r="C47" s="635"/>
      <c r="D47" s="635"/>
      <c r="E47" s="635"/>
      <c r="F47" s="635"/>
      <c r="G47" s="635"/>
      <c r="H47" s="635"/>
      <c r="I47" s="635"/>
      <c r="J47" s="631"/>
      <c r="K47" s="631"/>
      <c r="L47" s="631"/>
      <c r="M47" s="631"/>
      <c r="N47" s="631"/>
      <c r="O47" s="631"/>
      <c r="P47" s="631"/>
      <c r="Q47" s="631"/>
      <c r="R47" s="636"/>
      <c r="S47" s="636"/>
      <c r="T47" s="636"/>
      <c r="U47" s="636"/>
      <c r="V47" s="636"/>
      <c r="W47" s="636"/>
      <c r="X47" s="636"/>
      <c r="Y47" s="636"/>
    </row>
    <row r="48" spans="2:25" s="634" customFormat="1" ht="14.1" customHeight="1" x14ac:dyDescent="0.45">
      <c r="B48" s="635"/>
      <c r="C48" s="635"/>
      <c r="D48" s="635"/>
      <c r="E48" s="635"/>
      <c r="F48" s="635"/>
      <c r="G48" s="635"/>
      <c r="H48" s="635"/>
      <c r="I48" s="635"/>
      <c r="J48" s="631"/>
      <c r="K48" s="631"/>
      <c r="L48" s="631"/>
      <c r="M48" s="631"/>
      <c r="N48" s="631"/>
      <c r="O48" s="631"/>
      <c r="P48" s="631"/>
      <c r="Q48" s="631"/>
      <c r="R48" s="636"/>
      <c r="S48" s="636"/>
      <c r="T48" s="636"/>
      <c r="U48" s="636"/>
      <c r="V48" s="636"/>
      <c r="W48" s="636"/>
      <c r="X48" s="636"/>
      <c r="Y48" s="636"/>
    </row>
    <row r="49" spans="2:26" s="634" customFormat="1" ht="14.1" customHeight="1" x14ac:dyDescent="0.45">
      <c r="B49" s="635"/>
      <c r="C49" s="635"/>
      <c r="D49" s="635"/>
      <c r="E49" s="635"/>
      <c r="F49" s="635"/>
      <c r="G49" s="635"/>
      <c r="H49" s="635"/>
      <c r="I49" s="635"/>
      <c r="J49" s="631"/>
      <c r="K49" s="631"/>
      <c r="L49" s="631"/>
      <c r="M49" s="631"/>
      <c r="N49" s="631"/>
      <c r="O49" s="631"/>
      <c r="P49" s="631"/>
      <c r="Q49" s="631"/>
      <c r="R49" s="636"/>
      <c r="S49" s="636"/>
      <c r="T49" s="636"/>
      <c r="U49" s="636"/>
      <c r="V49" s="636"/>
      <c r="W49" s="636"/>
      <c r="X49" s="636"/>
      <c r="Y49" s="636"/>
    </row>
    <row r="50" spans="2:26" s="634" customFormat="1" ht="14.1" customHeight="1" x14ac:dyDescent="0.45">
      <c r="B50" s="635"/>
      <c r="C50" s="635"/>
      <c r="D50" s="635"/>
      <c r="E50" s="635"/>
      <c r="F50" s="635"/>
      <c r="G50" s="635"/>
      <c r="H50" s="635"/>
      <c r="I50" s="635"/>
      <c r="J50" s="631"/>
      <c r="K50" s="631"/>
      <c r="L50" s="631"/>
      <c r="M50" s="631"/>
      <c r="N50" s="631"/>
      <c r="O50" s="631"/>
      <c r="P50" s="631"/>
      <c r="Q50" s="631"/>
      <c r="R50" s="636"/>
      <c r="S50" s="636"/>
      <c r="T50" s="636"/>
      <c r="U50" s="636"/>
      <c r="V50" s="636"/>
      <c r="W50" s="636"/>
      <c r="X50" s="636"/>
      <c r="Y50" s="636"/>
    </row>
    <row r="51" spans="2:26" s="634" customFormat="1" ht="14.1" customHeight="1" x14ac:dyDescent="0.45">
      <c r="B51" s="635"/>
      <c r="C51" s="635"/>
      <c r="D51" s="635"/>
      <c r="E51" s="635"/>
      <c r="F51" s="635"/>
      <c r="G51" s="635"/>
      <c r="H51" s="635"/>
      <c r="I51" s="635"/>
      <c r="J51" s="631"/>
      <c r="K51" s="631"/>
      <c r="L51" s="631"/>
      <c r="M51" s="631"/>
      <c r="N51" s="631"/>
      <c r="O51" s="631"/>
      <c r="P51" s="631"/>
      <c r="Q51" s="631"/>
      <c r="R51" s="636"/>
      <c r="S51" s="636"/>
      <c r="T51" s="636"/>
      <c r="U51" s="636"/>
      <c r="V51" s="636"/>
      <c r="W51" s="636"/>
      <c r="X51" s="636"/>
      <c r="Y51" s="636"/>
    </row>
    <row r="52" spans="2:26" s="634" customFormat="1" ht="14.1" customHeight="1" x14ac:dyDescent="0.45">
      <c r="B52" s="635"/>
      <c r="C52" s="635"/>
      <c r="D52" s="635"/>
      <c r="E52" s="635"/>
      <c r="F52" s="635"/>
      <c r="G52" s="635"/>
      <c r="H52" s="635"/>
      <c r="I52" s="635"/>
      <c r="J52" s="631"/>
      <c r="K52" s="631"/>
      <c r="L52" s="631"/>
      <c r="M52" s="631"/>
      <c r="N52" s="631"/>
      <c r="O52" s="631"/>
      <c r="P52" s="631"/>
      <c r="Q52" s="631"/>
      <c r="R52" s="636"/>
      <c r="S52" s="636"/>
      <c r="T52" s="636"/>
      <c r="U52" s="636"/>
      <c r="V52" s="636"/>
      <c r="W52" s="636"/>
      <c r="X52" s="636"/>
      <c r="Y52" s="636"/>
    </row>
    <row r="53" spans="2:26" s="634" customFormat="1" ht="14.1" customHeight="1" x14ac:dyDescent="0.45">
      <c r="B53" s="635"/>
      <c r="C53" s="635"/>
      <c r="D53" s="635"/>
      <c r="E53" s="635"/>
      <c r="F53" s="635"/>
      <c r="G53" s="635"/>
      <c r="H53" s="635"/>
      <c r="I53" s="635"/>
      <c r="J53" s="631"/>
      <c r="K53" s="631"/>
      <c r="L53" s="631"/>
      <c r="M53" s="631"/>
      <c r="N53" s="631"/>
      <c r="O53" s="631"/>
      <c r="P53" s="631"/>
      <c r="Q53" s="631"/>
      <c r="R53" s="636"/>
      <c r="S53" s="636"/>
      <c r="T53" s="636"/>
      <c r="U53" s="636"/>
      <c r="V53" s="636"/>
      <c r="W53" s="636"/>
      <c r="X53" s="636"/>
      <c r="Y53" s="636"/>
    </row>
    <row r="54" spans="2:26" s="634" customFormat="1" ht="14.1" customHeight="1" x14ac:dyDescent="0.45">
      <c r="B54" s="635"/>
      <c r="C54" s="635"/>
      <c r="D54" s="635"/>
      <c r="E54" s="635"/>
      <c r="F54" s="635"/>
      <c r="G54" s="635"/>
      <c r="H54" s="635"/>
      <c r="I54" s="635"/>
      <c r="J54" s="631"/>
      <c r="K54" s="631"/>
      <c r="L54" s="631"/>
      <c r="M54" s="631"/>
      <c r="N54" s="631"/>
      <c r="O54" s="631"/>
      <c r="P54" s="631"/>
      <c r="Q54" s="631"/>
      <c r="R54" s="636"/>
      <c r="S54" s="636"/>
      <c r="T54" s="636"/>
      <c r="U54" s="636"/>
      <c r="V54" s="636"/>
      <c r="W54" s="636"/>
      <c r="X54" s="636"/>
      <c r="Y54" s="636"/>
    </row>
    <row r="55" spans="2:26" s="634" customFormat="1" ht="14.1" customHeight="1" x14ac:dyDescent="0.45">
      <c r="B55" s="635"/>
      <c r="C55" s="635"/>
      <c r="D55" s="635"/>
      <c r="E55" s="635"/>
      <c r="F55" s="635"/>
      <c r="G55" s="635"/>
      <c r="H55" s="635"/>
      <c r="I55" s="635"/>
      <c r="J55" s="631"/>
      <c r="K55" s="631"/>
      <c r="L55" s="631"/>
      <c r="M55" s="631"/>
      <c r="N55" s="631"/>
      <c r="O55" s="631"/>
      <c r="P55" s="631"/>
      <c r="Q55" s="631"/>
      <c r="R55" s="636"/>
      <c r="S55" s="636"/>
      <c r="T55" s="636"/>
      <c r="U55" s="636"/>
      <c r="V55" s="636"/>
      <c r="W55" s="636"/>
      <c r="X55" s="636"/>
      <c r="Y55" s="636"/>
    </row>
    <row r="56" spans="2:26" s="634" customFormat="1" ht="14.1" customHeight="1" x14ac:dyDescent="0.45">
      <c r="B56" s="637"/>
      <c r="C56" s="637"/>
      <c r="D56" s="638" t="s">
        <v>775</v>
      </c>
      <c r="E56" s="637"/>
      <c r="F56" s="637"/>
      <c r="G56" s="637"/>
      <c r="H56" s="637"/>
      <c r="I56" s="637"/>
      <c r="J56" s="639"/>
      <c r="K56" s="639"/>
      <c r="L56" s="639"/>
      <c r="M56" s="639"/>
      <c r="N56" s="639"/>
      <c r="O56" s="639"/>
      <c r="P56" s="639"/>
      <c r="Q56" s="639"/>
      <c r="R56" s="640"/>
      <c r="S56" s="640"/>
      <c r="T56" s="640"/>
      <c r="U56" s="640"/>
      <c r="V56" s="640"/>
      <c r="W56" s="640"/>
      <c r="X56" s="640"/>
      <c r="Y56" s="640"/>
    </row>
    <row r="57" spans="2:26" s="634" customFormat="1" ht="15" customHeight="1" x14ac:dyDescent="0.45">
      <c r="B57" s="639"/>
      <c r="C57" s="639"/>
      <c r="D57" s="641" t="s">
        <v>776</v>
      </c>
      <c r="E57" s="642"/>
      <c r="F57" s="642"/>
      <c r="G57" s="642"/>
      <c r="H57" s="642"/>
      <c r="I57" s="642"/>
      <c r="J57" s="642"/>
      <c r="K57" s="642"/>
      <c r="L57" s="642"/>
      <c r="M57" s="642"/>
      <c r="N57" s="642"/>
      <c r="O57" s="639"/>
      <c r="P57" s="641"/>
      <c r="Q57" s="642"/>
      <c r="R57" s="642"/>
      <c r="S57" s="642"/>
      <c r="T57" s="642"/>
      <c r="U57" s="642"/>
      <c r="V57" s="642"/>
      <c r="W57" s="642"/>
      <c r="X57" s="642"/>
      <c r="Y57" s="642"/>
    </row>
    <row r="58" spans="2:26" ht="15" customHeight="1" x14ac:dyDescent="0.45">
      <c r="D58" s="643" t="s">
        <v>777</v>
      </c>
      <c r="E58" s="643"/>
      <c r="F58" s="644"/>
      <c r="G58" s="634"/>
      <c r="H58" s="634"/>
      <c r="I58" s="634"/>
      <c r="J58" s="634"/>
      <c r="K58" s="634"/>
      <c r="L58" s="645" t="s">
        <v>629</v>
      </c>
      <c r="M58" s="634"/>
      <c r="N58" s="634"/>
      <c r="O58" s="634"/>
      <c r="P58" s="644"/>
      <c r="Q58" s="643"/>
      <c r="R58" s="644"/>
      <c r="S58" s="634"/>
      <c r="T58" s="634"/>
      <c r="U58" s="634"/>
      <c r="V58" s="634"/>
      <c r="W58" s="634"/>
      <c r="X58" s="634"/>
      <c r="Y58" s="634"/>
      <c r="Z58" s="634"/>
    </row>
    <row r="59" spans="2:26" ht="27.9" customHeight="1" x14ac:dyDescent="0.45">
      <c r="D59" s="644"/>
      <c r="E59" s="643"/>
      <c r="F59" s="634"/>
      <c r="G59" s="634"/>
      <c r="H59" s="634"/>
      <c r="I59" s="634"/>
      <c r="J59" s="634"/>
      <c r="K59" s="634"/>
      <c r="L59" s="634"/>
      <c r="M59" s="634"/>
      <c r="N59" s="634"/>
      <c r="O59" s="634"/>
      <c r="P59" s="644"/>
      <c r="Q59" s="643"/>
      <c r="R59" s="634"/>
      <c r="S59" s="634"/>
      <c r="T59" s="634"/>
      <c r="U59" s="634"/>
      <c r="V59" s="634"/>
      <c r="W59" s="634"/>
      <c r="X59" s="634"/>
      <c r="Y59" s="634"/>
      <c r="Z59" s="634"/>
    </row>
  </sheetData>
  <mergeCells count="104">
    <mergeCell ref="B43:I55"/>
    <mergeCell ref="J43:Q55"/>
    <mergeCell ref="R43:Y55"/>
    <mergeCell ref="B42:C42"/>
    <mergeCell ref="F42:I42"/>
    <mergeCell ref="J42:K42"/>
    <mergeCell ref="N42:Q42"/>
    <mergeCell ref="R42:S42"/>
    <mergeCell ref="V42:Y42"/>
    <mergeCell ref="R40:S40"/>
    <mergeCell ref="U40:V40"/>
    <mergeCell ref="W40:X40"/>
    <mergeCell ref="B41:C41"/>
    <mergeCell ref="D41:I41"/>
    <mergeCell ref="J41:K41"/>
    <mergeCell ref="L41:Q41"/>
    <mergeCell ref="R41:S41"/>
    <mergeCell ref="T41:Y41"/>
    <mergeCell ref="B40:C40"/>
    <mergeCell ref="E40:F40"/>
    <mergeCell ref="G40:H40"/>
    <mergeCell ref="J40:K40"/>
    <mergeCell ref="M40:N40"/>
    <mergeCell ref="O40:P40"/>
    <mergeCell ref="B26:I38"/>
    <mergeCell ref="J26:Q38"/>
    <mergeCell ref="R26:Y38"/>
    <mergeCell ref="B39:D39"/>
    <mergeCell ref="F39:H39"/>
    <mergeCell ref="J39:L39"/>
    <mergeCell ref="N39:P39"/>
    <mergeCell ref="R39:T39"/>
    <mergeCell ref="V39:X39"/>
    <mergeCell ref="B25:C25"/>
    <mergeCell ref="F25:I25"/>
    <mergeCell ref="J25:K25"/>
    <mergeCell ref="N25:Q25"/>
    <mergeCell ref="R25:S25"/>
    <mergeCell ref="V25:Y25"/>
    <mergeCell ref="R23:S23"/>
    <mergeCell ref="U23:V23"/>
    <mergeCell ref="W23:X23"/>
    <mergeCell ref="B24:C24"/>
    <mergeCell ref="D24:I24"/>
    <mergeCell ref="J24:K24"/>
    <mergeCell ref="L24:Q24"/>
    <mergeCell ref="R24:S24"/>
    <mergeCell ref="T24:Y24"/>
    <mergeCell ref="B23:C23"/>
    <mergeCell ref="E23:F23"/>
    <mergeCell ref="G23:H23"/>
    <mergeCell ref="J23:K23"/>
    <mergeCell ref="M23:N23"/>
    <mergeCell ref="O23:P23"/>
    <mergeCell ref="B9:I21"/>
    <mergeCell ref="J9:Q21"/>
    <mergeCell ref="R9:Y21"/>
    <mergeCell ref="B22:D22"/>
    <mergeCell ref="F22:H22"/>
    <mergeCell ref="J22:L22"/>
    <mergeCell ref="N22:P22"/>
    <mergeCell ref="R22:T22"/>
    <mergeCell ref="V22:X22"/>
    <mergeCell ref="B8:C8"/>
    <mergeCell ref="F8:I8"/>
    <mergeCell ref="J8:K8"/>
    <mergeCell ref="N8:Q8"/>
    <mergeCell ref="R8:S8"/>
    <mergeCell ref="V8:Y8"/>
    <mergeCell ref="R6:S6"/>
    <mergeCell ref="U6:V6"/>
    <mergeCell ref="W6:X6"/>
    <mergeCell ref="B7:C7"/>
    <mergeCell ref="D7:I7"/>
    <mergeCell ref="J7:K7"/>
    <mergeCell ref="L7:Q7"/>
    <mergeCell ref="R7:S7"/>
    <mergeCell ref="T7:Y7"/>
    <mergeCell ref="B6:C6"/>
    <mergeCell ref="E6:F6"/>
    <mergeCell ref="G6:H6"/>
    <mergeCell ref="J6:K6"/>
    <mergeCell ref="M6:N6"/>
    <mergeCell ref="O6:P6"/>
    <mergeCell ref="B5:D5"/>
    <mergeCell ref="F5:H5"/>
    <mergeCell ref="J5:L5"/>
    <mergeCell ref="N5:P5"/>
    <mergeCell ref="R5:T5"/>
    <mergeCell ref="V5:X5"/>
    <mergeCell ref="U3:V4"/>
    <mergeCell ref="W3:Y4"/>
    <mergeCell ref="B4:D4"/>
    <mergeCell ref="E4:H4"/>
    <mergeCell ref="I4:K4"/>
    <mergeCell ref="L4:N4"/>
    <mergeCell ref="O4:Q4"/>
    <mergeCell ref="R4:T4"/>
    <mergeCell ref="B3:D3"/>
    <mergeCell ref="E3:H3"/>
    <mergeCell ref="I3:K3"/>
    <mergeCell ref="L3:N3"/>
    <mergeCell ref="O3:Q3"/>
    <mergeCell ref="R3:T3"/>
  </mergeCells>
  <phoneticPr fontId="3"/>
  <dataValidations count="1">
    <dataValidation type="list" allowBlank="1" showInputMessage="1" showErrorMessage="1" sqref="E6:F6 M6:N6 U6:V6 E23:F23 M23:N23 U23:V23 E40:F40 M40:N40 U40:V40" xr:uid="{C417ED14-25E1-413A-A752-38A3FE8C95B6}">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C2466-EB12-4CA2-A447-57D5CC675394}">
  <dimension ref="B1:Z59"/>
  <sheetViews>
    <sheetView showGridLines="0" showZeros="0" view="pageBreakPreview" zoomScale="65" zoomScaleNormal="100" zoomScaleSheetLayoutView="65" workbookViewId="0"/>
  </sheetViews>
  <sheetFormatPr defaultColWidth="6.8984375" defaultRowHeight="27.9" customHeight="1" x14ac:dyDescent="0.45"/>
  <cols>
    <col min="1" max="1" width="6.296875" style="596" customWidth="1"/>
    <col min="2" max="2" width="6.59765625" style="596" customWidth="1"/>
    <col min="3" max="3" width="5.296875" style="596" customWidth="1"/>
    <col min="4" max="6" width="6.19921875" style="596" customWidth="1"/>
    <col min="7" max="8" width="5.296875" style="596" customWidth="1"/>
    <col min="9" max="9" width="8" style="596" customWidth="1"/>
    <col min="10" max="10" width="6.59765625" style="596" customWidth="1"/>
    <col min="11" max="11" width="5.296875" style="596" customWidth="1"/>
    <col min="12" max="14" width="6.09765625" style="596" customWidth="1"/>
    <col min="15" max="16" width="5.296875" style="596" customWidth="1"/>
    <col min="17" max="17" width="8" style="596" customWidth="1"/>
    <col min="18" max="18" width="6.59765625" style="596" customWidth="1"/>
    <col min="19" max="19" width="5.296875" style="596" customWidth="1"/>
    <col min="20" max="22" width="6.09765625" style="596" customWidth="1"/>
    <col min="23" max="24" width="5.296875" style="596" customWidth="1"/>
    <col min="25" max="25" width="8" style="596" customWidth="1"/>
    <col min="26" max="16384" width="6.8984375" style="596"/>
  </cols>
  <sheetData>
    <row r="1" spans="2:25" ht="9" customHeight="1" x14ac:dyDescent="0.45"/>
    <row r="2" spans="2:25" ht="18" customHeight="1" x14ac:dyDescent="0.45">
      <c r="B2" s="597" t="s">
        <v>752</v>
      </c>
      <c r="C2" s="598"/>
      <c r="D2" s="598"/>
      <c r="E2" s="598"/>
      <c r="F2" s="598"/>
      <c r="G2" s="598"/>
      <c r="H2" s="598"/>
      <c r="I2" s="598"/>
      <c r="J2" s="598"/>
      <c r="K2" s="598"/>
      <c r="L2" s="598"/>
      <c r="M2" s="598"/>
      <c r="N2" s="598"/>
      <c r="O2" s="598"/>
      <c r="P2" s="598"/>
      <c r="Q2" s="598"/>
      <c r="R2" s="598"/>
      <c r="S2" s="598"/>
      <c r="T2" s="598"/>
      <c r="U2" s="598"/>
      <c r="V2" s="598"/>
      <c r="W2" s="598"/>
      <c r="X2" s="598"/>
      <c r="Y2" s="598"/>
    </row>
    <row r="3" spans="2:25" ht="15" customHeight="1" x14ac:dyDescent="0.15">
      <c r="B3" s="599" t="s">
        <v>753</v>
      </c>
      <c r="C3" s="599"/>
      <c r="D3" s="599"/>
      <c r="E3" s="600" t="s">
        <v>267</v>
      </c>
      <c r="F3" s="600"/>
      <c r="G3" s="600"/>
      <c r="H3" s="600"/>
      <c r="I3" s="601" t="s">
        <v>754</v>
      </c>
      <c r="J3" s="602"/>
      <c r="K3" s="603"/>
      <c r="L3" s="604" t="s">
        <v>353</v>
      </c>
      <c r="M3" s="605"/>
      <c r="N3" s="606"/>
      <c r="O3" s="607" t="s">
        <v>601</v>
      </c>
      <c r="P3" s="607"/>
      <c r="Q3" s="607"/>
      <c r="R3" s="608" t="s">
        <v>364</v>
      </c>
      <c r="S3" s="609"/>
      <c r="T3" s="610"/>
      <c r="U3" s="611" t="s">
        <v>755</v>
      </c>
      <c r="V3" s="612"/>
      <c r="W3" s="613">
        <v>44337</v>
      </c>
      <c r="X3" s="614"/>
      <c r="Y3" s="615"/>
    </row>
    <row r="4" spans="2:25" ht="15" customHeight="1" x14ac:dyDescent="0.45">
      <c r="B4" s="616" t="s">
        <v>756</v>
      </c>
      <c r="C4" s="616"/>
      <c r="D4" s="616"/>
      <c r="E4" s="617" t="s">
        <v>359</v>
      </c>
      <c r="F4" s="617"/>
      <c r="G4" s="617"/>
      <c r="H4" s="617"/>
      <c r="I4" s="601" t="s">
        <v>757</v>
      </c>
      <c r="J4" s="602"/>
      <c r="K4" s="603"/>
      <c r="L4" s="604" t="s">
        <v>354</v>
      </c>
      <c r="M4" s="605"/>
      <c r="N4" s="606"/>
      <c r="O4" s="607" t="s">
        <v>602</v>
      </c>
      <c r="P4" s="607"/>
      <c r="Q4" s="607"/>
      <c r="R4" s="608" t="s">
        <v>369</v>
      </c>
      <c r="S4" s="609"/>
      <c r="T4" s="610"/>
      <c r="U4" s="418"/>
      <c r="V4" s="481"/>
      <c r="W4" s="618"/>
      <c r="X4" s="619"/>
      <c r="Y4" s="620"/>
    </row>
    <row r="5" spans="2:25" ht="15" customHeight="1" x14ac:dyDescent="0.45">
      <c r="B5" s="601" t="s">
        <v>758</v>
      </c>
      <c r="C5" s="602"/>
      <c r="D5" s="603"/>
      <c r="E5" s="621" t="s">
        <v>778</v>
      </c>
      <c r="F5" s="601" t="s">
        <v>759</v>
      </c>
      <c r="G5" s="602"/>
      <c r="H5" s="603"/>
      <c r="I5" s="622">
        <v>1</v>
      </c>
      <c r="J5" s="601" t="s">
        <v>758</v>
      </c>
      <c r="K5" s="602"/>
      <c r="L5" s="603"/>
      <c r="M5" s="621" t="s">
        <v>779</v>
      </c>
      <c r="N5" s="601" t="s">
        <v>759</v>
      </c>
      <c r="O5" s="602"/>
      <c r="P5" s="603"/>
      <c r="Q5" s="622">
        <v>1</v>
      </c>
      <c r="R5" s="601" t="s">
        <v>758</v>
      </c>
      <c r="S5" s="602"/>
      <c r="T5" s="603"/>
      <c r="U5" s="621"/>
      <c r="V5" s="601" t="s">
        <v>759</v>
      </c>
      <c r="W5" s="602"/>
      <c r="X5" s="603"/>
      <c r="Y5" s="622"/>
    </row>
    <row r="6" spans="2:25" ht="15" customHeight="1" x14ac:dyDescent="0.45">
      <c r="B6" s="601" t="s">
        <v>762</v>
      </c>
      <c r="C6" s="602"/>
      <c r="D6" s="621" t="s">
        <v>568</v>
      </c>
      <c r="E6" s="623" t="s">
        <v>573</v>
      </c>
      <c r="F6" s="624"/>
      <c r="G6" s="601" t="s">
        <v>763</v>
      </c>
      <c r="H6" s="603"/>
      <c r="I6" s="622" t="s">
        <v>574</v>
      </c>
      <c r="J6" s="601" t="s">
        <v>762</v>
      </c>
      <c r="K6" s="602"/>
      <c r="L6" s="621" t="s">
        <v>568</v>
      </c>
      <c r="M6" s="623" t="s">
        <v>573</v>
      </c>
      <c r="N6" s="624"/>
      <c r="O6" s="601" t="s">
        <v>763</v>
      </c>
      <c r="P6" s="603"/>
      <c r="Q6" s="622" t="s">
        <v>574</v>
      </c>
      <c r="R6" s="601" t="s">
        <v>762</v>
      </c>
      <c r="S6" s="602"/>
      <c r="T6" s="621"/>
      <c r="U6" s="623"/>
      <c r="V6" s="624"/>
      <c r="W6" s="601" t="s">
        <v>763</v>
      </c>
      <c r="X6" s="603"/>
      <c r="Y6" s="622"/>
    </row>
    <row r="7" spans="2:25" ht="15" customHeight="1" x14ac:dyDescent="0.45">
      <c r="B7" s="601" t="s">
        <v>764</v>
      </c>
      <c r="C7" s="602"/>
      <c r="D7" s="623" t="s">
        <v>578</v>
      </c>
      <c r="E7" s="625"/>
      <c r="F7" s="625"/>
      <c r="G7" s="625"/>
      <c r="H7" s="625"/>
      <c r="I7" s="624"/>
      <c r="J7" s="601" t="s">
        <v>764</v>
      </c>
      <c r="K7" s="602"/>
      <c r="L7" s="623" t="s">
        <v>577</v>
      </c>
      <c r="M7" s="625"/>
      <c r="N7" s="625"/>
      <c r="O7" s="625"/>
      <c r="P7" s="625"/>
      <c r="Q7" s="624"/>
      <c r="R7" s="601" t="s">
        <v>764</v>
      </c>
      <c r="S7" s="602"/>
      <c r="T7" s="623"/>
      <c r="U7" s="625"/>
      <c r="V7" s="625"/>
      <c r="W7" s="625"/>
      <c r="X7" s="625"/>
      <c r="Y7" s="624"/>
    </row>
    <row r="8" spans="2:25" ht="15" customHeight="1" x14ac:dyDescent="0.45">
      <c r="B8" s="626" t="s">
        <v>765</v>
      </c>
      <c r="C8" s="626"/>
      <c r="D8" s="627" t="s">
        <v>332</v>
      </c>
      <c r="E8" s="628" t="s">
        <v>766</v>
      </c>
      <c r="F8" s="629" t="s">
        <v>771</v>
      </c>
      <c r="G8" s="629"/>
      <c r="H8" s="629"/>
      <c r="I8" s="629"/>
      <c r="J8" s="626" t="s">
        <v>765</v>
      </c>
      <c r="K8" s="626"/>
      <c r="L8" s="627" t="s">
        <v>332</v>
      </c>
      <c r="M8" s="628" t="s">
        <v>766</v>
      </c>
      <c r="N8" s="629" t="s">
        <v>769</v>
      </c>
      <c r="O8" s="629"/>
      <c r="P8" s="629"/>
      <c r="Q8" s="629"/>
      <c r="R8" s="626" t="s">
        <v>765</v>
      </c>
      <c r="S8" s="626"/>
      <c r="T8" s="627"/>
      <c r="U8" s="628" t="s">
        <v>766</v>
      </c>
      <c r="V8" s="629"/>
      <c r="W8" s="629"/>
      <c r="X8" s="629"/>
      <c r="Y8" s="629"/>
    </row>
    <row r="9" spans="2:25" s="634" customFormat="1" ht="14.1" customHeight="1" x14ac:dyDescent="0.45">
      <c r="B9" s="630"/>
      <c r="C9" s="630"/>
      <c r="D9" s="630"/>
      <c r="E9" s="630"/>
      <c r="F9" s="630"/>
      <c r="G9" s="630"/>
      <c r="H9" s="630"/>
      <c r="I9" s="630"/>
      <c r="J9" s="631"/>
      <c r="K9" s="631"/>
      <c r="L9" s="631"/>
      <c r="M9" s="631"/>
      <c r="N9" s="631"/>
      <c r="O9" s="631"/>
      <c r="P9" s="631"/>
      <c r="Q9" s="631"/>
      <c r="R9" s="632"/>
      <c r="S9" s="632"/>
      <c r="T9" s="632"/>
      <c r="U9" s="632"/>
      <c r="V9" s="632"/>
      <c r="W9" s="632"/>
      <c r="X9" s="632"/>
      <c r="Y9" s="633"/>
    </row>
    <row r="10" spans="2:25" s="634" customFormat="1" ht="14.1" customHeight="1" x14ac:dyDescent="0.45">
      <c r="B10" s="635"/>
      <c r="C10" s="635"/>
      <c r="D10" s="635"/>
      <c r="E10" s="635"/>
      <c r="F10" s="635"/>
      <c r="G10" s="635"/>
      <c r="H10" s="635"/>
      <c r="I10" s="635"/>
      <c r="J10" s="631"/>
      <c r="K10" s="631"/>
      <c r="L10" s="631"/>
      <c r="M10" s="631"/>
      <c r="N10" s="631"/>
      <c r="O10" s="631"/>
      <c r="P10" s="631"/>
      <c r="Q10" s="631"/>
      <c r="R10" s="632"/>
      <c r="S10" s="632"/>
      <c r="T10" s="632"/>
      <c r="U10" s="632"/>
      <c r="V10" s="632"/>
      <c r="W10" s="632"/>
      <c r="X10" s="632"/>
      <c r="Y10" s="633"/>
    </row>
    <row r="11" spans="2:25" s="634" customFormat="1" ht="14.1" customHeight="1" x14ac:dyDescent="0.45">
      <c r="B11" s="635"/>
      <c r="C11" s="635"/>
      <c r="D11" s="635"/>
      <c r="E11" s="635"/>
      <c r="F11" s="635"/>
      <c r="G11" s="635"/>
      <c r="H11" s="635"/>
      <c r="I11" s="635"/>
      <c r="J11" s="631"/>
      <c r="K11" s="631"/>
      <c r="L11" s="631"/>
      <c r="M11" s="631"/>
      <c r="N11" s="631"/>
      <c r="O11" s="631"/>
      <c r="P11" s="631"/>
      <c r="Q11" s="631"/>
      <c r="R11" s="632"/>
      <c r="S11" s="632"/>
      <c r="T11" s="632"/>
      <c r="U11" s="632"/>
      <c r="V11" s="632"/>
      <c r="W11" s="632"/>
      <c r="X11" s="632"/>
      <c r="Y11" s="633"/>
    </row>
    <row r="12" spans="2:25" s="634" customFormat="1" ht="14.1" customHeight="1" x14ac:dyDescent="0.45">
      <c r="B12" s="635"/>
      <c r="C12" s="635"/>
      <c r="D12" s="635"/>
      <c r="E12" s="635"/>
      <c r="F12" s="635"/>
      <c r="G12" s="635"/>
      <c r="H12" s="635"/>
      <c r="I12" s="635"/>
      <c r="J12" s="631"/>
      <c r="K12" s="631"/>
      <c r="L12" s="631"/>
      <c r="M12" s="631"/>
      <c r="N12" s="631"/>
      <c r="O12" s="631"/>
      <c r="P12" s="631"/>
      <c r="Q12" s="631"/>
      <c r="R12" s="632"/>
      <c r="S12" s="632"/>
      <c r="T12" s="632"/>
      <c r="U12" s="632"/>
      <c r="V12" s="632"/>
      <c r="W12" s="632"/>
      <c r="X12" s="632"/>
      <c r="Y12" s="633"/>
    </row>
    <row r="13" spans="2:25" s="634" customFormat="1" ht="14.1" customHeight="1" x14ac:dyDescent="0.45">
      <c r="B13" s="635"/>
      <c r="C13" s="635"/>
      <c r="D13" s="635"/>
      <c r="E13" s="635"/>
      <c r="F13" s="635"/>
      <c r="G13" s="635"/>
      <c r="H13" s="635"/>
      <c r="I13" s="635"/>
      <c r="J13" s="631"/>
      <c r="K13" s="631"/>
      <c r="L13" s="631"/>
      <c r="M13" s="631"/>
      <c r="N13" s="631"/>
      <c r="O13" s="631"/>
      <c r="P13" s="631"/>
      <c r="Q13" s="631"/>
      <c r="R13" s="632"/>
      <c r="S13" s="632"/>
      <c r="T13" s="632"/>
      <c r="U13" s="632"/>
      <c r="V13" s="632"/>
      <c r="W13" s="632"/>
      <c r="X13" s="632"/>
      <c r="Y13" s="633"/>
    </row>
    <row r="14" spans="2:25" s="634" customFormat="1" ht="14.1" customHeight="1" x14ac:dyDescent="0.45">
      <c r="B14" s="635"/>
      <c r="C14" s="635"/>
      <c r="D14" s="635"/>
      <c r="E14" s="635"/>
      <c r="F14" s="635"/>
      <c r="G14" s="635"/>
      <c r="H14" s="635"/>
      <c r="I14" s="635"/>
      <c r="J14" s="631"/>
      <c r="K14" s="631"/>
      <c r="L14" s="631"/>
      <c r="M14" s="631"/>
      <c r="N14" s="631"/>
      <c r="O14" s="631"/>
      <c r="P14" s="631"/>
      <c r="Q14" s="631"/>
      <c r="R14" s="632"/>
      <c r="S14" s="632"/>
      <c r="T14" s="632"/>
      <c r="U14" s="632"/>
      <c r="V14" s="632"/>
      <c r="W14" s="632"/>
      <c r="X14" s="632"/>
      <c r="Y14" s="633"/>
    </row>
    <row r="15" spans="2:25" s="634" customFormat="1" ht="14.1" customHeight="1" x14ac:dyDescent="0.45">
      <c r="B15" s="635"/>
      <c r="C15" s="635"/>
      <c r="D15" s="635"/>
      <c r="E15" s="635"/>
      <c r="F15" s="635"/>
      <c r="G15" s="635"/>
      <c r="H15" s="635"/>
      <c r="I15" s="635"/>
      <c r="J15" s="631"/>
      <c r="K15" s="631"/>
      <c r="L15" s="631"/>
      <c r="M15" s="631"/>
      <c r="N15" s="631"/>
      <c r="O15" s="631"/>
      <c r="P15" s="631"/>
      <c r="Q15" s="631"/>
      <c r="R15" s="632"/>
      <c r="S15" s="632"/>
      <c r="T15" s="632"/>
      <c r="U15" s="632"/>
      <c r="V15" s="632"/>
      <c r="W15" s="632"/>
      <c r="X15" s="632"/>
      <c r="Y15" s="633"/>
    </row>
    <row r="16" spans="2:25" s="634" customFormat="1" ht="14.1" customHeight="1" x14ac:dyDescent="0.45">
      <c r="B16" s="635"/>
      <c r="C16" s="635"/>
      <c r="D16" s="635"/>
      <c r="E16" s="635"/>
      <c r="F16" s="635"/>
      <c r="G16" s="635"/>
      <c r="H16" s="635"/>
      <c r="I16" s="635"/>
      <c r="J16" s="631"/>
      <c r="K16" s="631"/>
      <c r="L16" s="631"/>
      <c r="M16" s="631"/>
      <c r="N16" s="631"/>
      <c r="O16" s="631"/>
      <c r="P16" s="631"/>
      <c r="Q16" s="631"/>
      <c r="R16" s="632"/>
      <c r="S16" s="632"/>
      <c r="T16" s="632"/>
      <c r="U16" s="632"/>
      <c r="V16" s="632"/>
      <c r="W16" s="632"/>
      <c r="X16" s="632"/>
      <c r="Y16" s="633"/>
    </row>
    <row r="17" spans="2:25" s="634" customFormat="1" ht="14.1" customHeight="1" x14ac:dyDescent="0.45">
      <c r="B17" s="635"/>
      <c r="C17" s="635"/>
      <c r="D17" s="635"/>
      <c r="E17" s="635"/>
      <c r="F17" s="635"/>
      <c r="G17" s="635"/>
      <c r="H17" s="635"/>
      <c r="I17" s="635"/>
      <c r="J17" s="631"/>
      <c r="K17" s="631"/>
      <c r="L17" s="631"/>
      <c r="M17" s="631"/>
      <c r="N17" s="631"/>
      <c r="O17" s="631"/>
      <c r="P17" s="631"/>
      <c r="Q17" s="631"/>
      <c r="R17" s="632"/>
      <c r="S17" s="632"/>
      <c r="T17" s="632"/>
      <c r="U17" s="632"/>
      <c r="V17" s="632"/>
      <c r="W17" s="632"/>
      <c r="X17" s="632"/>
      <c r="Y17" s="633"/>
    </row>
    <row r="18" spans="2:25" s="634" customFormat="1" ht="14.1" customHeight="1" x14ac:dyDescent="0.45">
      <c r="B18" s="635"/>
      <c r="C18" s="635"/>
      <c r="D18" s="635"/>
      <c r="E18" s="635"/>
      <c r="F18" s="635"/>
      <c r="G18" s="635"/>
      <c r="H18" s="635"/>
      <c r="I18" s="635"/>
      <c r="J18" s="631"/>
      <c r="K18" s="631"/>
      <c r="L18" s="631"/>
      <c r="M18" s="631"/>
      <c r="N18" s="631"/>
      <c r="O18" s="631"/>
      <c r="P18" s="631"/>
      <c r="Q18" s="631"/>
      <c r="R18" s="632"/>
      <c r="S18" s="632"/>
      <c r="T18" s="632"/>
      <c r="U18" s="632"/>
      <c r="V18" s="632"/>
      <c r="W18" s="632"/>
      <c r="X18" s="632"/>
      <c r="Y18" s="633"/>
    </row>
    <row r="19" spans="2:25" s="634" customFormat="1" ht="14.1" customHeight="1" x14ac:dyDescent="0.45">
      <c r="B19" s="635"/>
      <c r="C19" s="635"/>
      <c r="D19" s="635"/>
      <c r="E19" s="635"/>
      <c r="F19" s="635"/>
      <c r="G19" s="635"/>
      <c r="H19" s="635"/>
      <c r="I19" s="635"/>
      <c r="J19" s="631"/>
      <c r="K19" s="631"/>
      <c r="L19" s="631"/>
      <c r="M19" s="631"/>
      <c r="N19" s="631"/>
      <c r="O19" s="631"/>
      <c r="P19" s="631"/>
      <c r="Q19" s="631"/>
      <c r="R19" s="632"/>
      <c r="S19" s="632"/>
      <c r="T19" s="632"/>
      <c r="U19" s="632"/>
      <c r="V19" s="632"/>
      <c r="W19" s="632"/>
      <c r="X19" s="632"/>
      <c r="Y19" s="633"/>
    </row>
    <row r="20" spans="2:25" s="634" customFormat="1" ht="14.1" customHeight="1" x14ac:dyDescent="0.45">
      <c r="B20" s="635"/>
      <c r="C20" s="635"/>
      <c r="D20" s="635"/>
      <c r="E20" s="635"/>
      <c r="F20" s="635"/>
      <c r="G20" s="635"/>
      <c r="H20" s="635"/>
      <c r="I20" s="635"/>
      <c r="J20" s="631"/>
      <c r="K20" s="631"/>
      <c r="L20" s="631"/>
      <c r="M20" s="631"/>
      <c r="N20" s="631"/>
      <c r="O20" s="631"/>
      <c r="P20" s="631"/>
      <c r="Q20" s="631"/>
      <c r="R20" s="632"/>
      <c r="S20" s="632"/>
      <c r="T20" s="632"/>
      <c r="U20" s="632"/>
      <c r="V20" s="632"/>
      <c r="W20" s="632"/>
      <c r="X20" s="632"/>
      <c r="Y20" s="633"/>
    </row>
    <row r="21" spans="2:25" s="634" customFormat="1" ht="14.1" customHeight="1" x14ac:dyDescent="0.45">
      <c r="B21" s="635"/>
      <c r="C21" s="635"/>
      <c r="D21" s="635"/>
      <c r="E21" s="635"/>
      <c r="F21" s="635"/>
      <c r="G21" s="635"/>
      <c r="H21" s="635"/>
      <c r="I21" s="635"/>
      <c r="J21" s="631"/>
      <c r="K21" s="631"/>
      <c r="L21" s="631"/>
      <c r="M21" s="631"/>
      <c r="N21" s="631"/>
      <c r="O21" s="631"/>
      <c r="P21" s="631"/>
      <c r="Q21" s="631"/>
      <c r="R21" s="632"/>
      <c r="S21" s="632"/>
      <c r="T21" s="632"/>
      <c r="U21" s="632"/>
      <c r="V21" s="632"/>
      <c r="W21" s="632"/>
      <c r="X21" s="632"/>
      <c r="Y21" s="633"/>
    </row>
    <row r="22" spans="2:25" ht="15" customHeight="1" x14ac:dyDescent="0.45">
      <c r="B22" s="601" t="s">
        <v>758</v>
      </c>
      <c r="C22" s="602"/>
      <c r="D22" s="603"/>
      <c r="E22" s="621"/>
      <c r="F22" s="601" t="s">
        <v>759</v>
      </c>
      <c r="G22" s="602"/>
      <c r="H22" s="603"/>
      <c r="I22" s="622"/>
      <c r="J22" s="601" t="s">
        <v>758</v>
      </c>
      <c r="K22" s="602"/>
      <c r="L22" s="603"/>
      <c r="M22" s="621"/>
      <c r="N22" s="601" t="s">
        <v>759</v>
      </c>
      <c r="O22" s="602"/>
      <c r="P22" s="603"/>
      <c r="Q22" s="622"/>
      <c r="R22" s="601" t="s">
        <v>758</v>
      </c>
      <c r="S22" s="602"/>
      <c r="T22" s="603"/>
      <c r="U22" s="621"/>
      <c r="V22" s="601" t="s">
        <v>759</v>
      </c>
      <c r="W22" s="602"/>
      <c r="X22" s="603"/>
      <c r="Y22" s="622"/>
    </row>
    <row r="23" spans="2:25" ht="15" customHeight="1" x14ac:dyDescent="0.45">
      <c r="B23" s="601" t="s">
        <v>762</v>
      </c>
      <c r="C23" s="602"/>
      <c r="D23" s="621"/>
      <c r="E23" s="623"/>
      <c r="F23" s="624"/>
      <c r="G23" s="601" t="s">
        <v>763</v>
      </c>
      <c r="H23" s="603"/>
      <c r="I23" s="622"/>
      <c r="J23" s="601" t="s">
        <v>762</v>
      </c>
      <c r="K23" s="602"/>
      <c r="L23" s="621"/>
      <c r="M23" s="623"/>
      <c r="N23" s="624"/>
      <c r="O23" s="601" t="s">
        <v>763</v>
      </c>
      <c r="P23" s="603"/>
      <c r="Q23" s="622"/>
      <c r="R23" s="601" t="s">
        <v>762</v>
      </c>
      <c r="S23" s="602"/>
      <c r="T23" s="621"/>
      <c r="U23" s="623"/>
      <c r="V23" s="624"/>
      <c r="W23" s="601" t="s">
        <v>763</v>
      </c>
      <c r="X23" s="603"/>
      <c r="Y23" s="622"/>
    </row>
    <row r="24" spans="2:25" ht="15" customHeight="1" x14ac:dyDescent="0.45">
      <c r="B24" s="601" t="s">
        <v>764</v>
      </c>
      <c r="C24" s="602"/>
      <c r="D24" s="623"/>
      <c r="E24" s="625"/>
      <c r="F24" s="625"/>
      <c r="G24" s="625"/>
      <c r="H24" s="625"/>
      <c r="I24" s="624"/>
      <c r="J24" s="601" t="s">
        <v>764</v>
      </c>
      <c r="K24" s="602"/>
      <c r="L24" s="623"/>
      <c r="M24" s="625"/>
      <c r="N24" s="625"/>
      <c r="O24" s="625"/>
      <c r="P24" s="625"/>
      <c r="Q24" s="624"/>
      <c r="R24" s="601" t="s">
        <v>764</v>
      </c>
      <c r="S24" s="602"/>
      <c r="T24" s="623"/>
      <c r="U24" s="625"/>
      <c r="V24" s="625"/>
      <c r="W24" s="625"/>
      <c r="X24" s="625"/>
      <c r="Y24" s="624"/>
    </row>
    <row r="25" spans="2:25" ht="15" customHeight="1" x14ac:dyDescent="0.45">
      <c r="B25" s="626" t="s">
        <v>765</v>
      </c>
      <c r="C25" s="626"/>
      <c r="D25" s="627"/>
      <c r="E25" s="628" t="s">
        <v>766</v>
      </c>
      <c r="F25" s="629"/>
      <c r="G25" s="629"/>
      <c r="H25" s="629"/>
      <c r="I25" s="629"/>
      <c r="J25" s="626" t="s">
        <v>765</v>
      </c>
      <c r="K25" s="626"/>
      <c r="L25" s="627"/>
      <c r="M25" s="628" t="s">
        <v>766</v>
      </c>
      <c r="N25" s="629"/>
      <c r="O25" s="629"/>
      <c r="P25" s="629"/>
      <c r="Q25" s="629"/>
      <c r="R25" s="626" t="s">
        <v>765</v>
      </c>
      <c r="S25" s="626"/>
      <c r="T25" s="627"/>
      <c r="U25" s="628" t="s">
        <v>766</v>
      </c>
      <c r="V25" s="629"/>
      <c r="W25" s="629"/>
      <c r="X25" s="629"/>
      <c r="Y25" s="629"/>
    </row>
    <row r="26" spans="2:25" s="634" customFormat="1" ht="14.1" customHeight="1" x14ac:dyDescent="0.45">
      <c r="B26" s="630"/>
      <c r="C26" s="630"/>
      <c r="D26" s="630"/>
      <c r="E26" s="630"/>
      <c r="F26" s="630"/>
      <c r="G26" s="630"/>
      <c r="H26" s="630"/>
      <c r="I26" s="630"/>
      <c r="J26" s="631"/>
      <c r="K26" s="631"/>
      <c r="L26" s="631"/>
      <c r="M26" s="631"/>
      <c r="N26" s="631"/>
      <c r="O26" s="631"/>
      <c r="P26" s="631"/>
      <c r="Q26" s="631"/>
      <c r="R26" s="632"/>
      <c r="S26" s="632"/>
      <c r="T26" s="632"/>
      <c r="U26" s="632"/>
      <c r="V26" s="632"/>
      <c r="W26" s="632"/>
      <c r="X26" s="632"/>
      <c r="Y26" s="633"/>
    </row>
    <row r="27" spans="2:25" s="634" customFormat="1" ht="14.1" customHeight="1" x14ac:dyDescent="0.45">
      <c r="B27" s="635"/>
      <c r="C27" s="635"/>
      <c r="D27" s="635"/>
      <c r="E27" s="635"/>
      <c r="F27" s="635"/>
      <c r="G27" s="635"/>
      <c r="H27" s="635"/>
      <c r="I27" s="635"/>
      <c r="J27" s="631"/>
      <c r="K27" s="631"/>
      <c r="L27" s="631"/>
      <c r="M27" s="631"/>
      <c r="N27" s="631"/>
      <c r="O27" s="631"/>
      <c r="P27" s="631"/>
      <c r="Q27" s="631"/>
      <c r="R27" s="632"/>
      <c r="S27" s="632"/>
      <c r="T27" s="632"/>
      <c r="U27" s="632"/>
      <c r="V27" s="632"/>
      <c r="W27" s="632"/>
      <c r="X27" s="632"/>
      <c r="Y27" s="633"/>
    </row>
    <row r="28" spans="2:25" s="634" customFormat="1" ht="14.1" customHeight="1" x14ac:dyDescent="0.45">
      <c r="B28" s="635"/>
      <c r="C28" s="635"/>
      <c r="D28" s="635"/>
      <c r="E28" s="635"/>
      <c r="F28" s="635"/>
      <c r="G28" s="635"/>
      <c r="H28" s="635"/>
      <c r="I28" s="635"/>
      <c r="J28" s="631"/>
      <c r="K28" s="631"/>
      <c r="L28" s="631"/>
      <c r="M28" s="631"/>
      <c r="N28" s="631"/>
      <c r="O28" s="631"/>
      <c r="P28" s="631"/>
      <c r="Q28" s="631"/>
      <c r="R28" s="632"/>
      <c r="S28" s="632"/>
      <c r="T28" s="632"/>
      <c r="U28" s="632"/>
      <c r="V28" s="632"/>
      <c r="W28" s="632"/>
      <c r="X28" s="632"/>
      <c r="Y28" s="633"/>
    </row>
    <row r="29" spans="2:25" s="634" customFormat="1" ht="14.1" customHeight="1" x14ac:dyDescent="0.45">
      <c r="B29" s="635"/>
      <c r="C29" s="635"/>
      <c r="D29" s="635"/>
      <c r="E29" s="635"/>
      <c r="F29" s="635"/>
      <c r="G29" s="635"/>
      <c r="H29" s="635"/>
      <c r="I29" s="635"/>
      <c r="J29" s="631"/>
      <c r="K29" s="631"/>
      <c r="L29" s="631"/>
      <c r="M29" s="631"/>
      <c r="N29" s="631"/>
      <c r="O29" s="631"/>
      <c r="P29" s="631"/>
      <c r="Q29" s="631"/>
      <c r="R29" s="632"/>
      <c r="S29" s="632"/>
      <c r="T29" s="632"/>
      <c r="U29" s="632"/>
      <c r="V29" s="632"/>
      <c r="W29" s="632"/>
      <c r="X29" s="632"/>
      <c r="Y29" s="633"/>
    </row>
    <row r="30" spans="2:25" s="634" customFormat="1" ht="14.1" customHeight="1" x14ac:dyDescent="0.45">
      <c r="B30" s="635"/>
      <c r="C30" s="635"/>
      <c r="D30" s="635"/>
      <c r="E30" s="635"/>
      <c r="F30" s="635"/>
      <c r="G30" s="635"/>
      <c r="H30" s="635"/>
      <c r="I30" s="635"/>
      <c r="J30" s="631"/>
      <c r="K30" s="631"/>
      <c r="L30" s="631"/>
      <c r="M30" s="631"/>
      <c r="N30" s="631"/>
      <c r="O30" s="631"/>
      <c r="P30" s="631"/>
      <c r="Q30" s="631"/>
      <c r="R30" s="632"/>
      <c r="S30" s="632"/>
      <c r="T30" s="632"/>
      <c r="U30" s="632"/>
      <c r="V30" s="632"/>
      <c r="W30" s="632"/>
      <c r="X30" s="632"/>
      <c r="Y30" s="633"/>
    </row>
    <row r="31" spans="2:25" s="634" customFormat="1" ht="14.1" customHeight="1" x14ac:dyDescent="0.45">
      <c r="B31" s="635"/>
      <c r="C31" s="635"/>
      <c r="D31" s="635"/>
      <c r="E31" s="635"/>
      <c r="F31" s="635"/>
      <c r="G31" s="635"/>
      <c r="H31" s="635"/>
      <c r="I31" s="635"/>
      <c r="J31" s="631"/>
      <c r="K31" s="631"/>
      <c r="L31" s="631"/>
      <c r="M31" s="631"/>
      <c r="N31" s="631"/>
      <c r="O31" s="631"/>
      <c r="P31" s="631"/>
      <c r="Q31" s="631"/>
      <c r="R31" s="632"/>
      <c r="S31" s="632"/>
      <c r="T31" s="632"/>
      <c r="U31" s="632"/>
      <c r="V31" s="632"/>
      <c r="W31" s="632"/>
      <c r="X31" s="632"/>
      <c r="Y31" s="633"/>
    </row>
    <row r="32" spans="2:25" s="634" customFormat="1" ht="14.1" customHeight="1" x14ac:dyDescent="0.45">
      <c r="B32" s="635"/>
      <c r="C32" s="635"/>
      <c r="D32" s="635"/>
      <c r="E32" s="635"/>
      <c r="F32" s="635"/>
      <c r="G32" s="635"/>
      <c r="H32" s="635"/>
      <c r="I32" s="635"/>
      <c r="J32" s="631"/>
      <c r="K32" s="631"/>
      <c r="L32" s="631"/>
      <c r="M32" s="631"/>
      <c r="N32" s="631"/>
      <c r="O32" s="631"/>
      <c r="P32" s="631"/>
      <c r="Q32" s="631"/>
      <c r="R32" s="632"/>
      <c r="S32" s="632"/>
      <c r="T32" s="632"/>
      <c r="U32" s="632"/>
      <c r="V32" s="632"/>
      <c r="W32" s="632"/>
      <c r="X32" s="632"/>
      <c r="Y32" s="633"/>
    </row>
    <row r="33" spans="2:25" s="634" customFormat="1" ht="14.1" customHeight="1" x14ac:dyDescent="0.45">
      <c r="B33" s="635"/>
      <c r="C33" s="635"/>
      <c r="D33" s="635"/>
      <c r="E33" s="635"/>
      <c r="F33" s="635"/>
      <c r="G33" s="635"/>
      <c r="H33" s="635"/>
      <c r="I33" s="635"/>
      <c r="J33" s="631"/>
      <c r="K33" s="631"/>
      <c r="L33" s="631"/>
      <c r="M33" s="631"/>
      <c r="N33" s="631"/>
      <c r="O33" s="631"/>
      <c r="P33" s="631"/>
      <c r="Q33" s="631"/>
      <c r="R33" s="632"/>
      <c r="S33" s="632"/>
      <c r="T33" s="632"/>
      <c r="U33" s="632"/>
      <c r="V33" s="632"/>
      <c r="W33" s="632"/>
      <c r="X33" s="632"/>
      <c r="Y33" s="633"/>
    </row>
    <row r="34" spans="2:25" s="634" customFormat="1" ht="14.1" customHeight="1" x14ac:dyDescent="0.45">
      <c r="B34" s="635"/>
      <c r="C34" s="635"/>
      <c r="D34" s="635"/>
      <c r="E34" s="635"/>
      <c r="F34" s="635"/>
      <c r="G34" s="635"/>
      <c r="H34" s="635"/>
      <c r="I34" s="635"/>
      <c r="J34" s="631"/>
      <c r="K34" s="631"/>
      <c r="L34" s="631"/>
      <c r="M34" s="631"/>
      <c r="N34" s="631"/>
      <c r="O34" s="631"/>
      <c r="P34" s="631"/>
      <c r="Q34" s="631"/>
      <c r="R34" s="632"/>
      <c r="S34" s="632"/>
      <c r="T34" s="632"/>
      <c r="U34" s="632"/>
      <c r="V34" s="632"/>
      <c r="W34" s="632"/>
      <c r="X34" s="632"/>
      <c r="Y34" s="633"/>
    </row>
    <row r="35" spans="2:25" s="634" customFormat="1" ht="14.1" customHeight="1" x14ac:dyDescent="0.45">
      <c r="B35" s="635"/>
      <c r="C35" s="635"/>
      <c r="D35" s="635"/>
      <c r="E35" s="635"/>
      <c r="F35" s="635"/>
      <c r="G35" s="635"/>
      <c r="H35" s="635"/>
      <c r="I35" s="635"/>
      <c r="J35" s="631"/>
      <c r="K35" s="631"/>
      <c r="L35" s="631"/>
      <c r="M35" s="631"/>
      <c r="N35" s="631"/>
      <c r="O35" s="631"/>
      <c r="P35" s="631"/>
      <c r="Q35" s="631"/>
      <c r="R35" s="632"/>
      <c r="S35" s="632"/>
      <c r="T35" s="632"/>
      <c r="U35" s="632"/>
      <c r="V35" s="632"/>
      <c r="W35" s="632"/>
      <c r="X35" s="632"/>
      <c r="Y35" s="633"/>
    </row>
    <row r="36" spans="2:25" s="634" customFormat="1" ht="14.1" customHeight="1" x14ac:dyDescent="0.45">
      <c r="B36" s="635"/>
      <c r="C36" s="635"/>
      <c r="D36" s="635"/>
      <c r="E36" s="635"/>
      <c r="F36" s="635"/>
      <c r="G36" s="635"/>
      <c r="H36" s="635"/>
      <c r="I36" s="635"/>
      <c r="J36" s="631"/>
      <c r="K36" s="631"/>
      <c r="L36" s="631"/>
      <c r="M36" s="631"/>
      <c r="N36" s="631"/>
      <c r="O36" s="631"/>
      <c r="P36" s="631"/>
      <c r="Q36" s="631"/>
      <c r="R36" s="632"/>
      <c r="S36" s="632"/>
      <c r="T36" s="632"/>
      <c r="U36" s="632"/>
      <c r="V36" s="632"/>
      <c r="W36" s="632"/>
      <c r="X36" s="632"/>
      <c r="Y36" s="633"/>
    </row>
    <row r="37" spans="2:25" s="634" customFormat="1" ht="14.1" customHeight="1" x14ac:dyDescent="0.45">
      <c r="B37" s="635"/>
      <c r="C37" s="635"/>
      <c r="D37" s="635"/>
      <c r="E37" s="635"/>
      <c r="F37" s="635"/>
      <c r="G37" s="635"/>
      <c r="H37" s="635"/>
      <c r="I37" s="635"/>
      <c r="J37" s="631"/>
      <c r="K37" s="631"/>
      <c r="L37" s="631"/>
      <c r="M37" s="631"/>
      <c r="N37" s="631"/>
      <c r="O37" s="631"/>
      <c r="P37" s="631"/>
      <c r="Q37" s="631"/>
      <c r="R37" s="632"/>
      <c r="S37" s="632"/>
      <c r="T37" s="632"/>
      <c r="U37" s="632"/>
      <c r="V37" s="632"/>
      <c r="W37" s="632"/>
      <c r="X37" s="632"/>
      <c r="Y37" s="633"/>
    </row>
    <row r="38" spans="2:25" s="634" customFormat="1" ht="14.1" customHeight="1" x14ac:dyDescent="0.45">
      <c r="B38" s="635"/>
      <c r="C38" s="635"/>
      <c r="D38" s="635"/>
      <c r="E38" s="635"/>
      <c r="F38" s="635"/>
      <c r="G38" s="635"/>
      <c r="H38" s="635"/>
      <c r="I38" s="635"/>
      <c r="J38" s="631"/>
      <c r="K38" s="631"/>
      <c r="L38" s="631"/>
      <c r="M38" s="631"/>
      <c r="N38" s="631"/>
      <c r="O38" s="631"/>
      <c r="P38" s="631"/>
      <c r="Q38" s="631"/>
      <c r="R38" s="632"/>
      <c r="S38" s="632"/>
      <c r="T38" s="632"/>
      <c r="U38" s="632"/>
      <c r="V38" s="632"/>
      <c r="W38" s="632"/>
      <c r="X38" s="632"/>
      <c r="Y38" s="633"/>
    </row>
    <row r="39" spans="2:25" ht="15" customHeight="1" x14ac:dyDescent="0.45">
      <c r="B39" s="601" t="s">
        <v>758</v>
      </c>
      <c r="C39" s="602"/>
      <c r="D39" s="603"/>
      <c r="E39" s="621"/>
      <c r="F39" s="601" t="s">
        <v>759</v>
      </c>
      <c r="G39" s="602"/>
      <c r="H39" s="603"/>
      <c r="I39" s="622"/>
      <c r="J39" s="601" t="s">
        <v>758</v>
      </c>
      <c r="K39" s="602"/>
      <c r="L39" s="603"/>
      <c r="M39" s="621"/>
      <c r="N39" s="601" t="s">
        <v>759</v>
      </c>
      <c r="O39" s="602"/>
      <c r="P39" s="603"/>
      <c r="Q39" s="622"/>
      <c r="R39" s="601" t="s">
        <v>758</v>
      </c>
      <c r="S39" s="602"/>
      <c r="T39" s="603"/>
      <c r="U39" s="621"/>
      <c r="V39" s="601" t="s">
        <v>759</v>
      </c>
      <c r="W39" s="602"/>
      <c r="X39" s="603"/>
      <c r="Y39" s="622"/>
    </row>
    <row r="40" spans="2:25" ht="15" customHeight="1" x14ac:dyDescent="0.45">
      <c r="B40" s="601" t="s">
        <v>762</v>
      </c>
      <c r="C40" s="602"/>
      <c r="D40" s="621"/>
      <c r="E40" s="623"/>
      <c r="F40" s="624"/>
      <c r="G40" s="601" t="s">
        <v>763</v>
      </c>
      <c r="H40" s="603"/>
      <c r="I40" s="622"/>
      <c r="J40" s="601" t="s">
        <v>762</v>
      </c>
      <c r="K40" s="602"/>
      <c r="L40" s="621"/>
      <c r="M40" s="623"/>
      <c r="N40" s="624"/>
      <c r="O40" s="601" t="s">
        <v>763</v>
      </c>
      <c r="P40" s="603"/>
      <c r="Q40" s="622"/>
      <c r="R40" s="601" t="s">
        <v>762</v>
      </c>
      <c r="S40" s="602"/>
      <c r="T40" s="621"/>
      <c r="U40" s="623"/>
      <c r="V40" s="624"/>
      <c r="W40" s="601" t="s">
        <v>763</v>
      </c>
      <c r="X40" s="603"/>
      <c r="Y40" s="622"/>
    </row>
    <row r="41" spans="2:25" ht="15" customHeight="1" x14ac:dyDescent="0.45">
      <c r="B41" s="601" t="s">
        <v>764</v>
      </c>
      <c r="C41" s="602"/>
      <c r="D41" s="623"/>
      <c r="E41" s="625"/>
      <c r="F41" s="625"/>
      <c r="G41" s="625"/>
      <c r="H41" s="625"/>
      <c r="I41" s="624"/>
      <c r="J41" s="601" t="s">
        <v>764</v>
      </c>
      <c r="K41" s="602"/>
      <c r="L41" s="623"/>
      <c r="M41" s="625"/>
      <c r="N41" s="625"/>
      <c r="O41" s="625"/>
      <c r="P41" s="625"/>
      <c r="Q41" s="624"/>
      <c r="R41" s="601" t="s">
        <v>764</v>
      </c>
      <c r="S41" s="602"/>
      <c r="T41" s="623"/>
      <c r="U41" s="625"/>
      <c r="V41" s="625"/>
      <c r="W41" s="625"/>
      <c r="X41" s="625"/>
      <c r="Y41" s="624"/>
    </row>
    <row r="42" spans="2:25" ht="15" customHeight="1" x14ac:dyDescent="0.45">
      <c r="B42" s="626" t="s">
        <v>765</v>
      </c>
      <c r="C42" s="626"/>
      <c r="D42" s="627"/>
      <c r="E42" s="628" t="s">
        <v>766</v>
      </c>
      <c r="F42" s="629"/>
      <c r="G42" s="629"/>
      <c r="H42" s="629"/>
      <c r="I42" s="629"/>
      <c r="J42" s="626" t="s">
        <v>765</v>
      </c>
      <c r="K42" s="626"/>
      <c r="L42" s="627"/>
      <c r="M42" s="628" t="s">
        <v>766</v>
      </c>
      <c r="N42" s="629"/>
      <c r="O42" s="629"/>
      <c r="P42" s="629"/>
      <c r="Q42" s="629"/>
      <c r="R42" s="626" t="s">
        <v>765</v>
      </c>
      <c r="S42" s="626"/>
      <c r="T42" s="627"/>
      <c r="U42" s="628" t="s">
        <v>766</v>
      </c>
      <c r="V42" s="629"/>
      <c r="W42" s="629"/>
      <c r="X42" s="629"/>
      <c r="Y42" s="629"/>
    </row>
    <row r="43" spans="2:25" s="634" customFormat="1" ht="14.1" customHeight="1" x14ac:dyDescent="0.45">
      <c r="B43" s="635"/>
      <c r="C43" s="635"/>
      <c r="D43" s="635"/>
      <c r="E43" s="635"/>
      <c r="F43" s="635"/>
      <c r="G43" s="635"/>
      <c r="H43" s="635"/>
      <c r="I43" s="635"/>
      <c r="J43" s="631"/>
      <c r="K43" s="631"/>
      <c r="L43" s="631"/>
      <c r="M43" s="631"/>
      <c r="N43" s="631"/>
      <c r="O43" s="631"/>
      <c r="P43" s="631"/>
      <c r="Q43" s="631"/>
      <c r="R43" s="636"/>
      <c r="S43" s="636"/>
      <c r="T43" s="636"/>
      <c r="U43" s="636"/>
      <c r="V43" s="636"/>
      <c r="W43" s="636"/>
      <c r="X43" s="636"/>
      <c r="Y43" s="636"/>
    </row>
    <row r="44" spans="2:25" s="634" customFormat="1" ht="14.1" customHeight="1" x14ac:dyDescent="0.45">
      <c r="B44" s="635"/>
      <c r="C44" s="635"/>
      <c r="D44" s="635"/>
      <c r="E44" s="635"/>
      <c r="F44" s="635"/>
      <c r="G44" s="635"/>
      <c r="H44" s="635"/>
      <c r="I44" s="635"/>
      <c r="J44" s="631"/>
      <c r="K44" s="631"/>
      <c r="L44" s="631"/>
      <c r="M44" s="631"/>
      <c r="N44" s="631"/>
      <c r="O44" s="631"/>
      <c r="P44" s="631"/>
      <c r="Q44" s="631"/>
      <c r="R44" s="636"/>
      <c r="S44" s="636"/>
      <c r="T44" s="636"/>
      <c r="U44" s="636"/>
      <c r="V44" s="636"/>
      <c r="W44" s="636"/>
      <c r="X44" s="636"/>
      <c r="Y44" s="636"/>
    </row>
    <row r="45" spans="2:25" s="634" customFormat="1" ht="14.1" customHeight="1" x14ac:dyDescent="0.45">
      <c r="B45" s="635"/>
      <c r="C45" s="635"/>
      <c r="D45" s="635"/>
      <c r="E45" s="635"/>
      <c r="F45" s="635"/>
      <c r="G45" s="635"/>
      <c r="H45" s="635"/>
      <c r="I45" s="635"/>
      <c r="J45" s="631"/>
      <c r="K45" s="631"/>
      <c r="L45" s="631"/>
      <c r="M45" s="631"/>
      <c r="N45" s="631"/>
      <c r="O45" s="631"/>
      <c r="P45" s="631"/>
      <c r="Q45" s="631"/>
      <c r="R45" s="636"/>
      <c r="S45" s="636"/>
      <c r="T45" s="636"/>
      <c r="U45" s="636"/>
      <c r="V45" s="636"/>
      <c r="W45" s="636"/>
      <c r="X45" s="636"/>
      <c r="Y45" s="636"/>
    </row>
    <row r="46" spans="2:25" s="634" customFormat="1" ht="14.1" customHeight="1" x14ac:dyDescent="0.45">
      <c r="B46" s="635"/>
      <c r="C46" s="635"/>
      <c r="D46" s="635"/>
      <c r="E46" s="635"/>
      <c r="F46" s="635"/>
      <c r="G46" s="635"/>
      <c r="H46" s="635"/>
      <c r="I46" s="635"/>
      <c r="J46" s="631"/>
      <c r="K46" s="631"/>
      <c r="L46" s="631"/>
      <c r="M46" s="631"/>
      <c r="N46" s="631"/>
      <c r="O46" s="631"/>
      <c r="P46" s="631"/>
      <c r="Q46" s="631"/>
      <c r="R46" s="636"/>
      <c r="S46" s="636"/>
      <c r="T46" s="636"/>
      <c r="U46" s="636"/>
      <c r="V46" s="636"/>
      <c r="W46" s="636"/>
      <c r="X46" s="636"/>
      <c r="Y46" s="636"/>
    </row>
    <row r="47" spans="2:25" s="634" customFormat="1" ht="14.1" customHeight="1" x14ac:dyDescent="0.45">
      <c r="B47" s="635"/>
      <c r="C47" s="635"/>
      <c r="D47" s="635"/>
      <c r="E47" s="635"/>
      <c r="F47" s="635"/>
      <c r="G47" s="635"/>
      <c r="H47" s="635"/>
      <c r="I47" s="635"/>
      <c r="J47" s="631"/>
      <c r="K47" s="631"/>
      <c r="L47" s="631"/>
      <c r="M47" s="631"/>
      <c r="N47" s="631"/>
      <c r="O47" s="631"/>
      <c r="P47" s="631"/>
      <c r="Q47" s="631"/>
      <c r="R47" s="636"/>
      <c r="S47" s="636"/>
      <c r="T47" s="636"/>
      <c r="U47" s="636"/>
      <c r="V47" s="636"/>
      <c r="W47" s="636"/>
      <c r="X47" s="636"/>
      <c r="Y47" s="636"/>
    </row>
    <row r="48" spans="2:25" s="634" customFormat="1" ht="14.1" customHeight="1" x14ac:dyDescent="0.45">
      <c r="B48" s="635"/>
      <c r="C48" s="635"/>
      <c r="D48" s="635"/>
      <c r="E48" s="635"/>
      <c r="F48" s="635"/>
      <c r="G48" s="635"/>
      <c r="H48" s="635"/>
      <c r="I48" s="635"/>
      <c r="J48" s="631"/>
      <c r="K48" s="631"/>
      <c r="L48" s="631"/>
      <c r="M48" s="631"/>
      <c r="N48" s="631"/>
      <c r="O48" s="631"/>
      <c r="P48" s="631"/>
      <c r="Q48" s="631"/>
      <c r="R48" s="636"/>
      <c r="S48" s="636"/>
      <c r="T48" s="636"/>
      <c r="U48" s="636"/>
      <c r="V48" s="636"/>
      <c r="W48" s="636"/>
      <c r="X48" s="636"/>
      <c r="Y48" s="636"/>
    </row>
    <row r="49" spans="2:26" s="634" customFormat="1" ht="14.1" customHeight="1" x14ac:dyDescent="0.45">
      <c r="B49" s="635"/>
      <c r="C49" s="635"/>
      <c r="D49" s="635"/>
      <c r="E49" s="635"/>
      <c r="F49" s="635"/>
      <c r="G49" s="635"/>
      <c r="H49" s="635"/>
      <c r="I49" s="635"/>
      <c r="J49" s="631"/>
      <c r="K49" s="631"/>
      <c r="L49" s="631"/>
      <c r="M49" s="631"/>
      <c r="N49" s="631"/>
      <c r="O49" s="631"/>
      <c r="P49" s="631"/>
      <c r="Q49" s="631"/>
      <c r="R49" s="636"/>
      <c r="S49" s="636"/>
      <c r="T49" s="636"/>
      <c r="U49" s="636"/>
      <c r="V49" s="636"/>
      <c r="W49" s="636"/>
      <c r="X49" s="636"/>
      <c r="Y49" s="636"/>
    </row>
    <row r="50" spans="2:26" s="634" customFormat="1" ht="14.1" customHeight="1" x14ac:dyDescent="0.45">
      <c r="B50" s="635"/>
      <c r="C50" s="635"/>
      <c r="D50" s="635"/>
      <c r="E50" s="635"/>
      <c r="F50" s="635"/>
      <c r="G50" s="635"/>
      <c r="H50" s="635"/>
      <c r="I50" s="635"/>
      <c r="J50" s="631"/>
      <c r="K50" s="631"/>
      <c r="L50" s="631"/>
      <c r="M50" s="631"/>
      <c r="N50" s="631"/>
      <c r="O50" s="631"/>
      <c r="P50" s="631"/>
      <c r="Q50" s="631"/>
      <c r="R50" s="636"/>
      <c r="S50" s="636"/>
      <c r="T50" s="636"/>
      <c r="U50" s="636"/>
      <c r="V50" s="636"/>
      <c r="W50" s="636"/>
      <c r="X50" s="636"/>
      <c r="Y50" s="636"/>
    </row>
    <row r="51" spans="2:26" s="634" customFormat="1" ht="14.1" customHeight="1" x14ac:dyDescent="0.45">
      <c r="B51" s="635"/>
      <c r="C51" s="635"/>
      <c r="D51" s="635"/>
      <c r="E51" s="635"/>
      <c r="F51" s="635"/>
      <c r="G51" s="635"/>
      <c r="H51" s="635"/>
      <c r="I51" s="635"/>
      <c r="J51" s="631"/>
      <c r="K51" s="631"/>
      <c r="L51" s="631"/>
      <c r="M51" s="631"/>
      <c r="N51" s="631"/>
      <c r="O51" s="631"/>
      <c r="P51" s="631"/>
      <c r="Q51" s="631"/>
      <c r="R51" s="636"/>
      <c r="S51" s="636"/>
      <c r="T51" s="636"/>
      <c r="U51" s="636"/>
      <c r="V51" s="636"/>
      <c r="W51" s="636"/>
      <c r="X51" s="636"/>
      <c r="Y51" s="636"/>
    </row>
    <row r="52" spans="2:26" s="634" customFormat="1" ht="14.1" customHeight="1" x14ac:dyDescent="0.45">
      <c r="B52" s="635"/>
      <c r="C52" s="635"/>
      <c r="D52" s="635"/>
      <c r="E52" s="635"/>
      <c r="F52" s="635"/>
      <c r="G52" s="635"/>
      <c r="H52" s="635"/>
      <c r="I52" s="635"/>
      <c r="J52" s="631"/>
      <c r="K52" s="631"/>
      <c r="L52" s="631"/>
      <c r="M52" s="631"/>
      <c r="N52" s="631"/>
      <c r="O52" s="631"/>
      <c r="P52" s="631"/>
      <c r="Q52" s="631"/>
      <c r="R52" s="636"/>
      <c r="S52" s="636"/>
      <c r="T52" s="636"/>
      <c r="U52" s="636"/>
      <c r="V52" s="636"/>
      <c r="W52" s="636"/>
      <c r="X52" s="636"/>
      <c r="Y52" s="636"/>
    </row>
    <row r="53" spans="2:26" s="634" customFormat="1" ht="14.1" customHeight="1" x14ac:dyDescent="0.45">
      <c r="B53" s="635"/>
      <c r="C53" s="635"/>
      <c r="D53" s="635"/>
      <c r="E53" s="635"/>
      <c r="F53" s="635"/>
      <c r="G53" s="635"/>
      <c r="H53" s="635"/>
      <c r="I53" s="635"/>
      <c r="J53" s="631"/>
      <c r="K53" s="631"/>
      <c r="L53" s="631"/>
      <c r="M53" s="631"/>
      <c r="N53" s="631"/>
      <c r="O53" s="631"/>
      <c r="P53" s="631"/>
      <c r="Q53" s="631"/>
      <c r="R53" s="636"/>
      <c r="S53" s="636"/>
      <c r="T53" s="636"/>
      <c r="U53" s="636"/>
      <c r="V53" s="636"/>
      <c r="W53" s="636"/>
      <c r="X53" s="636"/>
      <c r="Y53" s="636"/>
    </row>
    <row r="54" spans="2:26" s="634" customFormat="1" ht="14.1" customHeight="1" x14ac:dyDescent="0.45">
      <c r="B54" s="635"/>
      <c r="C54" s="635"/>
      <c r="D54" s="635"/>
      <c r="E54" s="635"/>
      <c r="F54" s="635"/>
      <c r="G54" s="635"/>
      <c r="H54" s="635"/>
      <c r="I54" s="635"/>
      <c r="J54" s="631"/>
      <c r="K54" s="631"/>
      <c r="L54" s="631"/>
      <c r="M54" s="631"/>
      <c r="N54" s="631"/>
      <c r="O54" s="631"/>
      <c r="P54" s="631"/>
      <c r="Q54" s="631"/>
      <c r="R54" s="636"/>
      <c r="S54" s="636"/>
      <c r="T54" s="636"/>
      <c r="U54" s="636"/>
      <c r="V54" s="636"/>
      <c r="W54" s="636"/>
      <c r="X54" s="636"/>
      <c r="Y54" s="636"/>
    </row>
    <row r="55" spans="2:26" s="634" customFormat="1" ht="14.1" customHeight="1" x14ac:dyDescent="0.45">
      <c r="B55" s="635"/>
      <c r="C55" s="635"/>
      <c r="D55" s="635"/>
      <c r="E55" s="635"/>
      <c r="F55" s="635"/>
      <c r="G55" s="635"/>
      <c r="H55" s="635"/>
      <c r="I55" s="635"/>
      <c r="J55" s="631"/>
      <c r="K55" s="631"/>
      <c r="L55" s="631"/>
      <c r="M55" s="631"/>
      <c r="N55" s="631"/>
      <c r="O55" s="631"/>
      <c r="P55" s="631"/>
      <c r="Q55" s="631"/>
      <c r="R55" s="636"/>
      <c r="S55" s="636"/>
      <c r="T55" s="636"/>
      <c r="U55" s="636"/>
      <c r="V55" s="636"/>
      <c r="W55" s="636"/>
      <c r="X55" s="636"/>
      <c r="Y55" s="636"/>
    </row>
    <row r="56" spans="2:26" s="634" customFormat="1" ht="14.1" customHeight="1" x14ac:dyDescent="0.45">
      <c r="B56" s="637"/>
      <c r="C56" s="637"/>
      <c r="D56" s="638" t="s">
        <v>775</v>
      </c>
      <c r="E56" s="637"/>
      <c r="F56" s="637"/>
      <c r="G56" s="637"/>
      <c r="H56" s="637"/>
      <c r="I56" s="637"/>
      <c r="J56" s="639"/>
      <c r="K56" s="639"/>
      <c r="L56" s="639"/>
      <c r="M56" s="639"/>
      <c r="N56" s="639"/>
      <c r="O56" s="639"/>
      <c r="P56" s="639"/>
      <c r="Q56" s="639"/>
      <c r="R56" s="640"/>
      <c r="S56" s="640"/>
      <c r="T56" s="640"/>
      <c r="U56" s="640"/>
      <c r="V56" s="640"/>
      <c r="W56" s="640"/>
      <c r="X56" s="640"/>
      <c r="Y56" s="640"/>
    </row>
    <row r="57" spans="2:26" s="634" customFormat="1" ht="15" customHeight="1" x14ac:dyDescent="0.45">
      <c r="B57" s="639"/>
      <c r="C57" s="639"/>
      <c r="D57" s="641" t="s">
        <v>776</v>
      </c>
      <c r="E57" s="642"/>
      <c r="F57" s="642"/>
      <c r="G57" s="642"/>
      <c r="H57" s="642"/>
      <c r="I57" s="642"/>
      <c r="J57" s="642"/>
      <c r="K57" s="642"/>
      <c r="L57" s="642"/>
      <c r="M57" s="642"/>
      <c r="N57" s="642"/>
      <c r="O57" s="639"/>
      <c r="P57" s="641"/>
      <c r="Q57" s="642"/>
      <c r="R57" s="642"/>
      <c r="S57" s="642"/>
      <c r="T57" s="642"/>
      <c r="U57" s="642"/>
      <c r="V57" s="642"/>
      <c r="W57" s="642"/>
      <c r="X57" s="642"/>
      <c r="Y57" s="642"/>
    </row>
    <row r="58" spans="2:26" ht="15" customHeight="1" x14ac:dyDescent="0.45">
      <c r="D58" s="643" t="s">
        <v>777</v>
      </c>
      <c r="E58" s="643"/>
      <c r="F58" s="644"/>
      <c r="G58" s="634"/>
      <c r="H58" s="634"/>
      <c r="I58" s="634"/>
      <c r="J58" s="634"/>
      <c r="K58" s="634"/>
      <c r="L58" s="645" t="s">
        <v>629</v>
      </c>
      <c r="M58" s="634"/>
      <c r="N58" s="634"/>
      <c r="O58" s="634"/>
      <c r="P58" s="644"/>
      <c r="Q58" s="643"/>
      <c r="R58" s="644"/>
      <c r="S58" s="634"/>
      <c r="T58" s="634"/>
      <c r="U58" s="634"/>
      <c r="V58" s="634"/>
      <c r="W58" s="634"/>
      <c r="X58" s="634"/>
      <c r="Y58" s="634"/>
      <c r="Z58" s="634"/>
    </row>
    <row r="59" spans="2:26" ht="27.9" customHeight="1" x14ac:dyDescent="0.45">
      <c r="D59" s="644"/>
      <c r="E59" s="643"/>
      <c r="F59" s="634"/>
      <c r="G59" s="634"/>
      <c r="H59" s="634"/>
      <c r="I59" s="634"/>
      <c r="J59" s="634"/>
      <c r="K59" s="634"/>
      <c r="L59" s="634"/>
      <c r="M59" s="634"/>
      <c r="N59" s="634"/>
      <c r="O59" s="634"/>
      <c r="P59" s="644"/>
      <c r="Q59" s="643"/>
      <c r="R59" s="634"/>
      <c r="S59" s="634"/>
      <c r="T59" s="634"/>
      <c r="U59" s="634"/>
      <c r="V59" s="634"/>
      <c r="W59" s="634"/>
      <c r="X59" s="634"/>
      <c r="Y59" s="634"/>
      <c r="Z59" s="634"/>
    </row>
  </sheetData>
  <mergeCells count="104">
    <mergeCell ref="B43:I55"/>
    <mergeCell ref="J43:Q55"/>
    <mergeCell ref="R43:Y55"/>
    <mergeCell ref="B42:C42"/>
    <mergeCell ref="F42:I42"/>
    <mergeCell ref="J42:K42"/>
    <mergeCell ref="N42:Q42"/>
    <mergeCell ref="R42:S42"/>
    <mergeCell ref="V42:Y42"/>
    <mergeCell ref="R40:S40"/>
    <mergeCell ref="U40:V40"/>
    <mergeCell ref="W40:X40"/>
    <mergeCell ref="B41:C41"/>
    <mergeCell ref="D41:I41"/>
    <mergeCell ref="J41:K41"/>
    <mergeCell ref="L41:Q41"/>
    <mergeCell ref="R41:S41"/>
    <mergeCell ref="T41:Y41"/>
    <mergeCell ref="B40:C40"/>
    <mergeCell ref="E40:F40"/>
    <mergeCell ref="G40:H40"/>
    <mergeCell ref="J40:K40"/>
    <mergeCell ref="M40:N40"/>
    <mergeCell ref="O40:P40"/>
    <mergeCell ref="B26:I38"/>
    <mergeCell ref="J26:Q38"/>
    <mergeCell ref="R26:Y38"/>
    <mergeCell ref="B39:D39"/>
    <mergeCell ref="F39:H39"/>
    <mergeCell ref="J39:L39"/>
    <mergeCell ref="N39:P39"/>
    <mergeCell ref="R39:T39"/>
    <mergeCell ref="V39:X39"/>
    <mergeCell ref="B25:C25"/>
    <mergeCell ref="F25:I25"/>
    <mergeCell ref="J25:K25"/>
    <mergeCell ref="N25:Q25"/>
    <mergeCell ref="R25:S25"/>
    <mergeCell ref="V25:Y25"/>
    <mergeCell ref="R23:S23"/>
    <mergeCell ref="U23:V23"/>
    <mergeCell ref="W23:X23"/>
    <mergeCell ref="B24:C24"/>
    <mergeCell ref="D24:I24"/>
    <mergeCell ref="J24:K24"/>
    <mergeCell ref="L24:Q24"/>
    <mergeCell ref="R24:S24"/>
    <mergeCell ref="T24:Y24"/>
    <mergeCell ref="B23:C23"/>
    <mergeCell ref="E23:F23"/>
    <mergeCell ref="G23:H23"/>
    <mergeCell ref="J23:K23"/>
    <mergeCell ref="M23:N23"/>
    <mergeCell ref="O23:P23"/>
    <mergeCell ref="B9:I21"/>
    <mergeCell ref="J9:Q21"/>
    <mergeCell ref="R9:Y21"/>
    <mergeCell ref="B22:D22"/>
    <mergeCell ref="F22:H22"/>
    <mergeCell ref="J22:L22"/>
    <mergeCell ref="N22:P22"/>
    <mergeCell ref="R22:T22"/>
    <mergeCell ref="V22:X22"/>
    <mergeCell ref="B8:C8"/>
    <mergeCell ref="F8:I8"/>
    <mergeCell ref="J8:K8"/>
    <mergeCell ref="N8:Q8"/>
    <mergeCell ref="R8:S8"/>
    <mergeCell ref="V8:Y8"/>
    <mergeCell ref="R6:S6"/>
    <mergeCell ref="U6:V6"/>
    <mergeCell ref="W6:X6"/>
    <mergeCell ref="B7:C7"/>
    <mergeCell ref="D7:I7"/>
    <mergeCell ref="J7:K7"/>
    <mergeCell ref="L7:Q7"/>
    <mergeCell ref="R7:S7"/>
    <mergeCell ref="T7:Y7"/>
    <mergeCell ref="B6:C6"/>
    <mergeCell ref="E6:F6"/>
    <mergeCell ref="G6:H6"/>
    <mergeCell ref="J6:K6"/>
    <mergeCell ref="M6:N6"/>
    <mergeCell ref="O6:P6"/>
    <mergeCell ref="B5:D5"/>
    <mergeCell ref="F5:H5"/>
    <mergeCell ref="J5:L5"/>
    <mergeCell ref="N5:P5"/>
    <mergeCell ref="R5:T5"/>
    <mergeCell ref="V5:X5"/>
    <mergeCell ref="U3:V4"/>
    <mergeCell ref="W3:Y4"/>
    <mergeCell ref="B4:D4"/>
    <mergeCell ref="E4:H4"/>
    <mergeCell ref="I4:K4"/>
    <mergeCell ref="L4:N4"/>
    <mergeCell ref="O4:Q4"/>
    <mergeCell ref="R4:T4"/>
    <mergeCell ref="B3:D3"/>
    <mergeCell ref="E3:H3"/>
    <mergeCell ref="I3:K3"/>
    <mergeCell ref="L3:N3"/>
    <mergeCell ref="O3:Q3"/>
    <mergeCell ref="R3:T3"/>
  </mergeCells>
  <phoneticPr fontId="3"/>
  <dataValidations count="1">
    <dataValidation type="list" allowBlank="1" showInputMessage="1" showErrorMessage="1" sqref="E6:F6 M6:N6 U6:V6 E23:F23 M23:N23 U23:V23 E40:F40 M40:N40 U40:V40" xr:uid="{5CB5361C-42B1-4BE1-AE5E-FC6C59544D41}">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52BCD-8955-43FF-93A5-0608C372A368}">
  <sheetPr>
    <pageSetUpPr fitToPage="1"/>
  </sheetPr>
  <dimension ref="B2:AI53"/>
  <sheetViews>
    <sheetView showGridLines="0" showZeros="0" view="pageBreakPreview" zoomScale="90" zoomScaleNormal="100" zoomScaleSheetLayoutView="90" workbookViewId="0"/>
  </sheetViews>
  <sheetFormatPr defaultColWidth="8.09765625" defaultRowHeight="12" x14ac:dyDescent="0.15"/>
  <cols>
    <col min="1" max="1" width="1.5" style="513" customWidth="1"/>
    <col min="2" max="2" width="2.8984375" style="513" customWidth="1"/>
    <col min="3" max="35" width="3.69921875" style="513" customWidth="1"/>
    <col min="36" max="36" width="1.19921875" style="513" customWidth="1"/>
    <col min="37" max="16384" width="8.09765625" style="513"/>
  </cols>
  <sheetData>
    <row r="2" spans="2:35" ht="8.25" customHeight="1" x14ac:dyDescent="0.15"/>
    <row r="3" spans="2:35" ht="24.9" customHeight="1" x14ac:dyDescent="0.15">
      <c r="B3" s="230" t="s">
        <v>780</v>
      </c>
      <c r="C3" s="230"/>
      <c r="D3" s="230"/>
      <c r="E3" s="514"/>
      <c r="F3" s="514"/>
      <c r="G3" s="514"/>
      <c r="H3" s="514"/>
      <c r="I3" s="514"/>
      <c r="J3" s="230"/>
      <c r="K3" s="230"/>
      <c r="L3" s="230"/>
      <c r="M3" s="230"/>
      <c r="N3" s="230"/>
      <c r="O3" s="230"/>
      <c r="P3" s="230"/>
      <c r="Q3" s="230"/>
      <c r="R3" s="230"/>
      <c r="S3" s="230"/>
      <c r="T3" s="230"/>
      <c r="U3" s="230"/>
      <c r="V3" s="230"/>
      <c r="W3" s="230"/>
      <c r="X3" s="230"/>
      <c r="Y3" s="230"/>
      <c r="Z3" s="230"/>
      <c r="AA3" s="230"/>
      <c r="AB3" s="230"/>
      <c r="AC3" s="230"/>
      <c r="AD3" s="230"/>
      <c r="AE3" s="230"/>
      <c r="AF3" s="230"/>
      <c r="AG3" s="230"/>
      <c r="AH3" s="230"/>
      <c r="AI3" s="230"/>
    </row>
    <row r="4" spans="2:35" ht="20.100000000000001" customHeight="1" x14ac:dyDescent="0.15">
      <c r="B4" s="231" t="s">
        <v>1</v>
      </c>
      <c r="C4" s="231"/>
      <c r="D4" s="646"/>
      <c r="E4" s="647" t="s">
        <v>267</v>
      </c>
      <c r="F4" s="648"/>
      <c r="G4" s="648"/>
      <c r="H4" s="648"/>
      <c r="I4" s="649"/>
      <c r="J4" s="295" t="s">
        <v>2</v>
      </c>
      <c r="K4" s="239"/>
      <c r="L4" s="239"/>
      <c r="M4" s="517" t="s">
        <v>353</v>
      </c>
      <c r="N4" s="650"/>
      <c r="O4" s="650"/>
      <c r="P4" s="650"/>
      <c r="Q4" s="650"/>
      <c r="R4" s="650"/>
      <c r="S4" s="239" t="s">
        <v>401</v>
      </c>
      <c r="T4" s="239"/>
      <c r="U4" s="239"/>
      <c r="V4" s="239"/>
      <c r="W4" s="651" t="s">
        <v>364</v>
      </c>
      <c r="X4" s="651"/>
      <c r="Y4" s="651"/>
      <c r="Z4" s="651"/>
      <c r="AA4" s="651"/>
      <c r="AB4" s="651"/>
      <c r="AC4" s="266" t="s">
        <v>402</v>
      </c>
      <c r="AD4" s="267"/>
      <c r="AE4" s="268"/>
      <c r="AF4" s="652">
        <v>44337</v>
      </c>
      <c r="AG4" s="653"/>
      <c r="AH4" s="653"/>
      <c r="AI4" s="654"/>
    </row>
    <row r="5" spans="2:35" ht="20.100000000000001" customHeight="1" x14ac:dyDescent="0.15">
      <c r="B5" s="248" t="s">
        <v>108</v>
      </c>
      <c r="C5" s="248"/>
      <c r="D5" s="655"/>
      <c r="E5" s="656" t="s">
        <v>359</v>
      </c>
      <c r="F5" s="657"/>
      <c r="G5" s="657"/>
      <c r="H5" s="657"/>
      <c r="I5" s="658"/>
      <c r="J5" s="295" t="s">
        <v>109</v>
      </c>
      <c r="K5" s="239"/>
      <c r="L5" s="239"/>
      <c r="M5" s="517" t="s">
        <v>354</v>
      </c>
      <c r="N5" s="650"/>
      <c r="O5" s="650"/>
      <c r="P5" s="650"/>
      <c r="Q5" s="650"/>
      <c r="R5" s="650"/>
      <c r="S5" s="239" t="s">
        <v>403</v>
      </c>
      <c r="T5" s="239"/>
      <c r="U5" s="239"/>
      <c r="V5" s="239"/>
      <c r="W5" s="651" t="s">
        <v>369</v>
      </c>
      <c r="X5" s="651"/>
      <c r="Y5" s="651"/>
      <c r="Z5" s="651"/>
      <c r="AA5" s="651"/>
      <c r="AB5" s="651"/>
      <c r="AC5" s="418"/>
      <c r="AD5" s="659"/>
      <c r="AE5" s="481"/>
      <c r="AF5" s="660"/>
      <c r="AG5" s="661"/>
      <c r="AH5" s="661"/>
      <c r="AI5" s="662"/>
    </row>
    <row r="6" spans="2:35" ht="26.25" customHeight="1" x14ac:dyDescent="0.2">
      <c r="B6" s="663" t="s">
        <v>781</v>
      </c>
      <c r="C6" s="664" t="s">
        <v>782</v>
      </c>
      <c r="D6" s="665"/>
      <c r="E6" s="665"/>
      <c r="F6" s="665"/>
      <c r="G6" s="665"/>
      <c r="H6" s="665"/>
      <c r="I6" s="665"/>
      <c r="J6" s="665"/>
      <c r="K6" s="665"/>
      <c r="L6" s="665"/>
      <c r="M6" s="665"/>
      <c r="N6" s="665"/>
      <c r="O6" s="665"/>
      <c r="P6" s="665"/>
      <c r="Q6" s="665"/>
      <c r="R6" s="665"/>
      <c r="S6" s="665"/>
      <c r="T6" s="665"/>
      <c r="U6" s="665"/>
      <c r="V6" s="665"/>
      <c r="W6" s="665"/>
      <c r="X6" s="665"/>
      <c r="Y6" s="665"/>
      <c r="Z6" s="665"/>
      <c r="AA6" s="665"/>
      <c r="AB6" s="665"/>
      <c r="AC6" s="665"/>
      <c r="AD6" s="665"/>
      <c r="AE6" s="665"/>
      <c r="AF6" s="665"/>
      <c r="AG6" s="665"/>
      <c r="AH6" s="665"/>
      <c r="AI6" s="666"/>
    </row>
    <row r="7" spans="2:35" ht="35.4" customHeight="1" x14ac:dyDescent="0.15">
      <c r="B7" s="663"/>
      <c r="C7" s="531"/>
      <c r="D7" s="532"/>
      <c r="E7" s="532"/>
      <c r="F7" s="532"/>
      <c r="G7" s="532"/>
      <c r="H7" s="532"/>
      <c r="I7" s="532"/>
      <c r="J7" s="532"/>
      <c r="K7" s="532"/>
      <c r="L7" s="532"/>
      <c r="M7" s="532"/>
      <c r="N7" s="532"/>
      <c r="O7" s="532"/>
      <c r="P7" s="532"/>
      <c r="Q7" s="532"/>
      <c r="R7" s="532"/>
      <c r="S7" s="532"/>
      <c r="T7" s="532"/>
      <c r="U7" s="532"/>
      <c r="V7" s="532"/>
      <c r="W7" s="532"/>
      <c r="X7" s="532"/>
      <c r="Y7" s="532"/>
      <c r="Z7" s="532"/>
      <c r="AA7" s="532"/>
      <c r="AB7" s="532"/>
      <c r="AC7" s="532"/>
      <c r="AD7" s="532"/>
      <c r="AE7" s="532"/>
      <c r="AF7" s="532"/>
      <c r="AG7" s="532"/>
      <c r="AH7" s="532"/>
      <c r="AI7" s="543"/>
    </row>
    <row r="8" spans="2:35" ht="35.4" customHeight="1" x14ac:dyDescent="0.15">
      <c r="B8" s="663"/>
      <c r="C8" s="531"/>
      <c r="D8" s="532"/>
      <c r="E8" s="532"/>
      <c r="F8" s="532"/>
      <c r="G8" s="532"/>
      <c r="H8" s="532"/>
      <c r="I8" s="532"/>
      <c r="J8" s="532"/>
      <c r="K8" s="532"/>
      <c r="L8" s="532"/>
      <c r="M8" s="532"/>
      <c r="N8" s="532"/>
      <c r="O8" s="532"/>
      <c r="P8" s="532"/>
      <c r="Q8" s="532"/>
      <c r="R8" s="532"/>
      <c r="S8" s="532"/>
      <c r="T8" s="532"/>
      <c r="U8" s="532"/>
      <c r="V8" s="532"/>
      <c r="W8" s="532"/>
      <c r="X8" s="532"/>
      <c r="Y8" s="532"/>
      <c r="Z8" s="532"/>
      <c r="AA8" s="532"/>
      <c r="AB8" s="532"/>
      <c r="AC8" s="532"/>
      <c r="AD8" s="532"/>
      <c r="AE8" s="532"/>
      <c r="AF8" s="532"/>
      <c r="AG8" s="532"/>
      <c r="AH8" s="532"/>
      <c r="AI8" s="543"/>
    </row>
    <row r="9" spans="2:35" ht="35.4" customHeight="1" x14ac:dyDescent="0.15">
      <c r="B9" s="663"/>
      <c r="C9" s="531"/>
      <c r="D9" s="532"/>
      <c r="E9" s="532"/>
      <c r="F9" s="532"/>
      <c r="G9" s="532"/>
      <c r="H9" s="532"/>
      <c r="I9" s="532"/>
      <c r="J9" s="532"/>
      <c r="K9" s="532"/>
      <c r="L9" s="532"/>
      <c r="M9" s="532"/>
      <c r="N9" s="532"/>
      <c r="O9" s="532"/>
      <c r="P9" s="532"/>
      <c r="Q9" s="532"/>
      <c r="R9" s="532"/>
      <c r="S9" s="532"/>
      <c r="T9" s="532"/>
      <c r="U9" s="532"/>
      <c r="V9" s="532"/>
      <c r="W9" s="532"/>
      <c r="X9" s="532"/>
      <c r="Y9" s="532"/>
      <c r="Z9" s="532"/>
      <c r="AA9" s="532"/>
      <c r="AB9" s="532"/>
      <c r="AC9" s="532"/>
      <c r="AD9" s="532"/>
      <c r="AE9" s="532"/>
      <c r="AF9" s="532"/>
      <c r="AG9" s="532"/>
      <c r="AH9" s="532"/>
      <c r="AI9" s="543"/>
    </row>
    <row r="10" spans="2:35" ht="35.4" customHeight="1" x14ac:dyDescent="0.15">
      <c r="B10" s="663"/>
      <c r="C10" s="531"/>
      <c r="D10" s="532"/>
      <c r="E10" s="532"/>
      <c r="F10" s="532"/>
      <c r="G10" s="532"/>
      <c r="H10" s="532"/>
      <c r="I10" s="532"/>
      <c r="J10" s="532"/>
      <c r="K10" s="532"/>
      <c r="L10" s="532"/>
      <c r="M10" s="532"/>
      <c r="N10" s="532"/>
      <c r="O10" s="532"/>
      <c r="P10" s="532"/>
      <c r="Q10" s="532"/>
      <c r="R10" s="532"/>
      <c r="S10" s="532"/>
      <c r="T10" s="532"/>
      <c r="U10" s="532"/>
      <c r="V10" s="532"/>
      <c r="W10" s="532"/>
      <c r="X10" s="532"/>
      <c r="Y10" s="532"/>
      <c r="Z10" s="532"/>
      <c r="AA10" s="532"/>
      <c r="AB10" s="532"/>
      <c r="AC10" s="532"/>
      <c r="AD10" s="532"/>
      <c r="AE10" s="532"/>
      <c r="AF10" s="532"/>
      <c r="AG10" s="532"/>
      <c r="AH10" s="532"/>
      <c r="AI10" s="543"/>
    </row>
    <row r="11" spans="2:35" ht="35.4" customHeight="1" x14ac:dyDescent="0.15">
      <c r="B11" s="663"/>
      <c r="C11" s="531"/>
      <c r="D11" s="532"/>
      <c r="E11" s="532"/>
      <c r="F11" s="532"/>
      <c r="G11" s="532"/>
      <c r="H11" s="532"/>
      <c r="I11" s="532"/>
      <c r="J11" s="532"/>
      <c r="K11" s="532"/>
      <c r="L11" s="532"/>
      <c r="M11" s="532"/>
      <c r="N11" s="532"/>
      <c r="O11" s="532"/>
      <c r="P11" s="532"/>
      <c r="Q11" s="532"/>
      <c r="R11" s="532"/>
      <c r="S11" s="532"/>
      <c r="T11" s="532"/>
      <c r="U11" s="532"/>
      <c r="V11" s="532"/>
      <c r="W11" s="532"/>
      <c r="X11" s="532"/>
      <c r="Y11" s="532"/>
      <c r="Z11" s="532"/>
      <c r="AA11" s="532"/>
      <c r="AB11" s="532"/>
      <c r="AC11" s="532"/>
      <c r="AD11" s="532"/>
      <c r="AE11" s="532"/>
      <c r="AF11" s="532"/>
      <c r="AG11" s="532"/>
      <c r="AH11" s="532"/>
      <c r="AI11" s="543"/>
    </row>
    <row r="12" spans="2:35" ht="35.4" customHeight="1" x14ac:dyDescent="0.15">
      <c r="B12" s="663"/>
      <c r="C12" s="531"/>
      <c r="D12" s="532"/>
      <c r="E12" s="532"/>
      <c r="F12" s="532"/>
      <c r="G12" s="532"/>
      <c r="H12" s="532"/>
      <c r="I12" s="532"/>
      <c r="J12" s="532"/>
      <c r="K12" s="532"/>
      <c r="L12" s="532"/>
      <c r="M12" s="532"/>
      <c r="N12" s="532"/>
      <c r="O12" s="532"/>
      <c r="P12" s="532"/>
      <c r="Q12" s="532"/>
      <c r="R12" s="532"/>
      <c r="S12" s="532"/>
      <c r="T12" s="532"/>
      <c r="U12" s="532"/>
      <c r="V12" s="532"/>
      <c r="W12" s="532"/>
      <c r="X12" s="532"/>
      <c r="Y12" s="532"/>
      <c r="Z12" s="532"/>
      <c r="AA12" s="532"/>
      <c r="AB12" s="532"/>
      <c r="AC12" s="532"/>
      <c r="AD12" s="532"/>
      <c r="AE12" s="532"/>
      <c r="AF12" s="532"/>
      <c r="AG12" s="532"/>
      <c r="AH12" s="532"/>
      <c r="AI12" s="543"/>
    </row>
    <row r="13" spans="2:35" ht="35.4" customHeight="1" x14ac:dyDescent="0.15">
      <c r="B13" s="663"/>
      <c r="C13" s="531"/>
      <c r="D13" s="532"/>
      <c r="E13" s="532"/>
      <c r="F13" s="532"/>
      <c r="G13" s="532"/>
      <c r="H13" s="532"/>
      <c r="I13" s="532"/>
      <c r="J13" s="532"/>
      <c r="K13" s="532"/>
      <c r="L13" s="532"/>
      <c r="M13" s="532"/>
      <c r="N13" s="532"/>
      <c r="O13" s="532"/>
      <c r="P13" s="532"/>
      <c r="Q13" s="532"/>
      <c r="R13" s="532"/>
      <c r="S13" s="532"/>
      <c r="T13" s="532"/>
      <c r="U13" s="532"/>
      <c r="V13" s="532"/>
      <c r="W13" s="532"/>
      <c r="X13" s="532"/>
      <c r="Y13" s="532"/>
      <c r="Z13" s="532"/>
      <c r="AA13" s="532"/>
      <c r="AB13" s="532"/>
      <c r="AC13" s="532"/>
      <c r="AD13" s="532"/>
      <c r="AE13" s="532"/>
      <c r="AF13" s="532"/>
      <c r="AG13" s="532"/>
      <c r="AH13" s="532"/>
      <c r="AI13" s="543"/>
    </row>
    <row r="14" spans="2:35" ht="35.4" customHeight="1" x14ac:dyDescent="0.15">
      <c r="B14" s="663"/>
      <c r="C14" s="531"/>
      <c r="D14" s="532"/>
      <c r="E14" s="532"/>
      <c r="F14" s="532"/>
      <c r="G14" s="532"/>
      <c r="H14" s="532"/>
      <c r="I14" s="532"/>
      <c r="J14" s="532"/>
      <c r="K14" s="532"/>
      <c r="L14" s="532"/>
      <c r="M14" s="532"/>
      <c r="N14" s="532"/>
      <c r="O14" s="532"/>
      <c r="P14" s="532"/>
      <c r="Q14" s="532"/>
      <c r="R14" s="532"/>
      <c r="S14" s="532"/>
      <c r="T14" s="532"/>
      <c r="U14" s="532"/>
      <c r="V14" s="532"/>
      <c r="W14" s="532"/>
      <c r="X14" s="532"/>
      <c r="Y14" s="532"/>
      <c r="Z14" s="532"/>
      <c r="AA14" s="532"/>
      <c r="AB14" s="532"/>
      <c r="AC14" s="532"/>
      <c r="AD14" s="532"/>
      <c r="AE14" s="532"/>
      <c r="AF14" s="532"/>
      <c r="AG14" s="532"/>
      <c r="AH14" s="532"/>
      <c r="AI14" s="543"/>
    </row>
    <row r="15" spans="2:35" ht="35.4" customHeight="1" x14ac:dyDescent="0.15">
      <c r="B15" s="663"/>
      <c r="C15" s="531"/>
      <c r="D15" s="532"/>
      <c r="E15" s="532"/>
      <c r="F15" s="532"/>
      <c r="G15" s="532"/>
      <c r="H15" s="532"/>
      <c r="I15" s="532"/>
      <c r="J15" s="532"/>
      <c r="K15" s="532"/>
      <c r="L15" s="532"/>
      <c r="M15" s="532"/>
      <c r="N15" s="532"/>
      <c r="O15" s="532"/>
      <c r="P15" s="532"/>
      <c r="Q15" s="532"/>
      <c r="R15" s="532"/>
      <c r="S15" s="532"/>
      <c r="T15" s="532"/>
      <c r="U15" s="532"/>
      <c r="V15" s="532"/>
      <c r="W15" s="532"/>
      <c r="X15" s="532"/>
      <c r="Y15" s="532"/>
      <c r="Z15" s="532"/>
      <c r="AA15" s="532"/>
      <c r="AB15" s="532"/>
      <c r="AC15" s="532"/>
      <c r="AD15" s="532"/>
      <c r="AE15" s="532"/>
      <c r="AF15" s="532"/>
      <c r="AG15" s="532"/>
      <c r="AH15" s="532"/>
      <c r="AI15" s="543"/>
    </row>
    <row r="16" spans="2:35" ht="35.4" customHeight="1" x14ac:dyDescent="0.15">
      <c r="B16" s="663"/>
      <c r="C16" s="531"/>
      <c r="D16" s="532"/>
      <c r="E16" s="532"/>
      <c r="F16" s="532"/>
      <c r="G16" s="532"/>
      <c r="H16" s="532"/>
      <c r="I16" s="532"/>
      <c r="J16" s="532"/>
      <c r="K16" s="532"/>
      <c r="L16" s="532"/>
      <c r="M16" s="532"/>
      <c r="N16" s="532"/>
      <c r="O16" s="532"/>
      <c r="P16" s="532"/>
      <c r="Q16" s="532"/>
      <c r="R16" s="532"/>
      <c r="S16" s="532"/>
      <c r="T16" s="532"/>
      <c r="U16" s="532"/>
      <c r="V16" s="532"/>
      <c r="W16" s="532"/>
      <c r="X16" s="532"/>
      <c r="Y16" s="532"/>
      <c r="Z16" s="532"/>
      <c r="AA16" s="532"/>
      <c r="AB16" s="532"/>
      <c r="AC16" s="532"/>
      <c r="AD16" s="532"/>
      <c r="AE16" s="532"/>
      <c r="AF16" s="532"/>
      <c r="AG16" s="532"/>
      <c r="AH16" s="532"/>
      <c r="AI16" s="543"/>
    </row>
    <row r="17" spans="2:35" ht="22.5" customHeight="1" x14ac:dyDescent="0.15">
      <c r="B17" s="663"/>
      <c r="C17" s="531"/>
      <c r="D17" s="532"/>
      <c r="E17" s="532"/>
      <c r="F17" s="532"/>
      <c r="G17" s="532"/>
      <c r="H17" s="532"/>
      <c r="I17" s="532"/>
      <c r="J17" s="532"/>
      <c r="K17" s="532"/>
      <c r="L17" s="532"/>
      <c r="M17" s="532"/>
      <c r="N17" s="532"/>
      <c r="O17" s="532"/>
      <c r="P17" s="532"/>
      <c r="Q17" s="532"/>
      <c r="R17" s="532"/>
      <c r="S17" s="532"/>
      <c r="T17" s="532"/>
      <c r="U17" s="532"/>
      <c r="V17" s="532"/>
      <c r="W17" s="532"/>
      <c r="X17" s="532"/>
      <c r="Y17" s="532"/>
      <c r="Z17" s="532"/>
      <c r="AA17" s="532"/>
      <c r="AB17" s="532"/>
      <c r="AC17" s="532"/>
      <c r="AD17" s="532"/>
      <c r="AE17" s="532"/>
      <c r="AF17" s="532"/>
      <c r="AG17" s="532"/>
      <c r="AH17" s="532"/>
      <c r="AI17" s="543"/>
    </row>
    <row r="18" spans="2:35" ht="78.75" customHeight="1" x14ac:dyDescent="0.15">
      <c r="B18" s="667"/>
      <c r="C18" s="668"/>
      <c r="D18" s="669"/>
      <c r="E18" s="670"/>
      <c r="F18" s="671"/>
      <c r="G18" s="671"/>
      <c r="H18" s="669"/>
      <c r="I18" s="669"/>
      <c r="J18" s="669"/>
      <c r="K18" s="669"/>
      <c r="L18" s="669"/>
      <c r="M18" s="669"/>
      <c r="N18" s="669"/>
      <c r="O18" s="669"/>
      <c r="P18" s="669"/>
      <c r="Q18" s="669"/>
      <c r="R18" s="669"/>
      <c r="S18" s="672" t="s">
        <v>783</v>
      </c>
      <c r="T18" s="672"/>
      <c r="U18" s="672"/>
      <c r="V18" s="672"/>
      <c r="W18" s="672"/>
      <c r="X18" s="672"/>
      <c r="Y18" s="672"/>
      <c r="Z18" s="672"/>
      <c r="AA18" s="672"/>
      <c r="AB18" s="672"/>
      <c r="AC18" s="672"/>
      <c r="AD18" s="672"/>
      <c r="AE18" s="672"/>
      <c r="AF18" s="672"/>
      <c r="AG18" s="672"/>
      <c r="AH18" s="672"/>
      <c r="AI18" s="673"/>
    </row>
    <row r="19" spans="2:35" ht="15" customHeight="1" x14ac:dyDescent="0.15"/>
    <row r="20" spans="2:35" ht="24.9" customHeight="1" x14ac:dyDescent="0.15">
      <c r="B20" s="230" t="s">
        <v>780</v>
      </c>
      <c r="C20" s="230"/>
      <c r="D20" s="230"/>
      <c r="E20" s="514"/>
      <c r="F20" s="514"/>
      <c r="G20" s="514"/>
      <c r="H20" s="514"/>
      <c r="I20" s="514"/>
      <c r="J20" s="230"/>
      <c r="K20" s="230"/>
      <c r="L20" s="230"/>
      <c r="M20" s="230"/>
      <c r="N20" s="230"/>
      <c r="O20" s="230"/>
      <c r="P20" s="230"/>
      <c r="Q20" s="230"/>
      <c r="R20" s="230"/>
      <c r="S20" s="230"/>
      <c r="T20" s="230"/>
      <c r="U20" s="230"/>
      <c r="V20" s="230"/>
      <c r="W20" s="230"/>
      <c r="X20" s="230"/>
      <c r="Y20" s="230"/>
      <c r="Z20" s="230"/>
      <c r="AA20" s="230"/>
      <c r="AB20" s="230"/>
      <c r="AC20" s="230"/>
      <c r="AD20" s="230"/>
      <c r="AE20" s="230"/>
      <c r="AF20" s="230"/>
      <c r="AG20" s="230"/>
      <c r="AH20" s="230"/>
      <c r="AI20" s="230"/>
    </row>
    <row r="21" spans="2:35" ht="20.100000000000001" customHeight="1" x14ac:dyDescent="0.15">
      <c r="B21" s="674" t="s">
        <v>1</v>
      </c>
      <c r="C21" s="674"/>
      <c r="D21" s="266"/>
      <c r="E21" s="647" t="s">
        <v>267</v>
      </c>
      <c r="F21" s="648"/>
      <c r="G21" s="648"/>
      <c r="H21" s="648"/>
      <c r="I21" s="649"/>
      <c r="J21" s="295" t="s">
        <v>2</v>
      </c>
      <c r="K21" s="239"/>
      <c r="L21" s="239"/>
      <c r="M21" s="517" t="s">
        <v>353</v>
      </c>
      <c r="N21" s="650"/>
      <c r="O21" s="650"/>
      <c r="P21" s="650"/>
      <c r="Q21" s="650"/>
      <c r="R21" s="650"/>
      <c r="S21" s="239" t="s">
        <v>401</v>
      </c>
      <c r="T21" s="239"/>
      <c r="U21" s="239"/>
      <c r="V21" s="239"/>
      <c r="W21" s="651" t="s">
        <v>364</v>
      </c>
      <c r="X21" s="651"/>
      <c r="Y21" s="651"/>
      <c r="Z21" s="651"/>
      <c r="AA21" s="651"/>
      <c r="AB21" s="651"/>
      <c r="AC21" s="266" t="s">
        <v>402</v>
      </c>
      <c r="AD21" s="267"/>
      <c r="AE21" s="268"/>
      <c r="AF21" s="652">
        <v>44337</v>
      </c>
      <c r="AG21" s="653"/>
      <c r="AH21" s="653"/>
      <c r="AI21" s="654"/>
    </row>
    <row r="22" spans="2:35" ht="20.100000000000001" customHeight="1" x14ac:dyDescent="0.15">
      <c r="B22" s="540" t="s">
        <v>108</v>
      </c>
      <c r="C22" s="540"/>
      <c r="D22" s="269"/>
      <c r="E22" s="656" t="s">
        <v>359</v>
      </c>
      <c r="F22" s="657"/>
      <c r="G22" s="657"/>
      <c r="H22" s="657"/>
      <c r="I22" s="658"/>
      <c r="J22" s="295" t="s">
        <v>109</v>
      </c>
      <c r="K22" s="239"/>
      <c r="L22" s="239"/>
      <c r="M22" s="517" t="s">
        <v>354</v>
      </c>
      <c r="N22" s="650"/>
      <c r="O22" s="650"/>
      <c r="P22" s="650"/>
      <c r="Q22" s="650"/>
      <c r="R22" s="650"/>
      <c r="S22" s="239" t="s">
        <v>403</v>
      </c>
      <c r="T22" s="239"/>
      <c r="U22" s="239"/>
      <c r="V22" s="239"/>
      <c r="W22" s="651" t="s">
        <v>369</v>
      </c>
      <c r="X22" s="651"/>
      <c r="Y22" s="651"/>
      <c r="Z22" s="651"/>
      <c r="AA22" s="651"/>
      <c r="AB22" s="651"/>
      <c r="AC22" s="418"/>
      <c r="AD22" s="659"/>
      <c r="AE22" s="481"/>
      <c r="AF22" s="660"/>
      <c r="AG22" s="661"/>
      <c r="AH22" s="661"/>
      <c r="AI22" s="662"/>
    </row>
    <row r="23" spans="2:35" ht="26.25" customHeight="1" x14ac:dyDescent="0.2">
      <c r="B23" s="663" t="s">
        <v>781</v>
      </c>
      <c r="C23" s="664" t="s">
        <v>782</v>
      </c>
      <c r="D23" s="665"/>
      <c r="E23" s="665"/>
      <c r="F23" s="665"/>
      <c r="G23" s="665"/>
      <c r="H23" s="665"/>
      <c r="I23" s="665"/>
      <c r="J23" s="665"/>
      <c r="K23" s="665"/>
      <c r="L23" s="665"/>
      <c r="M23" s="665"/>
      <c r="N23" s="665"/>
      <c r="O23" s="665"/>
      <c r="P23" s="665"/>
      <c r="Q23" s="665"/>
      <c r="R23" s="665"/>
      <c r="S23" s="665"/>
      <c r="T23" s="665"/>
      <c r="U23" s="665"/>
      <c r="V23" s="665"/>
      <c r="W23" s="665"/>
      <c r="X23" s="665"/>
      <c r="Y23" s="665"/>
      <c r="Z23" s="665"/>
      <c r="AA23" s="665"/>
      <c r="AB23" s="665"/>
      <c r="AC23" s="665"/>
      <c r="AD23" s="665"/>
      <c r="AE23" s="665"/>
      <c r="AF23" s="665"/>
      <c r="AG23" s="665"/>
      <c r="AH23" s="665"/>
      <c r="AI23" s="666"/>
    </row>
    <row r="24" spans="2:35" ht="35.4" customHeight="1" x14ac:dyDescent="0.15">
      <c r="B24" s="663"/>
      <c r="C24" s="531"/>
      <c r="D24" s="532"/>
      <c r="E24" s="532"/>
      <c r="F24" s="532"/>
      <c r="G24" s="532"/>
      <c r="H24" s="532"/>
      <c r="I24" s="532"/>
      <c r="J24" s="532"/>
      <c r="K24" s="532"/>
      <c r="L24" s="532"/>
      <c r="M24" s="532"/>
      <c r="N24" s="532"/>
      <c r="O24" s="532"/>
      <c r="P24" s="532"/>
      <c r="Q24" s="532"/>
      <c r="R24" s="532"/>
      <c r="S24" s="532"/>
      <c r="T24" s="532"/>
      <c r="U24" s="532"/>
      <c r="V24" s="532"/>
      <c r="W24" s="532"/>
      <c r="X24" s="532"/>
      <c r="Y24" s="532"/>
      <c r="Z24" s="532"/>
      <c r="AA24" s="532"/>
      <c r="AB24" s="532"/>
      <c r="AC24" s="532"/>
      <c r="AD24" s="532"/>
      <c r="AE24" s="532"/>
      <c r="AF24" s="532"/>
      <c r="AG24" s="532"/>
      <c r="AH24" s="532"/>
      <c r="AI24" s="543"/>
    </row>
    <row r="25" spans="2:35" ht="35.4" customHeight="1" x14ac:dyDescent="0.15">
      <c r="B25" s="663"/>
      <c r="C25" s="531"/>
      <c r="D25" s="532"/>
      <c r="E25" s="532"/>
      <c r="F25" s="532"/>
      <c r="G25" s="532"/>
      <c r="H25" s="532"/>
      <c r="I25" s="532"/>
      <c r="J25" s="532"/>
      <c r="K25" s="532"/>
      <c r="L25" s="532"/>
      <c r="M25" s="532"/>
      <c r="N25" s="532"/>
      <c r="O25" s="532"/>
      <c r="P25" s="532"/>
      <c r="Q25" s="532"/>
      <c r="R25" s="532"/>
      <c r="S25" s="532"/>
      <c r="T25" s="532"/>
      <c r="U25" s="532"/>
      <c r="V25" s="532"/>
      <c r="W25" s="532"/>
      <c r="X25" s="532"/>
      <c r="Y25" s="532"/>
      <c r="Z25" s="532"/>
      <c r="AA25" s="532"/>
      <c r="AB25" s="532"/>
      <c r="AC25" s="532"/>
      <c r="AD25" s="532"/>
      <c r="AE25" s="532"/>
      <c r="AF25" s="532"/>
      <c r="AG25" s="532"/>
      <c r="AH25" s="532"/>
      <c r="AI25" s="543"/>
    </row>
    <row r="26" spans="2:35" ht="35.4" customHeight="1" x14ac:dyDescent="0.15">
      <c r="B26" s="663"/>
      <c r="C26" s="531"/>
      <c r="D26" s="532"/>
      <c r="E26" s="532"/>
      <c r="F26" s="532"/>
      <c r="G26" s="532"/>
      <c r="H26" s="532"/>
      <c r="I26" s="532"/>
      <c r="J26" s="532"/>
      <c r="K26" s="532"/>
      <c r="L26" s="532"/>
      <c r="M26" s="532"/>
      <c r="N26" s="532"/>
      <c r="O26" s="532"/>
      <c r="P26" s="532"/>
      <c r="Q26" s="532"/>
      <c r="R26" s="532"/>
      <c r="S26" s="532"/>
      <c r="T26" s="532"/>
      <c r="U26" s="532"/>
      <c r="V26" s="532"/>
      <c r="W26" s="532"/>
      <c r="X26" s="532"/>
      <c r="Y26" s="532"/>
      <c r="Z26" s="532"/>
      <c r="AA26" s="532"/>
      <c r="AB26" s="532"/>
      <c r="AC26" s="532"/>
      <c r="AD26" s="532"/>
      <c r="AE26" s="532"/>
      <c r="AF26" s="532"/>
      <c r="AG26" s="532"/>
      <c r="AH26" s="532"/>
      <c r="AI26" s="543"/>
    </row>
    <row r="27" spans="2:35" ht="35.4" customHeight="1" x14ac:dyDescent="0.15">
      <c r="B27" s="663"/>
      <c r="C27" s="531"/>
      <c r="D27" s="532"/>
      <c r="E27" s="532"/>
      <c r="F27" s="532"/>
      <c r="G27" s="532"/>
      <c r="H27" s="532"/>
      <c r="I27" s="532"/>
      <c r="J27" s="532"/>
      <c r="K27" s="532"/>
      <c r="L27" s="532"/>
      <c r="M27" s="532"/>
      <c r="N27" s="532"/>
      <c r="O27" s="532"/>
      <c r="P27" s="532"/>
      <c r="Q27" s="532"/>
      <c r="R27" s="532"/>
      <c r="S27" s="532"/>
      <c r="T27" s="532"/>
      <c r="U27" s="532"/>
      <c r="V27" s="532"/>
      <c r="W27" s="532"/>
      <c r="X27" s="532"/>
      <c r="Y27" s="532"/>
      <c r="Z27" s="532"/>
      <c r="AA27" s="532"/>
      <c r="AB27" s="532"/>
      <c r="AC27" s="532"/>
      <c r="AD27" s="532"/>
      <c r="AE27" s="532"/>
      <c r="AF27" s="532"/>
      <c r="AG27" s="532"/>
      <c r="AH27" s="532"/>
      <c r="AI27" s="543"/>
    </row>
    <row r="28" spans="2:35" ht="35.4" customHeight="1" x14ac:dyDescent="0.15">
      <c r="B28" s="663"/>
      <c r="C28" s="531"/>
      <c r="D28" s="532"/>
      <c r="E28" s="532"/>
      <c r="F28" s="532"/>
      <c r="G28" s="532"/>
      <c r="H28" s="532"/>
      <c r="I28" s="532"/>
      <c r="J28" s="532"/>
      <c r="K28" s="532"/>
      <c r="L28" s="532"/>
      <c r="M28" s="532"/>
      <c r="N28" s="532"/>
      <c r="O28" s="532"/>
      <c r="P28" s="532"/>
      <c r="Q28" s="532"/>
      <c r="R28" s="532"/>
      <c r="S28" s="532"/>
      <c r="T28" s="532"/>
      <c r="U28" s="532"/>
      <c r="V28" s="532"/>
      <c r="W28" s="532"/>
      <c r="X28" s="532"/>
      <c r="Y28" s="532"/>
      <c r="Z28" s="532"/>
      <c r="AA28" s="532"/>
      <c r="AB28" s="532"/>
      <c r="AC28" s="532"/>
      <c r="AD28" s="532"/>
      <c r="AE28" s="532"/>
      <c r="AF28" s="532"/>
      <c r="AG28" s="532"/>
      <c r="AH28" s="532"/>
      <c r="AI28" s="543"/>
    </row>
    <row r="29" spans="2:35" ht="35.4" customHeight="1" x14ac:dyDescent="0.15">
      <c r="B29" s="663"/>
      <c r="C29" s="531"/>
      <c r="D29" s="532"/>
      <c r="E29" s="532"/>
      <c r="F29" s="532"/>
      <c r="G29" s="532"/>
      <c r="H29" s="532"/>
      <c r="I29" s="532"/>
      <c r="J29" s="532"/>
      <c r="K29" s="532"/>
      <c r="L29" s="532"/>
      <c r="M29" s="532"/>
      <c r="N29" s="532"/>
      <c r="O29" s="532"/>
      <c r="P29" s="532"/>
      <c r="Q29" s="532"/>
      <c r="R29" s="532"/>
      <c r="S29" s="532"/>
      <c r="T29" s="532"/>
      <c r="U29" s="532"/>
      <c r="V29" s="532"/>
      <c r="W29" s="532"/>
      <c r="X29" s="532"/>
      <c r="Y29" s="532"/>
      <c r="Z29" s="532"/>
      <c r="AA29" s="532"/>
      <c r="AB29" s="532"/>
      <c r="AC29" s="532"/>
      <c r="AD29" s="532"/>
      <c r="AE29" s="532"/>
      <c r="AF29" s="532"/>
      <c r="AG29" s="532"/>
      <c r="AH29" s="532"/>
      <c r="AI29" s="543"/>
    </row>
    <row r="30" spans="2:35" ht="35.4" customHeight="1" x14ac:dyDescent="0.15">
      <c r="B30" s="663"/>
      <c r="C30" s="531"/>
      <c r="D30" s="532"/>
      <c r="E30" s="532"/>
      <c r="F30" s="532"/>
      <c r="G30" s="532"/>
      <c r="H30" s="532"/>
      <c r="I30" s="532"/>
      <c r="J30" s="532"/>
      <c r="K30" s="532"/>
      <c r="L30" s="532"/>
      <c r="M30" s="532"/>
      <c r="N30" s="532"/>
      <c r="O30" s="532"/>
      <c r="P30" s="532"/>
      <c r="Q30" s="532"/>
      <c r="R30" s="532"/>
      <c r="S30" s="532"/>
      <c r="T30" s="532"/>
      <c r="U30" s="532"/>
      <c r="V30" s="532"/>
      <c r="W30" s="532"/>
      <c r="X30" s="532"/>
      <c r="Y30" s="532"/>
      <c r="Z30" s="532"/>
      <c r="AA30" s="532"/>
      <c r="AB30" s="532"/>
      <c r="AC30" s="532"/>
      <c r="AD30" s="532"/>
      <c r="AE30" s="532"/>
      <c r="AF30" s="532"/>
      <c r="AG30" s="532"/>
      <c r="AH30" s="532"/>
      <c r="AI30" s="543"/>
    </row>
    <row r="31" spans="2:35" ht="35.4" customHeight="1" x14ac:dyDescent="0.15">
      <c r="B31" s="663"/>
      <c r="C31" s="531"/>
      <c r="D31" s="532"/>
      <c r="E31" s="532"/>
      <c r="F31" s="532"/>
      <c r="G31" s="532"/>
      <c r="H31" s="532"/>
      <c r="I31" s="532"/>
      <c r="J31" s="532"/>
      <c r="K31" s="532"/>
      <c r="L31" s="532"/>
      <c r="M31" s="532"/>
      <c r="N31" s="532"/>
      <c r="O31" s="532"/>
      <c r="P31" s="532"/>
      <c r="Q31" s="532"/>
      <c r="R31" s="532"/>
      <c r="S31" s="532"/>
      <c r="T31" s="532"/>
      <c r="U31" s="532"/>
      <c r="V31" s="532"/>
      <c r="W31" s="532"/>
      <c r="X31" s="532"/>
      <c r="Y31" s="532"/>
      <c r="Z31" s="532"/>
      <c r="AA31" s="532"/>
      <c r="AB31" s="532"/>
      <c r="AC31" s="532"/>
      <c r="AD31" s="532"/>
      <c r="AE31" s="532"/>
      <c r="AF31" s="532"/>
      <c r="AG31" s="532"/>
      <c r="AH31" s="532"/>
      <c r="AI31" s="543"/>
    </row>
    <row r="32" spans="2:35" ht="35.4" customHeight="1" x14ac:dyDescent="0.15">
      <c r="B32" s="663"/>
      <c r="C32" s="531"/>
      <c r="D32" s="532"/>
      <c r="E32" s="532"/>
      <c r="F32" s="532"/>
      <c r="G32" s="532"/>
      <c r="H32" s="532"/>
      <c r="I32" s="532"/>
      <c r="J32" s="532"/>
      <c r="K32" s="532"/>
      <c r="L32" s="532"/>
      <c r="M32" s="532"/>
      <c r="N32" s="532"/>
      <c r="O32" s="532"/>
      <c r="P32" s="532"/>
      <c r="Q32" s="532"/>
      <c r="R32" s="532"/>
      <c r="S32" s="532"/>
      <c r="T32" s="532"/>
      <c r="U32" s="532"/>
      <c r="V32" s="532"/>
      <c r="W32" s="532"/>
      <c r="X32" s="532"/>
      <c r="Y32" s="532"/>
      <c r="Z32" s="532"/>
      <c r="AA32" s="532"/>
      <c r="AB32" s="532"/>
      <c r="AC32" s="532"/>
      <c r="AD32" s="532"/>
      <c r="AE32" s="532"/>
      <c r="AF32" s="532"/>
      <c r="AG32" s="532"/>
      <c r="AH32" s="532"/>
      <c r="AI32" s="543"/>
    </row>
    <row r="33" spans="2:35" ht="35.4" customHeight="1" x14ac:dyDescent="0.15">
      <c r="B33" s="663"/>
      <c r="C33" s="531"/>
      <c r="D33" s="532"/>
      <c r="E33" s="532"/>
      <c r="F33" s="532"/>
      <c r="G33" s="532"/>
      <c r="H33" s="532"/>
      <c r="I33" s="532"/>
      <c r="J33" s="532"/>
      <c r="K33" s="532"/>
      <c r="L33" s="532"/>
      <c r="M33" s="532"/>
      <c r="N33" s="532"/>
      <c r="O33" s="532"/>
      <c r="P33" s="532"/>
      <c r="Q33" s="532"/>
      <c r="R33" s="532"/>
      <c r="S33" s="532"/>
      <c r="T33" s="532"/>
      <c r="U33" s="532"/>
      <c r="V33" s="532"/>
      <c r="W33" s="532"/>
      <c r="X33" s="532"/>
      <c r="Y33" s="532"/>
      <c r="Z33" s="532"/>
      <c r="AA33" s="532"/>
      <c r="AB33" s="532"/>
      <c r="AC33" s="532"/>
      <c r="AD33" s="532"/>
      <c r="AE33" s="532"/>
      <c r="AF33" s="532"/>
      <c r="AG33" s="532"/>
      <c r="AH33" s="532"/>
      <c r="AI33" s="543"/>
    </row>
    <row r="34" spans="2:35" ht="22.5" customHeight="1" x14ac:dyDescent="0.15">
      <c r="B34" s="663"/>
      <c r="C34" s="531"/>
      <c r="D34" s="532"/>
      <c r="E34" s="532"/>
      <c r="F34" s="532"/>
      <c r="G34" s="532"/>
      <c r="H34" s="532"/>
      <c r="I34" s="532"/>
      <c r="J34" s="532"/>
      <c r="K34" s="532"/>
      <c r="L34" s="532"/>
      <c r="M34" s="532"/>
      <c r="N34" s="532"/>
      <c r="O34" s="532"/>
      <c r="P34" s="532"/>
      <c r="Q34" s="532"/>
      <c r="R34" s="532"/>
      <c r="S34" s="532"/>
      <c r="T34" s="532"/>
      <c r="U34" s="532"/>
      <c r="V34" s="532"/>
      <c r="W34" s="532"/>
      <c r="X34" s="532"/>
      <c r="Y34" s="532"/>
      <c r="Z34" s="532"/>
      <c r="AA34" s="532"/>
      <c r="AB34" s="532"/>
      <c r="AC34" s="532"/>
      <c r="AD34" s="532"/>
      <c r="AE34" s="532"/>
      <c r="AF34" s="532"/>
      <c r="AG34" s="532"/>
      <c r="AH34" s="532"/>
      <c r="AI34" s="543"/>
    </row>
    <row r="35" spans="2:35" ht="78.75" customHeight="1" x14ac:dyDescent="0.15">
      <c r="B35" s="667"/>
      <c r="C35" s="668"/>
      <c r="D35" s="669"/>
      <c r="E35" s="670"/>
      <c r="F35" s="671"/>
      <c r="G35" s="671"/>
      <c r="H35" s="669"/>
      <c r="I35" s="669"/>
      <c r="J35" s="669"/>
      <c r="K35" s="669"/>
      <c r="L35" s="669"/>
      <c r="M35" s="669"/>
      <c r="N35" s="669"/>
      <c r="O35" s="669"/>
      <c r="P35" s="669"/>
      <c r="Q35" s="669"/>
      <c r="R35" s="669"/>
      <c r="S35" s="672" t="s">
        <v>783</v>
      </c>
      <c r="T35" s="672"/>
      <c r="U35" s="672"/>
      <c r="V35" s="672"/>
      <c r="W35" s="672"/>
      <c r="X35" s="672"/>
      <c r="Y35" s="672"/>
      <c r="Z35" s="672"/>
      <c r="AA35" s="672"/>
      <c r="AB35" s="672"/>
      <c r="AC35" s="672"/>
      <c r="AD35" s="672"/>
      <c r="AE35" s="672"/>
      <c r="AF35" s="672"/>
      <c r="AG35" s="672"/>
      <c r="AH35" s="672"/>
      <c r="AI35" s="673"/>
    </row>
    <row r="36" spans="2:35" ht="15" customHeight="1" x14ac:dyDescent="0.15"/>
    <row r="37" spans="2:35" ht="24.9" customHeight="1" x14ac:dyDescent="0.15">
      <c r="B37" s="230" t="s">
        <v>780</v>
      </c>
      <c r="C37" s="230"/>
      <c r="D37" s="230"/>
      <c r="E37" s="514"/>
      <c r="F37" s="514"/>
      <c r="G37" s="514"/>
      <c r="H37" s="514"/>
      <c r="I37" s="514"/>
      <c r="J37" s="230"/>
      <c r="K37" s="230"/>
      <c r="L37" s="230"/>
      <c r="M37" s="230"/>
      <c r="N37" s="230"/>
      <c r="O37" s="230"/>
      <c r="P37" s="230"/>
      <c r="Q37" s="230"/>
      <c r="R37" s="230"/>
      <c r="S37" s="230"/>
      <c r="T37" s="230"/>
      <c r="U37" s="230"/>
      <c r="V37" s="230"/>
      <c r="W37" s="230"/>
      <c r="X37" s="230"/>
      <c r="Y37" s="230"/>
      <c r="Z37" s="230"/>
      <c r="AA37" s="230"/>
      <c r="AB37" s="230"/>
      <c r="AC37" s="230"/>
      <c r="AD37" s="230"/>
      <c r="AE37" s="230"/>
      <c r="AF37" s="230"/>
      <c r="AG37" s="230"/>
      <c r="AH37" s="230"/>
      <c r="AI37" s="230"/>
    </row>
    <row r="38" spans="2:35" ht="20.100000000000001" customHeight="1" x14ac:dyDescent="0.15">
      <c r="B38" s="674" t="s">
        <v>1</v>
      </c>
      <c r="C38" s="674"/>
      <c r="D38" s="266"/>
      <c r="E38" s="647" t="s">
        <v>267</v>
      </c>
      <c r="F38" s="648"/>
      <c r="G38" s="648"/>
      <c r="H38" s="648"/>
      <c r="I38" s="649"/>
      <c r="J38" s="295" t="s">
        <v>2</v>
      </c>
      <c r="K38" s="239"/>
      <c r="L38" s="239"/>
      <c r="M38" s="517" t="s">
        <v>353</v>
      </c>
      <c r="N38" s="650"/>
      <c r="O38" s="650"/>
      <c r="P38" s="650"/>
      <c r="Q38" s="650"/>
      <c r="R38" s="650"/>
      <c r="S38" s="239" t="s">
        <v>401</v>
      </c>
      <c r="T38" s="239"/>
      <c r="U38" s="239"/>
      <c r="V38" s="239"/>
      <c r="W38" s="651" t="s">
        <v>364</v>
      </c>
      <c r="X38" s="651"/>
      <c r="Y38" s="651"/>
      <c r="Z38" s="651"/>
      <c r="AA38" s="651"/>
      <c r="AB38" s="651"/>
      <c r="AC38" s="266" t="s">
        <v>402</v>
      </c>
      <c r="AD38" s="267"/>
      <c r="AE38" s="268"/>
      <c r="AF38" s="652">
        <v>44337</v>
      </c>
      <c r="AG38" s="653"/>
      <c r="AH38" s="653"/>
      <c r="AI38" s="654"/>
    </row>
    <row r="39" spans="2:35" ht="20.100000000000001" customHeight="1" x14ac:dyDescent="0.15">
      <c r="B39" s="540" t="s">
        <v>108</v>
      </c>
      <c r="C39" s="540"/>
      <c r="D39" s="269"/>
      <c r="E39" s="656" t="s">
        <v>359</v>
      </c>
      <c r="F39" s="657"/>
      <c r="G39" s="657"/>
      <c r="H39" s="657"/>
      <c r="I39" s="658"/>
      <c r="J39" s="295" t="s">
        <v>109</v>
      </c>
      <c r="K39" s="239"/>
      <c r="L39" s="239"/>
      <c r="M39" s="517" t="s">
        <v>354</v>
      </c>
      <c r="N39" s="650"/>
      <c r="O39" s="650"/>
      <c r="P39" s="650"/>
      <c r="Q39" s="650"/>
      <c r="R39" s="650"/>
      <c r="S39" s="239" t="s">
        <v>403</v>
      </c>
      <c r="T39" s="239"/>
      <c r="U39" s="239"/>
      <c r="V39" s="239"/>
      <c r="W39" s="651" t="s">
        <v>369</v>
      </c>
      <c r="X39" s="651"/>
      <c r="Y39" s="651"/>
      <c r="Z39" s="651"/>
      <c r="AA39" s="651"/>
      <c r="AB39" s="651"/>
      <c r="AC39" s="418"/>
      <c r="AD39" s="659"/>
      <c r="AE39" s="481"/>
      <c r="AF39" s="660"/>
      <c r="AG39" s="661"/>
      <c r="AH39" s="661"/>
      <c r="AI39" s="662"/>
    </row>
    <row r="40" spans="2:35" ht="26.25" customHeight="1" x14ac:dyDescent="0.2">
      <c r="B40" s="663" t="s">
        <v>781</v>
      </c>
      <c r="C40" s="664" t="s">
        <v>782</v>
      </c>
      <c r="D40" s="665"/>
      <c r="E40" s="665"/>
      <c r="F40" s="665"/>
      <c r="G40" s="665"/>
      <c r="H40" s="665"/>
      <c r="I40" s="665"/>
      <c r="J40" s="665"/>
      <c r="K40" s="665"/>
      <c r="L40" s="665"/>
      <c r="M40" s="665"/>
      <c r="N40" s="665"/>
      <c r="O40" s="665"/>
      <c r="P40" s="665"/>
      <c r="Q40" s="665"/>
      <c r="R40" s="665"/>
      <c r="S40" s="665"/>
      <c r="T40" s="665"/>
      <c r="U40" s="665"/>
      <c r="V40" s="665"/>
      <c r="W40" s="665"/>
      <c r="X40" s="665"/>
      <c r="Y40" s="665"/>
      <c r="Z40" s="665"/>
      <c r="AA40" s="665"/>
      <c r="AB40" s="665"/>
      <c r="AC40" s="665"/>
      <c r="AD40" s="665"/>
      <c r="AE40" s="665"/>
      <c r="AF40" s="665"/>
      <c r="AG40" s="665"/>
      <c r="AH40" s="665"/>
      <c r="AI40" s="666"/>
    </row>
    <row r="41" spans="2:35" ht="35.4" customHeight="1" x14ac:dyDescent="0.15">
      <c r="B41" s="663"/>
      <c r="C41" s="531"/>
      <c r="D41" s="532"/>
      <c r="E41" s="532"/>
      <c r="F41" s="532"/>
      <c r="G41" s="532"/>
      <c r="H41" s="532"/>
      <c r="I41" s="532"/>
      <c r="J41" s="532"/>
      <c r="K41" s="532"/>
      <c r="L41" s="532"/>
      <c r="M41" s="532"/>
      <c r="N41" s="532"/>
      <c r="O41" s="532"/>
      <c r="P41" s="532"/>
      <c r="Q41" s="532"/>
      <c r="R41" s="532"/>
      <c r="S41" s="532"/>
      <c r="T41" s="532"/>
      <c r="U41" s="532"/>
      <c r="V41" s="532"/>
      <c r="W41" s="532"/>
      <c r="X41" s="532"/>
      <c r="Y41" s="532"/>
      <c r="Z41" s="532"/>
      <c r="AA41" s="532"/>
      <c r="AB41" s="532"/>
      <c r="AC41" s="532"/>
      <c r="AD41" s="532"/>
      <c r="AE41" s="532"/>
      <c r="AF41" s="532"/>
      <c r="AG41" s="532"/>
      <c r="AH41" s="532"/>
      <c r="AI41" s="543"/>
    </row>
    <row r="42" spans="2:35" ht="35.4" customHeight="1" x14ac:dyDescent="0.15">
      <c r="B42" s="663"/>
      <c r="C42" s="531"/>
      <c r="D42" s="532"/>
      <c r="E42" s="532"/>
      <c r="F42" s="532"/>
      <c r="G42" s="532"/>
      <c r="H42" s="532"/>
      <c r="I42" s="532"/>
      <c r="J42" s="532"/>
      <c r="K42" s="532"/>
      <c r="L42" s="532"/>
      <c r="M42" s="532"/>
      <c r="N42" s="532"/>
      <c r="O42" s="532"/>
      <c r="P42" s="532"/>
      <c r="Q42" s="532"/>
      <c r="R42" s="532"/>
      <c r="S42" s="532"/>
      <c r="T42" s="532"/>
      <c r="U42" s="532"/>
      <c r="V42" s="532"/>
      <c r="W42" s="532"/>
      <c r="X42" s="532"/>
      <c r="Y42" s="532"/>
      <c r="Z42" s="532"/>
      <c r="AA42" s="532"/>
      <c r="AB42" s="532"/>
      <c r="AC42" s="532"/>
      <c r="AD42" s="532"/>
      <c r="AE42" s="532"/>
      <c r="AF42" s="532"/>
      <c r="AG42" s="532"/>
      <c r="AH42" s="532"/>
      <c r="AI42" s="543"/>
    </row>
    <row r="43" spans="2:35" ht="35.4" customHeight="1" x14ac:dyDescent="0.15">
      <c r="B43" s="663"/>
      <c r="C43" s="531"/>
      <c r="D43" s="532"/>
      <c r="E43" s="532"/>
      <c r="F43" s="532"/>
      <c r="G43" s="532"/>
      <c r="H43" s="532"/>
      <c r="I43" s="532"/>
      <c r="J43" s="532"/>
      <c r="K43" s="532"/>
      <c r="L43" s="532"/>
      <c r="M43" s="532"/>
      <c r="N43" s="532"/>
      <c r="O43" s="532"/>
      <c r="P43" s="532"/>
      <c r="Q43" s="532"/>
      <c r="R43" s="532"/>
      <c r="S43" s="532"/>
      <c r="T43" s="532"/>
      <c r="U43" s="532"/>
      <c r="V43" s="532"/>
      <c r="W43" s="532"/>
      <c r="X43" s="532"/>
      <c r="Y43" s="532"/>
      <c r="Z43" s="532"/>
      <c r="AA43" s="532"/>
      <c r="AB43" s="532"/>
      <c r="AC43" s="532"/>
      <c r="AD43" s="532"/>
      <c r="AE43" s="532"/>
      <c r="AF43" s="532"/>
      <c r="AG43" s="532"/>
      <c r="AH43" s="532"/>
      <c r="AI43" s="543"/>
    </row>
    <row r="44" spans="2:35" ht="35.4" customHeight="1" x14ac:dyDescent="0.15">
      <c r="B44" s="663"/>
      <c r="C44" s="531"/>
      <c r="D44" s="532"/>
      <c r="E44" s="532"/>
      <c r="F44" s="532"/>
      <c r="G44" s="532"/>
      <c r="H44" s="532"/>
      <c r="I44" s="532"/>
      <c r="J44" s="532"/>
      <c r="K44" s="532"/>
      <c r="L44" s="532"/>
      <c r="M44" s="532"/>
      <c r="N44" s="532"/>
      <c r="O44" s="532"/>
      <c r="P44" s="532"/>
      <c r="Q44" s="532"/>
      <c r="R44" s="532"/>
      <c r="S44" s="532"/>
      <c r="T44" s="532"/>
      <c r="U44" s="532"/>
      <c r="V44" s="532"/>
      <c r="W44" s="532"/>
      <c r="X44" s="532"/>
      <c r="Y44" s="532"/>
      <c r="Z44" s="532"/>
      <c r="AA44" s="532"/>
      <c r="AB44" s="532"/>
      <c r="AC44" s="532"/>
      <c r="AD44" s="532"/>
      <c r="AE44" s="532"/>
      <c r="AF44" s="532"/>
      <c r="AG44" s="532"/>
      <c r="AH44" s="532"/>
      <c r="AI44" s="543"/>
    </row>
    <row r="45" spans="2:35" ht="35.4" customHeight="1" x14ac:dyDescent="0.15">
      <c r="B45" s="663"/>
      <c r="C45" s="531"/>
      <c r="D45" s="532"/>
      <c r="E45" s="532"/>
      <c r="F45" s="532"/>
      <c r="G45" s="532"/>
      <c r="H45" s="532"/>
      <c r="I45" s="532"/>
      <c r="J45" s="532"/>
      <c r="K45" s="532"/>
      <c r="L45" s="532"/>
      <c r="M45" s="532"/>
      <c r="N45" s="532"/>
      <c r="O45" s="532"/>
      <c r="P45" s="532"/>
      <c r="Q45" s="532"/>
      <c r="R45" s="532"/>
      <c r="S45" s="532"/>
      <c r="T45" s="532"/>
      <c r="U45" s="532"/>
      <c r="V45" s="532"/>
      <c r="W45" s="532"/>
      <c r="X45" s="532"/>
      <c r="Y45" s="532"/>
      <c r="Z45" s="532"/>
      <c r="AA45" s="532"/>
      <c r="AB45" s="532"/>
      <c r="AC45" s="532"/>
      <c r="AD45" s="532"/>
      <c r="AE45" s="532"/>
      <c r="AF45" s="532"/>
      <c r="AG45" s="532"/>
      <c r="AH45" s="532"/>
      <c r="AI45" s="543"/>
    </row>
    <row r="46" spans="2:35" ht="35.4" customHeight="1" x14ac:dyDescent="0.15">
      <c r="B46" s="663"/>
      <c r="C46" s="531"/>
      <c r="D46" s="532"/>
      <c r="E46" s="532"/>
      <c r="F46" s="532"/>
      <c r="G46" s="532"/>
      <c r="H46" s="532"/>
      <c r="I46" s="532"/>
      <c r="J46" s="532"/>
      <c r="K46" s="532"/>
      <c r="L46" s="532"/>
      <c r="M46" s="532"/>
      <c r="N46" s="532"/>
      <c r="O46" s="532"/>
      <c r="P46" s="532"/>
      <c r="Q46" s="532"/>
      <c r="R46" s="532"/>
      <c r="S46" s="532"/>
      <c r="T46" s="532"/>
      <c r="U46" s="532"/>
      <c r="V46" s="532"/>
      <c r="W46" s="532"/>
      <c r="X46" s="532"/>
      <c r="Y46" s="532"/>
      <c r="Z46" s="532"/>
      <c r="AA46" s="532"/>
      <c r="AB46" s="532"/>
      <c r="AC46" s="532"/>
      <c r="AD46" s="532"/>
      <c r="AE46" s="532"/>
      <c r="AF46" s="532"/>
      <c r="AG46" s="532"/>
      <c r="AH46" s="532"/>
      <c r="AI46" s="543"/>
    </row>
    <row r="47" spans="2:35" ht="35.4" customHeight="1" x14ac:dyDescent="0.15">
      <c r="B47" s="663"/>
      <c r="C47" s="531"/>
      <c r="D47" s="532"/>
      <c r="E47" s="532"/>
      <c r="F47" s="532"/>
      <c r="G47" s="532"/>
      <c r="H47" s="532"/>
      <c r="I47" s="532"/>
      <c r="J47" s="532"/>
      <c r="K47" s="532"/>
      <c r="L47" s="532"/>
      <c r="M47" s="532"/>
      <c r="N47" s="532"/>
      <c r="O47" s="532"/>
      <c r="P47" s="532"/>
      <c r="Q47" s="532"/>
      <c r="R47" s="532"/>
      <c r="S47" s="532"/>
      <c r="T47" s="532"/>
      <c r="U47" s="532"/>
      <c r="V47" s="532"/>
      <c r="W47" s="532"/>
      <c r="X47" s="532"/>
      <c r="Y47" s="532"/>
      <c r="Z47" s="532"/>
      <c r="AA47" s="532"/>
      <c r="AB47" s="532"/>
      <c r="AC47" s="532"/>
      <c r="AD47" s="532"/>
      <c r="AE47" s="532"/>
      <c r="AF47" s="532"/>
      <c r="AG47" s="532"/>
      <c r="AH47" s="532"/>
      <c r="AI47" s="543"/>
    </row>
    <row r="48" spans="2:35" ht="35.4" customHeight="1" x14ac:dyDescent="0.15">
      <c r="B48" s="663"/>
      <c r="C48" s="531"/>
      <c r="D48" s="532"/>
      <c r="E48" s="532"/>
      <c r="F48" s="532"/>
      <c r="G48" s="532"/>
      <c r="H48" s="532"/>
      <c r="I48" s="532"/>
      <c r="J48" s="532"/>
      <c r="K48" s="532"/>
      <c r="L48" s="532"/>
      <c r="M48" s="532"/>
      <c r="N48" s="532"/>
      <c r="O48" s="532"/>
      <c r="P48" s="532"/>
      <c r="Q48" s="532"/>
      <c r="R48" s="532"/>
      <c r="S48" s="532"/>
      <c r="T48" s="532"/>
      <c r="U48" s="532"/>
      <c r="V48" s="532"/>
      <c r="W48" s="532"/>
      <c r="X48" s="532"/>
      <c r="Y48" s="532"/>
      <c r="Z48" s="532"/>
      <c r="AA48" s="532"/>
      <c r="AB48" s="532"/>
      <c r="AC48" s="532"/>
      <c r="AD48" s="532"/>
      <c r="AE48" s="532"/>
      <c r="AF48" s="532"/>
      <c r="AG48" s="532"/>
      <c r="AH48" s="532"/>
      <c r="AI48" s="543"/>
    </row>
    <row r="49" spans="2:35" ht="35.4" customHeight="1" x14ac:dyDescent="0.15">
      <c r="B49" s="663"/>
      <c r="C49" s="531"/>
      <c r="D49" s="532"/>
      <c r="E49" s="532"/>
      <c r="F49" s="532"/>
      <c r="G49" s="532"/>
      <c r="H49" s="532"/>
      <c r="I49" s="532"/>
      <c r="J49" s="532"/>
      <c r="K49" s="532"/>
      <c r="L49" s="532"/>
      <c r="M49" s="532"/>
      <c r="N49" s="532"/>
      <c r="O49" s="532"/>
      <c r="P49" s="532"/>
      <c r="Q49" s="532"/>
      <c r="R49" s="532"/>
      <c r="S49" s="532"/>
      <c r="T49" s="532"/>
      <c r="U49" s="532"/>
      <c r="V49" s="532"/>
      <c r="W49" s="532"/>
      <c r="X49" s="532"/>
      <c r="Y49" s="532"/>
      <c r="Z49" s="532"/>
      <c r="AA49" s="532"/>
      <c r="AB49" s="532"/>
      <c r="AC49" s="532"/>
      <c r="AD49" s="532"/>
      <c r="AE49" s="532"/>
      <c r="AF49" s="532"/>
      <c r="AG49" s="532"/>
      <c r="AH49" s="532"/>
      <c r="AI49" s="543"/>
    </row>
    <row r="50" spans="2:35" ht="35.4" customHeight="1" x14ac:dyDescent="0.15">
      <c r="B50" s="663"/>
      <c r="C50" s="531"/>
      <c r="D50" s="532"/>
      <c r="E50" s="532"/>
      <c r="F50" s="532"/>
      <c r="G50" s="532"/>
      <c r="H50" s="532"/>
      <c r="I50" s="532"/>
      <c r="J50" s="532"/>
      <c r="K50" s="532"/>
      <c r="L50" s="532"/>
      <c r="M50" s="532"/>
      <c r="N50" s="532"/>
      <c r="O50" s="532"/>
      <c r="P50" s="532"/>
      <c r="Q50" s="532"/>
      <c r="R50" s="532"/>
      <c r="S50" s="532"/>
      <c r="T50" s="532"/>
      <c r="U50" s="532"/>
      <c r="V50" s="532"/>
      <c r="W50" s="532"/>
      <c r="X50" s="532"/>
      <c r="Y50" s="532"/>
      <c r="Z50" s="532"/>
      <c r="AA50" s="532"/>
      <c r="AB50" s="532"/>
      <c r="AC50" s="532"/>
      <c r="AD50" s="532"/>
      <c r="AE50" s="532"/>
      <c r="AF50" s="532"/>
      <c r="AG50" s="532"/>
      <c r="AH50" s="532"/>
      <c r="AI50" s="543"/>
    </row>
    <row r="51" spans="2:35" ht="22.5" customHeight="1" x14ac:dyDescent="0.15">
      <c r="B51" s="663"/>
      <c r="C51" s="531"/>
      <c r="D51" s="532"/>
      <c r="E51" s="532"/>
      <c r="F51" s="532"/>
      <c r="G51" s="532"/>
      <c r="H51" s="532"/>
      <c r="I51" s="532"/>
      <c r="J51" s="532"/>
      <c r="K51" s="532"/>
      <c r="L51" s="532"/>
      <c r="M51" s="532"/>
      <c r="N51" s="532"/>
      <c r="O51" s="532"/>
      <c r="P51" s="532"/>
      <c r="Q51" s="532"/>
      <c r="R51" s="532"/>
      <c r="S51" s="532"/>
      <c r="T51" s="532"/>
      <c r="U51" s="532"/>
      <c r="V51" s="532"/>
      <c r="W51" s="532"/>
      <c r="X51" s="532"/>
      <c r="Y51" s="532"/>
      <c r="Z51" s="532"/>
      <c r="AA51" s="532"/>
      <c r="AB51" s="532"/>
      <c r="AC51" s="532"/>
      <c r="AD51" s="532"/>
      <c r="AE51" s="532"/>
      <c r="AF51" s="532"/>
      <c r="AG51" s="532"/>
      <c r="AH51" s="532"/>
      <c r="AI51" s="543"/>
    </row>
    <row r="52" spans="2:35" ht="78.75" customHeight="1" x14ac:dyDescent="0.15">
      <c r="B52" s="667"/>
      <c r="C52" s="668"/>
      <c r="D52" s="669"/>
      <c r="E52" s="670"/>
      <c r="F52" s="671"/>
      <c r="G52" s="671"/>
      <c r="H52" s="669"/>
      <c r="I52" s="669"/>
      <c r="J52" s="669"/>
      <c r="K52" s="669"/>
      <c r="L52" s="669"/>
      <c r="M52" s="669"/>
      <c r="N52" s="669"/>
      <c r="O52" s="669"/>
      <c r="P52" s="669"/>
      <c r="Q52" s="669"/>
      <c r="R52" s="669"/>
      <c r="S52" s="672" t="s">
        <v>783</v>
      </c>
      <c r="T52" s="672"/>
      <c r="U52" s="672"/>
      <c r="V52" s="672"/>
      <c r="W52" s="672"/>
      <c r="X52" s="672"/>
      <c r="Y52" s="672"/>
      <c r="Z52" s="672"/>
      <c r="AA52" s="672"/>
      <c r="AB52" s="672"/>
      <c r="AC52" s="672"/>
      <c r="AD52" s="672"/>
      <c r="AE52" s="672"/>
      <c r="AF52" s="672"/>
      <c r="AG52" s="672"/>
      <c r="AH52" s="672"/>
      <c r="AI52" s="673"/>
    </row>
    <row r="53" spans="2:35" ht="15" customHeight="1" x14ac:dyDescent="0.15"/>
  </sheetData>
  <mergeCells count="57">
    <mergeCell ref="E39:I39"/>
    <mergeCell ref="J39:L39"/>
    <mergeCell ref="M39:R39"/>
    <mergeCell ref="S39:V39"/>
    <mergeCell ref="W39:AB39"/>
    <mergeCell ref="B40:B52"/>
    <mergeCell ref="C40:AI40"/>
    <mergeCell ref="C41:AI51"/>
    <mergeCell ref="S52:AI52"/>
    <mergeCell ref="B37:AI37"/>
    <mergeCell ref="B38:D38"/>
    <mergeCell ref="E38:I38"/>
    <mergeCell ref="J38:L38"/>
    <mergeCell ref="M38:R38"/>
    <mergeCell ref="S38:V38"/>
    <mergeCell ref="W38:AB38"/>
    <mergeCell ref="AC38:AE39"/>
    <mergeCell ref="AF38:AI39"/>
    <mergeCell ref="B39:D39"/>
    <mergeCell ref="E22:I22"/>
    <mergeCell ref="J22:L22"/>
    <mergeCell ref="M22:R22"/>
    <mergeCell ref="S22:V22"/>
    <mergeCell ref="W22:AB22"/>
    <mergeCell ref="B23:B35"/>
    <mergeCell ref="C23:AI23"/>
    <mergeCell ref="C24:AI34"/>
    <mergeCell ref="S35:AI35"/>
    <mergeCell ref="B20:AI20"/>
    <mergeCell ref="B21:D21"/>
    <mergeCell ref="E21:I21"/>
    <mergeCell ref="J21:L21"/>
    <mergeCell ref="M21:R21"/>
    <mergeCell ref="S21:V21"/>
    <mergeCell ref="W21:AB21"/>
    <mergeCell ref="AC21:AE22"/>
    <mergeCell ref="AF21:AI22"/>
    <mergeCell ref="B22:D22"/>
    <mergeCell ref="E5:I5"/>
    <mergeCell ref="J5:L5"/>
    <mergeCell ref="M5:R5"/>
    <mergeCell ref="S5:V5"/>
    <mergeCell ref="W5:AB5"/>
    <mergeCell ref="B6:B18"/>
    <mergeCell ref="C6:AI6"/>
    <mergeCell ref="C7:AI17"/>
    <mergeCell ref="S18:AI18"/>
    <mergeCell ref="B3:AI3"/>
    <mergeCell ref="B4:D4"/>
    <mergeCell ref="E4:I4"/>
    <mergeCell ref="J4:L4"/>
    <mergeCell ref="M4:R4"/>
    <mergeCell ref="S4:V4"/>
    <mergeCell ref="W4:AB4"/>
    <mergeCell ref="AC4:AE5"/>
    <mergeCell ref="AF4:AI5"/>
    <mergeCell ref="B5:D5"/>
  </mergeCells>
  <phoneticPr fontId="3"/>
  <printOptions horizontalCentered="1" verticalCentered="1"/>
  <pageMargins left="0.19685039370078741" right="0.19685039370078741" top="0.59055118110236227" bottom="0.19685039370078741" header="0.51181102362204722" footer="0.51181102362204722"/>
  <pageSetup paperSize="9" fitToHeight="0" orientation="landscape" copies="2" r:id="rId1"/>
  <headerFooter alignWithMargins="0"/>
  <rowBreaks count="2" manualBreakCount="2">
    <brk id="19" min="1" max="34" man="1"/>
    <brk id="36" min="1" max="34"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88FE0-02CD-43D8-A4DF-41DB48B223DA}">
  <sheetPr>
    <pageSetUpPr fitToPage="1"/>
  </sheetPr>
  <dimension ref="B2:AI53"/>
  <sheetViews>
    <sheetView showGridLines="0" showZeros="0" view="pageBreakPreview" zoomScaleNormal="100" zoomScaleSheetLayoutView="100" workbookViewId="0"/>
  </sheetViews>
  <sheetFormatPr defaultColWidth="8.09765625" defaultRowHeight="12" x14ac:dyDescent="0.15"/>
  <cols>
    <col min="1" max="1" width="1.5" style="513" customWidth="1"/>
    <col min="2" max="2" width="2.8984375" style="513" customWidth="1"/>
    <col min="3" max="35" width="3.69921875" style="513" customWidth="1"/>
    <col min="36" max="36" width="1.19921875" style="513" customWidth="1"/>
    <col min="37" max="16384" width="8.09765625" style="513"/>
  </cols>
  <sheetData>
    <row r="2" spans="2:35" ht="8.25" customHeight="1" x14ac:dyDescent="0.15"/>
    <row r="3" spans="2:35" ht="24.9" customHeight="1" x14ac:dyDescent="0.15">
      <c r="B3" s="230" t="s">
        <v>784</v>
      </c>
      <c r="C3" s="230"/>
      <c r="D3" s="230"/>
      <c r="E3" s="514"/>
      <c r="F3" s="514"/>
      <c r="G3" s="514"/>
      <c r="H3" s="514"/>
      <c r="I3" s="514"/>
      <c r="J3" s="230"/>
      <c r="K3" s="230"/>
      <c r="L3" s="230"/>
      <c r="M3" s="230"/>
      <c r="N3" s="230"/>
      <c r="O3" s="230"/>
      <c r="P3" s="230"/>
      <c r="Q3" s="230"/>
      <c r="R3" s="230"/>
      <c r="S3" s="230"/>
      <c r="T3" s="230"/>
      <c r="U3" s="230"/>
      <c r="V3" s="230"/>
      <c r="W3" s="230"/>
      <c r="X3" s="230"/>
      <c r="Y3" s="230"/>
      <c r="Z3" s="230"/>
      <c r="AA3" s="230"/>
      <c r="AB3" s="230"/>
      <c r="AC3" s="230"/>
      <c r="AD3" s="230"/>
      <c r="AE3" s="230"/>
      <c r="AF3" s="230"/>
      <c r="AG3" s="230"/>
      <c r="AH3" s="230"/>
      <c r="AI3" s="230"/>
    </row>
    <row r="4" spans="2:35" ht="20.100000000000001" customHeight="1" x14ac:dyDescent="0.15">
      <c r="B4" s="231" t="s">
        <v>1</v>
      </c>
      <c r="C4" s="231"/>
      <c r="D4" s="646"/>
      <c r="E4" s="647" t="s">
        <v>267</v>
      </c>
      <c r="F4" s="648"/>
      <c r="G4" s="648"/>
      <c r="H4" s="648"/>
      <c r="I4" s="649"/>
      <c r="J4" s="675" t="s">
        <v>2</v>
      </c>
      <c r="K4" s="235"/>
      <c r="L4" s="235"/>
      <c r="M4" s="517" t="s">
        <v>353</v>
      </c>
      <c r="N4" s="650"/>
      <c r="O4" s="650"/>
      <c r="P4" s="650"/>
      <c r="Q4" s="650"/>
      <c r="R4" s="650"/>
      <c r="S4" s="239" t="s">
        <v>401</v>
      </c>
      <c r="T4" s="239"/>
      <c r="U4" s="239"/>
      <c r="V4" s="239"/>
      <c r="W4" s="651" t="s">
        <v>364</v>
      </c>
      <c r="X4" s="651"/>
      <c r="Y4" s="651"/>
      <c r="Z4" s="651"/>
      <c r="AA4" s="651"/>
      <c r="AB4" s="651"/>
      <c r="AC4" s="266" t="s">
        <v>402</v>
      </c>
      <c r="AD4" s="267"/>
      <c r="AE4" s="268"/>
      <c r="AF4" s="652">
        <v>44337</v>
      </c>
      <c r="AG4" s="653"/>
      <c r="AH4" s="653"/>
      <c r="AI4" s="654"/>
    </row>
    <row r="5" spans="2:35" ht="20.100000000000001" customHeight="1" x14ac:dyDescent="0.15">
      <c r="B5" s="248" t="s">
        <v>108</v>
      </c>
      <c r="C5" s="248"/>
      <c r="D5" s="655"/>
      <c r="E5" s="656" t="s">
        <v>359</v>
      </c>
      <c r="F5" s="657"/>
      <c r="G5" s="657"/>
      <c r="H5" s="657"/>
      <c r="I5" s="658"/>
      <c r="J5" s="676" t="s">
        <v>109</v>
      </c>
      <c r="K5" s="252"/>
      <c r="L5" s="252"/>
      <c r="M5" s="517" t="s">
        <v>354</v>
      </c>
      <c r="N5" s="650"/>
      <c r="O5" s="650"/>
      <c r="P5" s="650"/>
      <c r="Q5" s="650"/>
      <c r="R5" s="650"/>
      <c r="S5" s="239" t="s">
        <v>403</v>
      </c>
      <c r="T5" s="239"/>
      <c r="U5" s="239"/>
      <c r="V5" s="239"/>
      <c r="W5" s="651" t="s">
        <v>369</v>
      </c>
      <c r="X5" s="651"/>
      <c r="Y5" s="651"/>
      <c r="Z5" s="651"/>
      <c r="AA5" s="651"/>
      <c r="AB5" s="651"/>
      <c r="AC5" s="418"/>
      <c r="AD5" s="659"/>
      <c r="AE5" s="481"/>
      <c r="AF5" s="660"/>
      <c r="AG5" s="661"/>
      <c r="AH5" s="661"/>
      <c r="AI5" s="662"/>
    </row>
    <row r="6" spans="2:35" ht="26.25" customHeight="1" x14ac:dyDescent="0.2">
      <c r="B6" s="663" t="s">
        <v>781</v>
      </c>
      <c r="C6" s="664" t="s">
        <v>782</v>
      </c>
      <c r="D6" s="665"/>
      <c r="E6" s="665"/>
      <c r="F6" s="665"/>
      <c r="G6" s="665"/>
      <c r="H6" s="665"/>
      <c r="I6" s="665"/>
      <c r="J6" s="665"/>
      <c r="K6" s="665"/>
      <c r="L6" s="665"/>
      <c r="M6" s="665"/>
      <c r="N6" s="665"/>
      <c r="O6" s="665"/>
      <c r="P6" s="665"/>
      <c r="Q6" s="665"/>
      <c r="R6" s="665"/>
      <c r="S6" s="665"/>
      <c r="T6" s="665"/>
      <c r="U6" s="665"/>
      <c r="V6" s="665"/>
      <c r="W6" s="665"/>
      <c r="X6" s="665"/>
      <c r="Y6" s="665"/>
      <c r="Z6" s="665"/>
      <c r="AA6" s="665"/>
      <c r="AB6" s="665"/>
      <c r="AC6" s="665"/>
      <c r="AD6" s="665"/>
      <c r="AE6" s="665"/>
      <c r="AF6" s="665"/>
      <c r="AG6" s="665"/>
      <c r="AH6" s="665"/>
      <c r="AI6" s="666"/>
    </row>
    <row r="7" spans="2:35" ht="35.4" customHeight="1" x14ac:dyDescent="0.15">
      <c r="B7" s="663"/>
      <c r="C7" s="531"/>
      <c r="D7" s="532"/>
      <c r="E7" s="532"/>
      <c r="F7" s="532"/>
      <c r="G7" s="532"/>
      <c r="H7" s="532"/>
      <c r="I7" s="532"/>
      <c r="J7" s="532"/>
      <c r="K7" s="532"/>
      <c r="L7" s="532"/>
      <c r="M7" s="532"/>
      <c r="N7" s="532"/>
      <c r="O7" s="532"/>
      <c r="P7" s="532"/>
      <c r="Q7" s="532"/>
      <c r="R7" s="532"/>
      <c r="S7" s="532"/>
      <c r="T7" s="532"/>
      <c r="U7" s="532"/>
      <c r="V7" s="532"/>
      <c r="W7" s="532"/>
      <c r="X7" s="532"/>
      <c r="Y7" s="532"/>
      <c r="Z7" s="532"/>
      <c r="AA7" s="532"/>
      <c r="AB7" s="532"/>
      <c r="AC7" s="532"/>
      <c r="AD7" s="532"/>
      <c r="AE7" s="532"/>
      <c r="AF7" s="532"/>
      <c r="AG7" s="532"/>
      <c r="AH7" s="532"/>
      <c r="AI7" s="543"/>
    </row>
    <row r="8" spans="2:35" ht="35.4" customHeight="1" x14ac:dyDescent="0.15">
      <c r="B8" s="663"/>
      <c r="C8" s="531"/>
      <c r="D8" s="532"/>
      <c r="E8" s="532"/>
      <c r="F8" s="532"/>
      <c r="G8" s="532"/>
      <c r="H8" s="532"/>
      <c r="I8" s="532"/>
      <c r="J8" s="532"/>
      <c r="K8" s="532"/>
      <c r="L8" s="532"/>
      <c r="M8" s="532"/>
      <c r="N8" s="532"/>
      <c r="O8" s="532"/>
      <c r="P8" s="532"/>
      <c r="Q8" s="532"/>
      <c r="R8" s="532"/>
      <c r="S8" s="532"/>
      <c r="T8" s="532"/>
      <c r="U8" s="532"/>
      <c r="V8" s="532"/>
      <c r="W8" s="532"/>
      <c r="X8" s="532"/>
      <c r="Y8" s="532"/>
      <c r="Z8" s="532"/>
      <c r="AA8" s="532"/>
      <c r="AB8" s="532"/>
      <c r="AC8" s="532"/>
      <c r="AD8" s="532"/>
      <c r="AE8" s="532"/>
      <c r="AF8" s="532"/>
      <c r="AG8" s="532"/>
      <c r="AH8" s="532"/>
      <c r="AI8" s="543"/>
    </row>
    <row r="9" spans="2:35" ht="35.4" customHeight="1" x14ac:dyDescent="0.15">
      <c r="B9" s="663"/>
      <c r="C9" s="531"/>
      <c r="D9" s="532"/>
      <c r="E9" s="532"/>
      <c r="F9" s="532"/>
      <c r="G9" s="532"/>
      <c r="H9" s="532"/>
      <c r="I9" s="532"/>
      <c r="J9" s="532"/>
      <c r="K9" s="532"/>
      <c r="L9" s="532"/>
      <c r="M9" s="532"/>
      <c r="N9" s="532"/>
      <c r="O9" s="532"/>
      <c r="P9" s="532"/>
      <c r="Q9" s="532"/>
      <c r="R9" s="532"/>
      <c r="S9" s="532"/>
      <c r="T9" s="532"/>
      <c r="U9" s="532"/>
      <c r="V9" s="532"/>
      <c r="W9" s="532"/>
      <c r="X9" s="532"/>
      <c r="Y9" s="532"/>
      <c r="Z9" s="532"/>
      <c r="AA9" s="532"/>
      <c r="AB9" s="532"/>
      <c r="AC9" s="532"/>
      <c r="AD9" s="532"/>
      <c r="AE9" s="532"/>
      <c r="AF9" s="532"/>
      <c r="AG9" s="532"/>
      <c r="AH9" s="532"/>
      <c r="AI9" s="543"/>
    </row>
    <row r="10" spans="2:35" ht="35.4" customHeight="1" x14ac:dyDescent="0.15">
      <c r="B10" s="663"/>
      <c r="C10" s="531"/>
      <c r="D10" s="532"/>
      <c r="E10" s="532"/>
      <c r="F10" s="532"/>
      <c r="G10" s="532"/>
      <c r="H10" s="532"/>
      <c r="I10" s="532"/>
      <c r="J10" s="532"/>
      <c r="K10" s="532"/>
      <c r="L10" s="532"/>
      <c r="M10" s="532"/>
      <c r="N10" s="532"/>
      <c r="O10" s="532"/>
      <c r="P10" s="532"/>
      <c r="Q10" s="532"/>
      <c r="R10" s="532"/>
      <c r="S10" s="532"/>
      <c r="T10" s="532"/>
      <c r="U10" s="532"/>
      <c r="V10" s="532"/>
      <c r="W10" s="532"/>
      <c r="X10" s="532"/>
      <c r="Y10" s="532"/>
      <c r="Z10" s="532"/>
      <c r="AA10" s="532"/>
      <c r="AB10" s="532"/>
      <c r="AC10" s="532"/>
      <c r="AD10" s="532"/>
      <c r="AE10" s="532"/>
      <c r="AF10" s="532"/>
      <c r="AG10" s="532"/>
      <c r="AH10" s="532"/>
      <c r="AI10" s="543"/>
    </row>
    <row r="11" spans="2:35" ht="35.4" customHeight="1" x14ac:dyDescent="0.15">
      <c r="B11" s="663"/>
      <c r="C11" s="531"/>
      <c r="D11" s="532"/>
      <c r="E11" s="532"/>
      <c r="F11" s="532"/>
      <c r="G11" s="532"/>
      <c r="H11" s="532"/>
      <c r="I11" s="532"/>
      <c r="J11" s="532"/>
      <c r="K11" s="532"/>
      <c r="L11" s="532"/>
      <c r="M11" s="532"/>
      <c r="N11" s="532"/>
      <c r="O11" s="532"/>
      <c r="P11" s="532"/>
      <c r="Q11" s="532"/>
      <c r="R11" s="532"/>
      <c r="S11" s="532"/>
      <c r="T11" s="532"/>
      <c r="U11" s="532"/>
      <c r="V11" s="532"/>
      <c r="W11" s="532"/>
      <c r="X11" s="532"/>
      <c r="Y11" s="532"/>
      <c r="Z11" s="532"/>
      <c r="AA11" s="532"/>
      <c r="AB11" s="532"/>
      <c r="AC11" s="532"/>
      <c r="AD11" s="532"/>
      <c r="AE11" s="532"/>
      <c r="AF11" s="532"/>
      <c r="AG11" s="532"/>
      <c r="AH11" s="532"/>
      <c r="AI11" s="543"/>
    </row>
    <row r="12" spans="2:35" ht="35.4" customHeight="1" x14ac:dyDescent="0.15">
      <c r="B12" s="663"/>
      <c r="C12" s="531"/>
      <c r="D12" s="532"/>
      <c r="E12" s="532"/>
      <c r="F12" s="532"/>
      <c r="G12" s="532"/>
      <c r="H12" s="532"/>
      <c r="I12" s="532"/>
      <c r="J12" s="532"/>
      <c r="K12" s="532"/>
      <c r="L12" s="532"/>
      <c r="M12" s="532"/>
      <c r="N12" s="532"/>
      <c r="O12" s="532"/>
      <c r="P12" s="532"/>
      <c r="Q12" s="532"/>
      <c r="R12" s="532"/>
      <c r="S12" s="532"/>
      <c r="T12" s="532"/>
      <c r="U12" s="532"/>
      <c r="V12" s="532"/>
      <c r="W12" s="532"/>
      <c r="X12" s="532"/>
      <c r="Y12" s="532"/>
      <c r="Z12" s="532"/>
      <c r="AA12" s="532"/>
      <c r="AB12" s="532"/>
      <c r="AC12" s="532"/>
      <c r="AD12" s="532"/>
      <c r="AE12" s="532"/>
      <c r="AF12" s="532"/>
      <c r="AG12" s="532"/>
      <c r="AH12" s="532"/>
      <c r="AI12" s="543"/>
    </row>
    <row r="13" spans="2:35" ht="35.4" customHeight="1" x14ac:dyDescent="0.15">
      <c r="B13" s="663"/>
      <c r="C13" s="531"/>
      <c r="D13" s="532"/>
      <c r="E13" s="532"/>
      <c r="F13" s="532"/>
      <c r="G13" s="532"/>
      <c r="H13" s="532"/>
      <c r="I13" s="532"/>
      <c r="J13" s="532"/>
      <c r="K13" s="532"/>
      <c r="L13" s="532"/>
      <c r="M13" s="532"/>
      <c r="N13" s="532"/>
      <c r="O13" s="532"/>
      <c r="P13" s="532"/>
      <c r="Q13" s="532"/>
      <c r="R13" s="532"/>
      <c r="S13" s="532"/>
      <c r="T13" s="532"/>
      <c r="U13" s="532"/>
      <c r="V13" s="532"/>
      <c r="W13" s="532"/>
      <c r="X13" s="532"/>
      <c r="Y13" s="532"/>
      <c r="Z13" s="532"/>
      <c r="AA13" s="532"/>
      <c r="AB13" s="532"/>
      <c r="AC13" s="532"/>
      <c r="AD13" s="532"/>
      <c r="AE13" s="532"/>
      <c r="AF13" s="532"/>
      <c r="AG13" s="532"/>
      <c r="AH13" s="532"/>
      <c r="AI13" s="543"/>
    </row>
    <row r="14" spans="2:35" ht="35.4" customHeight="1" x14ac:dyDescent="0.15">
      <c r="B14" s="663"/>
      <c r="C14" s="531"/>
      <c r="D14" s="532"/>
      <c r="E14" s="532"/>
      <c r="F14" s="532"/>
      <c r="G14" s="532"/>
      <c r="H14" s="532"/>
      <c r="I14" s="532"/>
      <c r="J14" s="532"/>
      <c r="K14" s="532"/>
      <c r="L14" s="532"/>
      <c r="M14" s="532"/>
      <c r="N14" s="532"/>
      <c r="O14" s="532"/>
      <c r="P14" s="532"/>
      <c r="Q14" s="532"/>
      <c r="R14" s="532"/>
      <c r="S14" s="532"/>
      <c r="T14" s="532"/>
      <c r="U14" s="532"/>
      <c r="V14" s="532"/>
      <c r="W14" s="532"/>
      <c r="X14" s="532"/>
      <c r="Y14" s="532"/>
      <c r="Z14" s="532"/>
      <c r="AA14" s="532"/>
      <c r="AB14" s="532"/>
      <c r="AC14" s="532"/>
      <c r="AD14" s="532"/>
      <c r="AE14" s="532"/>
      <c r="AF14" s="532"/>
      <c r="AG14" s="532"/>
      <c r="AH14" s="532"/>
      <c r="AI14" s="543"/>
    </row>
    <row r="15" spans="2:35" ht="35.4" customHeight="1" x14ac:dyDescent="0.15">
      <c r="B15" s="663"/>
      <c r="C15" s="531"/>
      <c r="D15" s="532"/>
      <c r="E15" s="532"/>
      <c r="F15" s="532"/>
      <c r="G15" s="532"/>
      <c r="H15" s="532"/>
      <c r="I15" s="532"/>
      <c r="J15" s="532"/>
      <c r="K15" s="532"/>
      <c r="L15" s="532"/>
      <c r="M15" s="532"/>
      <c r="N15" s="532"/>
      <c r="O15" s="532"/>
      <c r="P15" s="532"/>
      <c r="Q15" s="532"/>
      <c r="R15" s="532"/>
      <c r="S15" s="532"/>
      <c r="T15" s="532"/>
      <c r="U15" s="532"/>
      <c r="V15" s="532"/>
      <c r="W15" s="532"/>
      <c r="X15" s="532"/>
      <c r="Y15" s="532"/>
      <c r="Z15" s="532"/>
      <c r="AA15" s="532"/>
      <c r="AB15" s="532"/>
      <c r="AC15" s="532"/>
      <c r="AD15" s="532"/>
      <c r="AE15" s="532"/>
      <c r="AF15" s="532"/>
      <c r="AG15" s="532"/>
      <c r="AH15" s="532"/>
      <c r="AI15" s="543"/>
    </row>
    <row r="16" spans="2:35" ht="35.4" customHeight="1" x14ac:dyDescent="0.15">
      <c r="B16" s="663"/>
      <c r="C16" s="531"/>
      <c r="D16" s="532"/>
      <c r="E16" s="532"/>
      <c r="F16" s="532"/>
      <c r="G16" s="532"/>
      <c r="H16" s="532"/>
      <c r="I16" s="532"/>
      <c r="J16" s="532"/>
      <c r="K16" s="532"/>
      <c r="L16" s="532"/>
      <c r="M16" s="532"/>
      <c r="N16" s="532"/>
      <c r="O16" s="532"/>
      <c r="P16" s="532"/>
      <c r="Q16" s="532"/>
      <c r="R16" s="532"/>
      <c r="S16" s="532"/>
      <c r="T16" s="532"/>
      <c r="U16" s="532"/>
      <c r="V16" s="532"/>
      <c r="W16" s="532"/>
      <c r="X16" s="532"/>
      <c r="Y16" s="532"/>
      <c r="Z16" s="532"/>
      <c r="AA16" s="532"/>
      <c r="AB16" s="532"/>
      <c r="AC16" s="532"/>
      <c r="AD16" s="532"/>
      <c r="AE16" s="532"/>
      <c r="AF16" s="532"/>
      <c r="AG16" s="532"/>
      <c r="AH16" s="532"/>
      <c r="AI16" s="543"/>
    </row>
    <row r="17" spans="2:35" ht="22.5" customHeight="1" x14ac:dyDescent="0.15">
      <c r="B17" s="663"/>
      <c r="C17" s="531"/>
      <c r="D17" s="532"/>
      <c r="E17" s="532"/>
      <c r="F17" s="532"/>
      <c r="G17" s="532"/>
      <c r="H17" s="532"/>
      <c r="I17" s="532"/>
      <c r="J17" s="532"/>
      <c r="K17" s="532"/>
      <c r="L17" s="532"/>
      <c r="M17" s="532"/>
      <c r="N17" s="532"/>
      <c r="O17" s="532"/>
      <c r="P17" s="532"/>
      <c r="Q17" s="532"/>
      <c r="R17" s="532"/>
      <c r="S17" s="532"/>
      <c r="T17" s="532"/>
      <c r="U17" s="532"/>
      <c r="V17" s="532"/>
      <c r="W17" s="532"/>
      <c r="X17" s="532"/>
      <c r="Y17" s="532"/>
      <c r="Z17" s="532"/>
      <c r="AA17" s="532"/>
      <c r="AB17" s="532"/>
      <c r="AC17" s="532"/>
      <c r="AD17" s="532"/>
      <c r="AE17" s="532"/>
      <c r="AF17" s="532"/>
      <c r="AG17" s="532"/>
      <c r="AH17" s="532"/>
      <c r="AI17" s="543"/>
    </row>
    <row r="18" spans="2:35" ht="78.75" customHeight="1" x14ac:dyDescent="0.15">
      <c r="B18" s="667"/>
      <c r="C18" s="668"/>
      <c r="D18" s="669"/>
      <c r="E18" s="670"/>
      <c r="F18" s="671"/>
      <c r="G18" s="671"/>
      <c r="H18" s="669"/>
      <c r="I18" s="669"/>
      <c r="J18" s="669"/>
      <c r="K18" s="669"/>
      <c r="L18" s="669"/>
      <c r="M18" s="669"/>
      <c r="N18" s="669"/>
      <c r="O18" s="669"/>
      <c r="P18" s="669"/>
      <c r="Q18" s="669"/>
      <c r="R18" s="669"/>
      <c r="S18" s="672" t="s">
        <v>783</v>
      </c>
      <c r="T18" s="672"/>
      <c r="U18" s="672"/>
      <c r="V18" s="672"/>
      <c r="W18" s="672"/>
      <c r="X18" s="672"/>
      <c r="Y18" s="672"/>
      <c r="Z18" s="672"/>
      <c r="AA18" s="672"/>
      <c r="AB18" s="672"/>
      <c r="AC18" s="672"/>
      <c r="AD18" s="672"/>
      <c r="AE18" s="672"/>
      <c r="AF18" s="672"/>
      <c r="AG18" s="672"/>
      <c r="AH18" s="672"/>
      <c r="AI18" s="673"/>
    </row>
    <row r="19" spans="2:35" ht="15" customHeight="1" x14ac:dyDescent="0.15"/>
    <row r="20" spans="2:35" ht="24.9" customHeight="1" x14ac:dyDescent="0.15">
      <c r="B20" s="230" t="s">
        <v>784</v>
      </c>
      <c r="C20" s="230"/>
      <c r="D20" s="230"/>
      <c r="E20" s="514"/>
      <c r="F20" s="514"/>
      <c r="G20" s="514"/>
      <c r="H20" s="514"/>
      <c r="I20" s="514"/>
      <c r="J20" s="230"/>
      <c r="K20" s="230"/>
      <c r="L20" s="230"/>
      <c r="M20" s="230"/>
      <c r="N20" s="230"/>
      <c r="O20" s="230"/>
      <c r="P20" s="230"/>
      <c r="Q20" s="230"/>
      <c r="R20" s="230"/>
      <c r="S20" s="230"/>
      <c r="T20" s="230"/>
      <c r="U20" s="230"/>
      <c r="V20" s="230"/>
      <c r="W20" s="230"/>
      <c r="X20" s="230"/>
      <c r="Y20" s="230"/>
      <c r="Z20" s="230"/>
      <c r="AA20" s="230"/>
      <c r="AB20" s="230"/>
      <c r="AC20" s="230"/>
      <c r="AD20" s="230"/>
      <c r="AE20" s="230"/>
      <c r="AF20" s="230"/>
      <c r="AG20" s="230"/>
      <c r="AH20" s="230"/>
      <c r="AI20" s="230"/>
    </row>
    <row r="21" spans="2:35" ht="20.100000000000001" customHeight="1" x14ac:dyDescent="0.15">
      <c r="B21" s="231" t="s">
        <v>1</v>
      </c>
      <c r="C21" s="231"/>
      <c r="D21" s="646"/>
      <c r="E21" s="647" t="s">
        <v>267</v>
      </c>
      <c r="F21" s="648"/>
      <c r="G21" s="648"/>
      <c r="H21" s="648"/>
      <c r="I21" s="649"/>
      <c r="J21" s="675" t="s">
        <v>2</v>
      </c>
      <c r="K21" s="235"/>
      <c r="L21" s="235"/>
      <c r="M21" s="517" t="s">
        <v>353</v>
      </c>
      <c r="N21" s="650"/>
      <c r="O21" s="650"/>
      <c r="P21" s="650"/>
      <c r="Q21" s="650"/>
      <c r="R21" s="650"/>
      <c r="S21" s="239" t="s">
        <v>401</v>
      </c>
      <c r="T21" s="239"/>
      <c r="U21" s="239"/>
      <c r="V21" s="239"/>
      <c r="W21" s="651" t="s">
        <v>364</v>
      </c>
      <c r="X21" s="651"/>
      <c r="Y21" s="651"/>
      <c r="Z21" s="651"/>
      <c r="AA21" s="651"/>
      <c r="AB21" s="651"/>
      <c r="AC21" s="266" t="s">
        <v>402</v>
      </c>
      <c r="AD21" s="267"/>
      <c r="AE21" s="268"/>
      <c r="AF21" s="652">
        <v>44337</v>
      </c>
      <c r="AG21" s="653"/>
      <c r="AH21" s="653"/>
      <c r="AI21" s="654"/>
    </row>
    <row r="22" spans="2:35" ht="20.100000000000001" customHeight="1" x14ac:dyDescent="0.15">
      <c r="B22" s="248" t="s">
        <v>108</v>
      </c>
      <c r="C22" s="248"/>
      <c r="D22" s="655"/>
      <c r="E22" s="656" t="s">
        <v>359</v>
      </c>
      <c r="F22" s="657"/>
      <c r="G22" s="657"/>
      <c r="H22" s="657"/>
      <c r="I22" s="658"/>
      <c r="J22" s="676" t="s">
        <v>109</v>
      </c>
      <c r="K22" s="252"/>
      <c r="L22" s="252"/>
      <c r="M22" s="517" t="s">
        <v>354</v>
      </c>
      <c r="N22" s="650"/>
      <c r="O22" s="650"/>
      <c r="P22" s="650"/>
      <c r="Q22" s="650"/>
      <c r="R22" s="650"/>
      <c r="S22" s="239" t="s">
        <v>403</v>
      </c>
      <c r="T22" s="239"/>
      <c r="U22" s="239"/>
      <c r="V22" s="239"/>
      <c r="W22" s="651" t="s">
        <v>369</v>
      </c>
      <c r="X22" s="651"/>
      <c r="Y22" s="651"/>
      <c r="Z22" s="651"/>
      <c r="AA22" s="651"/>
      <c r="AB22" s="651"/>
      <c r="AC22" s="418"/>
      <c r="AD22" s="659"/>
      <c r="AE22" s="481"/>
      <c r="AF22" s="660"/>
      <c r="AG22" s="661"/>
      <c r="AH22" s="661"/>
      <c r="AI22" s="662"/>
    </row>
    <row r="23" spans="2:35" ht="26.25" customHeight="1" x14ac:dyDescent="0.2">
      <c r="B23" s="663" t="s">
        <v>781</v>
      </c>
      <c r="C23" s="664" t="s">
        <v>782</v>
      </c>
      <c r="D23" s="665"/>
      <c r="E23" s="665"/>
      <c r="F23" s="665"/>
      <c r="G23" s="665"/>
      <c r="H23" s="665"/>
      <c r="I23" s="665"/>
      <c r="J23" s="665"/>
      <c r="K23" s="665"/>
      <c r="L23" s="665"/>
      <c r="M23" s="665"/>
      <c r="N23" s="665"/>
      <c r="O23" s="665"/>
      <c r="P23" s="665"/>
      <c r="Q23" s="665"/>
      <c r="R23" s="665"/>
      <c r="S23" s="665"/>
      <c r="T23" s="665"/>
      <c r="U23" s="665"/>
      <c r="V23" s="665"/>
      <c r="W23" s="665"/>
      <c r="X23" s="665"/>
      <c r="Y23" s="665"/>
      <c r="Z23" s="665"/>
      <c r="AA23" s="665"/>
      <c r="AB23" s="665"/>
      <c r="AC23" s="665"/>
      <c r="AD23" s="665"/>
      <c r="AE23" s="665"/>
      <c r="AF23" s="665"/>
      <c r="AG23" s="665"/>
      <c r="AH23" s="665"/>
      <c r="AI23" s="666"/>
    </row>
    <row r="24" spans="2:35" ht="35.4" customHeight="1" x14ac:dyDescent="0.15">
      <c r="B24" s="663"/>
      <c r="C24" s="531"/>
      <c r="D24" s="532"/>
      <c r="E24" s="532"/>
      <c r="F24" s="532"/>
      <c r="G24" s="532"/>
      <c r="H24" s="532"/>
      <c r="I24" s="532"/>
      <c r="J24" s="532"/>
      <c r="K24" s="532"/>
      <c r="L24" s="532"/>
      <c r="M24" s="532"/>
      <c r="N24" s="532"/>
      <c r="O24" s="532"/>
      <c r="P24" s="532"/>
      <c r="Q24" s="532"/>
      <c r="R24" s="532"/>
      <c r="S24" s="532"/>
      <c r="T24" s="532"/>
      <c r="U24" s="532"/>
      <c r="V24" s="532"/>
      <c r="W24" s="532"/>
      <c r="X24" s="532"/>
      <c r="Y24" s="532"/>
      <c r="Z24" s="532"/>
      <c r="AA24" s="532"/>
      <c r="AB24" s="532"/>
      <c r="AC24" s="532"/>
      <c r="AD24" s="532"/>
      <c r="AE24" s="532"/>
      <c r="AF24" s="532"/>
      <c r="AG24" s="532"/>
      <c r="AH24" s="532"/>
      <c r="AI24" s="543"/>
    </row>
    <row r="25" spans="2:35" ht="35.4" customHeight="1" x14ac:dyDescent="0.15">
      <c r="B25" s="663"/>
      <c r="C25" s="531"/>
      <c r="D25" s="532"/>
      <c r="E25" s="532"/>
      <c r="F25" s="532"/>
      <c r="G25" s="532"/>
      <c r="H25" s="532"/>
      <c r="I25" s="532"/>
      <c r="J25" s="532"/>
      <c r="K25" s="532"/>
      <c r="L25" s="532"/>
      <c r="M25" s="532"/>
      <c r="N25" s="532"/>
      <c r="O25" s="532"/>
      <c r="P25" s="532"/>
      <c r="Q25" s="532"/>
      <c r="R25" s="532"/>
      <c r="S25" s="532"/>
      <c r="T25" s="532"/>
      <c r="U25" s="532"/>
      <c r="V25" s="532"/>
      <c r="W25" s="532"/>
      <c r="X25" s="532"/>
      <c r="Y25" s="532"/>
      <c r="Z25" s="532"/>
      <c r="AA25" s="532"/>
      <c r="AB25" s="532"/>
      <c r="AC25" s="532"/>
      <c r="AD25" s="532"/>
      <c r="AE25" s="532"/>
      <c r="AF25" s="532"/>
      <c r="AG25" s="532"/>
      <c r="AH25" s="532"/>
      <c r="AI25" s="543"/>
    </row>
    <row r="26" spans="2:35" ht="35.4" customHeight="1" x14ac:dyDescent="0.15">
      <c r="B26" s="663"/>
      <c r="C26" s="531"/>
      <c r="D26" s="532"/>
      <c r="E26" s="532"/>
      <c r="F26" s="532"/>
      <c r="G26" s="532"/>
      <c r="H26" s="532"/>
      <c r="I26" s="532"/>
      <c r="J26" s="532"/>
      <c r="K26" s="532"/>
      <c r="L26" s="532"/>
      <c r="M26" s="532"/>
      <c r="N26" s="532"/>
      <c r="O26" s="532"/>
      <c r="P26" s="532"/>
      <c r="Q26" s="532"/>
      <c r="R26" s="532"/>
      <c r="S26" s="532"/>
      <c r="T26" s="532"/>
      <c r="U26" s="532"/>
      <c r="V26" s="532"/>
      <c r="W26" s="532"/>
      <c r="X26" s="532"/>
      <c r="Y26" s="532"/>
      <c r="Z26" s="532"/>
      <c r="AA26" s="532"/>
      <c r="AB26" s="532"/>
      <c r="AC26" s="532"/>
      <c r="AD26" s="532"/>
      <c r="AE26" s="532"/>
      <c r="AF26" s="532"/>
      <c r="AG26" s="532"/>
      <c r="AH26" s="532"/>
      <c r="AI26" s="543"/>
    </row>
    <row r="27" spans="2:35" ht="35.4" customHeight="1" x14ac:dyDescent="0.15">
      <c r="B27" s="663"/>
      <c r="C27" s="531"/>
      <c r="D27" s="532"/>
      <c r="E27" s="532"/>
      <c r="F27" s="532"/>
      <c r="G27" s="532"/>
      <c r="H27" s="532"/>
      <c r="I27" s="532"/>
      <c r="J27" s="532"/>
      <c r="K27" s="532"/>
      <c r="L27" s="532"/>
      <c r="M27" s="532"/>
      <c r="N27" s="532"/>
      <c r="O27" s="532"/>
      <c r="P27" s="532"/>
      <c r="Q27" s="532"/>
      <c r="R27" s="532"/>
      <c r="S27" s="532"/>
      <c r="T27" s="532"/>
      <c r="U27" s="532"/>
      <c r="V27" s="532"/>
      <c r="W27" s="532"/>
      <c r="X27" s="532"/>
      <c r="Y27" s="532"/>
      <c r="Z27" s="532"/>
      <c r="AA27" s="532"/>
      <c r="AB27" s="532"/>
      <c r="AC27" s="532"/>
      <c r="AD27" s="532"/>
      <c r="AE27" s="532"/>
      <c r="AF27" s="532"/>
      <c r="AG27" s="532"/>
      <c r="AH27" s="532"/>
      <c r="AI27" s="543"/>
    </row>
    <row r="28" spans="2:35" ht="35.4" customHeight="1" x14ac:dyDescent="0.15">
      <c r="B28" s="663"/>
      <c r="C28" s="531"/>
      <c r="D28" s="532"/>
      <c r="E28" s="532"/>
      <c r="F28" s="532"/>
      <c r="G28" s="532"/>
      <c r="H28" s="532"/>
      <c r="I28" s="532"/>
      <c r="J28" s="532"/>
      <c r="K28" s="532"/>
      <c r="L28" s="532"/>
      <c r="M28" s="532"/>
      <c r="N28" s="532"/>
      <c r="O28" s="532"/>
      <c r="P28" s="532"/>
      <c r="Q28" s="532"/>
      <c r="R28" s="532"/>
      <c r="S28" s="532"/>
      <c r="T28" s="532"/>
      <c r="U28" s="532"/>
      <c r="V28" s="532"/>
      <c r="W28" s="532"/>
      <c r="X28" s="532"/>
      <c r="Y28" s="532"/>
      <c r="Z28" s="532"/>
      <c r="AA28" s="532"/>
      <c r="AB28" s="532"/>
      <c r="AC28" s="532"/>
      <c r="AD28" s="532"/>
      <c r="AE28" s="532"/>
      <c r="AF28" s="532"/>
      <c r="AG28" s="532"/>
      <c r="AH28" s="532"/>
      <c r="AI28" s="543"/>
    </row>
    <row r="29" spans="2:35" ht="35.4" customHeight="1" x14ac:dyDescent="0.15">
      <c r="B29" s="663"/>
      <c r="C29" s="531"/>
      <c r="D29" s="532"/>
      <c r="E29" s="532"/>
      <c r="F29" s="532"/>
      <c r="G29" s="532"/>
      <c r="H29" s="532"/>
      <c r="I29" s="532"/>
      <c r="J29" s="532"/>
      <c r="K29" s="532"/>
      <c r="L29" s="532"/>
      <c r="M29" s="532"/>
      <c r="N29" s="532"/>
      <c r="O29" s="532"/>
      <c r="P29" s="532"/>
      <c r="Q29" s="532"/>
      <c r="R29" s="532"/>
      <c r="S29" s="532"/>
      <c r="T29" s="532"/>
      <c r="U29" s="532"/>
      <c r="V29" s="532"/>
      <c r="W29" s="532"/>
      <c r="X29" s="532"/>
      <c r="Y29" s="532"/>
      <c r="Z29" s="532"/>
      <c r="AA29" s="532"/>
      <c r="AB29" s="532"/>
      <c r="AC29" s="532"/>
      <c r="AD29" s="532"/>
      <c r="AE29" s="532"/>
      <c r="AF29" s="532"/>
      <c r="AG29" s="532"/>
      <c r="AH29" s="532"/>
      <c r="AI29" s="543"/>
    </row>
    <row r="30" spans="2:35" ht="35.4" customHeight="1" x14ac:dyDescent="0.15">
      <c r="B30" s="663"/>
      <c r="C30" s="531"/>
      <c r="D30" s="532"/>
      <c r="E30" s="532"/>
      <c r="F30" s="532"/>
      <c r="G30" s="532"/>
      <c r="H30" s="532"/>
      <c r="I30" s="532"/>
      <c r="J30" s="532"/>
      <c r="K30" s="532"/>
      <c r="L30" s="532"/>
      <c r="M30" s="532"/>
      <c r="N30" s="532"/>
      <c r="O30" s="532"/>
      <c r="P30" s="532"/>
      <c r="Q30" s="532"/>
      <c r="R30" s="532"/>
      <c r="S30" s="532"/>
      <c r="T30" s="532"/>
      <c r="U30" s="532"/>
      <c r="V30" s="532"/>
      <c r="W30" s="532"/>
      <c r="X30" s="532"/>
      <c r="Y30" s="532"/>
      <c r="Z30" s="532"/>
      <c r="AA30" s="532"/>
      <c r="AB30" s="532"/>
      <c r="AC30" s="532"/>
      <c r="AD30" s="532"/>
      <c r="AE30" s="532"/>
      <c r="AF30" s="532"/>
      <c r="AG30" s="532"/>
      <c r="AH30" s="532"/>
      <c r="AI30" s="543"/>
    </row>
    <row r="31" spans="2:35" ht="35.4" customHeight="1" x14ac:dyDescent="0.15">
      <c r="B31" s="663"/>
      <c r="C31" s="531"/>
      <c r="D31" s="532"/>
      <c r="E31" s="532"/>
      <c r="F31" s="532"/>
      <c r="G31" s="532"/>
      <c r="H31" s="532"/>
      <c r="I31" s="532"/>
      <c r="J31" s="532"/>
      <c r="K31" s="532"/>
      <c r="L31" s="532"/>
      <c r="M31" s="532"/>
      <c r="N31" s="532"/>
      <c r="O31" s="532"/>
      <c r="P31" s="532"/>
      <c r="Q31" s="532"/>
      <c r="R31" s="532"/>
      <c r="S31" s="532"/>
      <c r="T31" s="532"/>
      <c r="U31" s="532"/>
      <c r="V31" s="532"/>
      <c r="W31" s="532"/>
      <c r="X31" s="532"/>
      <c r="Y31" s="532"/>
      <c r="Z31" s="532"/>
      <c r="AA31" s="532"/>
      <c r="AB31" s="532"/>
      <c r="AC31" s="532"/>
      <c r="AD31" s="532"/>
      <c r="AE31" s="532"/>
      <c r="AF31" s="532"/>
      <c r="AG31" s="532"/>
      <c r="AH31" s="532"/>
      <c r="AI31" s="543"/>
    </row>
    <row r="32" spans="2:35" ht="35.4" customHeight="1" x14ac:dyDescent="0.15">
      <c r="B32" s="663"/>
      <c r="C32" s="531"/>
      <c r="D32" s="532"/>
      <c r="E32" s="532"/>
      <c r="F32" s="532"/>
      <c r="G32" s="532"/>
      <c r="H32" s="532"/>
      <c r="I32" s="532"/>
      <c r="J32" s="532"/>
      <c r="K32" s="532"/>
      <c r="L32" s="532"/>
      <c r="M32" s="532"/>
      <c r="N32" s="532"/>
      <c r="O32" s="532"/>
      <c r="P32" s="532"/>
      <c r="Q32" s="532"/>
      <c r="R32" s="532"/>
      <c r="S32" s="532"/>
      <c r="T32" s="532"/>
      <c r="U32" s="532"/>
      <c r="V32" s="532"/>
      <c r="W32" s="532"/>
      <c r="X32" s="532"/>
      <c r="Y32" s="532"/>
      <c r="Z32" s="532"/>
      <c r="AA32" s="532"/>
      <c r="AB32" s="532"/>
      <c r="AC32" s="532"/>
      <c r="AD32" s="532"/>
      <c r="AE32" s="532"/>
      <c r="AF32" s="532"/>
      <c r="AG32" s="532"/>
      <c r="AH32" s="532"/>
      <c r="AI32" s="543"/>
    </row>
    <row r="33" spans="2:35" ht="35.4" customHeight="1" x14ac:dyDescent="0.15">
      <c r="B33" s="663"/>
      <c r="C33" s="531"/>
      <c r="D33" s="532"/>
      <c r="E33" s="532"/>
      <c r="F33" s="532"/>
      <c r="G33" s="532"/>
      <c r="H33" s="532"/>
      <c r="I33" s="532"/>
      <c r="J33" s="532"/>
      <c r="K33" s="532"/>
      <c r="L33" s="532"/>
      <c r="M33" s="532"/>
      <c r="N33" s="532"/>
      <c r="O33" s="532"/>
      <c r="P33" s="532"/>
      <c r="Q33" s="532"/>
      <c r="R33" s="532"/>
      <c r="S33" s="532"/>
      <c r="T33" s="532"/>
      <c r="U33" s="532"/>
      <c r="V33" s="532"/>
      <c r="W33" s="532"/>
      <c r="X33" s="532"/>
      <c r="Y33" s="532"/>
      <c r="Z33" s="532"/>
      <c r="AA33" s="532"/>
      <c r="AB33" s="532"/>
      <c r="AC33" s="532"/>
      <c r="AD33" s="532"/>
      <c r="AE33" s="532"/>
      <c r="AF33" s="532"/>
      <c r="AG33" s="532"/>
      <c r="AH33" s="532"/>
      <c r="AI33" s="543"/>
    </row>
    <row r="34" spans="2:35" ht="22.5" customHeight="1" x14ac:dyDescent="0.15">
      <c r="B34" s="663"/>
      <c r="C34" s="531"/>
      <c r="D34" s="532"/>
      <c r="E34" s="532"/>
      <c r="F34" s="532"/>
      <c r="G34" s="532"/>
      <c r="H34" s="532"/>
      <c r="I34" s="532"/>
      <c r="J34" s="532"/>
      <c r="K34" s="532"/>
      <c r="L34" s="532"/>
      <c r="M34" s="532"/>
      <c r="N34" s="532"/>
      <c r="O34" s="532"/>
      <c r="P34" s="532"/>
      <c r="Q34" s="532"/>
      <c r="R34" s="532"/>
      <c r="S34" s="532"/>
      <c r="T34" s="532"/>
      <c r="U34" s="532"/>
      <c r="V34" s="532"/>
      <c r="W34" s="532"/>
      <c r="X34" s="532"/>
      <c r="Y34" s="532"/>
      <c r="Z34" s="532"/>
      <c r="AA34" s="532"/>
      <c r="AB34" s="532"/>
      <c r="AC34" s="532"/>
      <c r="AD34" s="532"/>
      <c r="AE34" s="532"/>
      <c r="AF34" s="532"/>
      <c r="AG34" s="532"/>
      <c r="AH34" s="532"/>
      <c r="AI34" s="543"/>
    </row>
    <row r="35" spans="2:35" ht="78.75" customHeight="1" x14ac:dyDescent="0.15">
      <c r="B35" s="667"/>
      <c r="C35" s="668"/>
      <c r="D35" s="669"/>
      <c r="E35" s="670"/>
      <c r="F35" s="671"/>
      <c r="G35" s="671"/>
      <c r="H35" s="669"/>
      <c r="I35" s="669"/>
      <c r="J35" s="669"/>
      <c r="K35" s="669"/>
      <c r="L35" s="669"/>
      <c r="M35" s="669"/>
      <c r="N35" s="669"/>
      <c r="O35" s="669"/>
      <c r="P35" s="669"/>
      <c r="Q35" s="669"/>
      <c r="R35" s="669"/>
      <c r="S35" s="672" t="s">
        <v>783</v>
      </c>
      <c r="T35" s="672"/>
      <c r="U35" s="672"/>
      <c r="V35" s="672"/>
      <c r="W35" s="672"/>
      <c r="X35" s="672"/>
      <c r="Y35" s="672"/>
      <c r="Z35" s="672"/>
      <c r="AA35" s="672"/>
      <c r="AB35" s="672"/>
      <c r="AC35" s="672"/>
      <c r="AD35" s="672"/>
      <c r="AE35" s="672"/>
      <c r="AF35" s="672"/>
      <c r="AG35" s="672"/>
      <c r="AH35" s="672"/>
      <c r="AI35" s="673"/>
    </row>
    <row r="36" spans="2:35" ht="15" customHeight="1" x14ac:dyDescent="0.15"/>
    <row r="37" spans="2:35" ht="24.9" customHeight="1" x14ac:dyDescent="0.15">
      <c r="B37" s="230" t="s">
        <v>784</v>
      </c>
      <c r="C37" s="230"/>
      <c r="D37" s="230"/>
      <c r="E37" s="514"/>
      <c r="F37" s="514"/>
      <c r="G37" s="514"/>
      <c r="H37" s="514"/>
      <c r="I37" s="514"/>
      <c r="J37" s="230"/>
      <c r="K37" s="230"/>
      <c r="L37" s="230"/>
      <c r="M37" s="230"/>
      <c r="N37" s="230"/>
      <c r="O37" s="230"/>
      <c r="P37" s="230"/>
      <c r="Q37" s="230"/>
      <c r="R37" s="230"/>
      <c r="S37" s="230"/>
      <c r="T37" s="230"/>
      <c r="U37" s="230"/>
      <c r="V37" s="230"/>
      <c r="W37" s="230"/>
      <c r="X37" s="230"/>
      <c r="Y37" s="230"/>
      <c r="Z37" s="230"/>
      <c r="AA37" s="230"/>
      <c r="AB37" s="230"/>
      <c r="AC37" s="230"/>
      <c r="AD37" s="230"/>
      <c r="AE37" s="230"/>
      <c r="AF37" s="230"/>
      <c r="AG37" s="230"/>
      <c r="AH37" s="230"/>
      <c r="AI37" s="230"/>
    </row>
    <row r="38" spans="2:35" ht="20.100000000000001" customHeight="1" x14ac:dyDescent="0.15">
      <c r="B38" s="231" t="s">
        <v>1</v>
      </c>
      <c r="C38" s="231"/>
      <c r="D38" s="646"/>
      <c r="E38" s="647" t="s">
        <v>267</v>
      </c>
      <c r="F38" s="648"/>
      <c r="G38" s="648"/>
      <c r="H38" s="648"/>
      <c r="I38" s="649"/>
      <c r="J38" s="675" t="s">
        <v>2</v>
      </c>
      <c r="K38" s="235"/>
      <c r="L38" s="235"/>
      <c r="M38" s="517" t="s">
        <v>353</v>
      </c>
      <c r="N38" s="650"/>
      <c r="O38" s="650"/>
      <c r="P38" s="650"/>
      <c r="Q38" s="650"/>
      <c r="R38" s="650"/>
      <c r="S38" s="239" t="s">
        <v>401</v>
      </c>
      <c r="T38" s="239"/>
      <c r="U38" s="239"/>
      <c r="V38" s="239"/>
      <c r="W38" s="651" t="s">
        <v>364</v>
      </c>
      <c r="X38" s="651"/>
      <c r="Y38" s="651"/>
      <c r="Z38" s="651"/>
      <c r="AA38" s="651"/>
      <c r="AB38" s="651"/>
      <c r="AC38" s="266" t="s">
        <v>402</v>
      </c>
      <c r="AD38" s="267"/>
      <c r="AE38" s="268"/>
      <c r="AF38" s="652">
        <v>44337</v>
      </c>
      <c r="AG38" s="653"/>
      <c r="AH38" s="653"/>
      <c r="AI38" s="654"/>
    </row>
    <row r="39" spans="2:35" ht="20.100000000000001" customHeight="1" x14ac:dyDescent="0.15">
      <c r="B39" s="248" t="s">
        <v>108</v>
      </c>
      <c r="C39" s="248"/>
      <c r="D39" s="655"/>
      <c r="E39" s="656" t="s">
        <v>359</v>
      </c>
      <c r="F39" s="657"/>
      <c r="G39" s="657"/>
      <c r="H39" s="657"/>
      <c r="I39" s="658"/>
      <c r="J39" s="676" t="s">
        <v>109</v>
      </c>
      <c r="K39" s="252"/>
      <c r="L39" s="252"/>
      <c r="M39" s="517" t="s">
        <v>354</v>
      </c>
      <c r="N39" s="650"/>
      <c r="O39" s="650"/>
      <c r="P39" s="650"/>
      <c r="Q39" s="650"/>
      <c r="R39" s="650"/>
      <c r="S39" s="239" t="s">
        <v>403</v>
      </c>
      <c r="T39" s="239"/>
      <c r="U39" s="239"/>
      <c r="V39" s="239"/>
      <c r="W39" s="651" t="s">
        <v>369</v>
      </c>
      <c r="X39" s="651"/>
      <c r="Y39" s="651"/>
      <c r="Z39" s="651"/>
      <c r="AA39" s="651"/>
      <c r="AB39" s="651"/>
      <c r="AC39" s="418"/>
      <c r="AD39" s="659"/>
      <c r="AE39" s="481"/>
      <c r="AF39" s="660"/>
      <c r="AG39" s="661"/>
      <c r="AH39" s="661"/>
      <c r="AI39" s="662"/>
    </row>
    <row r="40" spans="2:35" ht="26.25" customHeight="1" x14ac:dyDescent="0.2">
      <c r="B40" s="663" t="s">
        <v>781</v>
      </c>
      <c r="C40" s="664" t="s">
        <v>782</v>
      </c>
      <c r="D40" s="665"/>
      <c r="E40" s="665"/>
      <c r="F40" s="665"/>
      <c r="G40" s="665"/>
      <c r="H40" s="665"/>
      <c r="I40" s="665"/>
      <c r="J40" s="665"/>
      <c r="K40" s="665"/>
      <c r="L40" s="665"/>
      <c r="M40" s="665"/>
      <c r="N40" s="665"/>
      <c r="O40" s="665"/>
      <c r="P40" s="665"/>
      <c r="Q40" s="665"/>
      <c r="R40" s="665"/>
      <c r="S40" s="665"/>
      <c r="T40" s="665"/>
      <c r="U40" s="665"/>
      <c r="V40" s="665"/>
      <c r="W40" s="665"/>
      <c r="X40" s="665"/>
      <c r="Y40" s="665"/>
      <c r="Z40" s="665"/>
      <c r="AA40" s="665"/>
      <c r="AB40" s="665"/>
      <c r="AC40" s="665"/>
      <c r="AD40" s="665"/>
      <c r="AE40" s="665"/>
      <c r="AF40" s="665"/>
      <c r="AG40" s="665"/>
      <c r="AH40" s="665"/>
      <c r="AI40" s="666"/>
    </row>
    <row r="41" spans="2:35" ht="35.4" customHeight="1" x14ac:dyDescent="0.15">
      <c r="B41" s="663"/>
      <c r="C41" s="531"/>
      <c r="D41" s="532"/>
      <c r="E41" s="532"/>
      <c r="F41" s="532"/>
      <c r="G41" s="532"/>
      <c r="H41" s="532"/>
      <c r="I41" s="532"/>
      <c r="J41" s="532"/>
      <c r="K41" s="532"/>
      <c r="L41" s="532"/>
      <c r="M41" s="532"/>
      <c r="N41" s="532"/>
      <c r="O41" s="532"/>
      <c r="P41" s="532"/>
      <c r="Q41" s="532"/>
      <c r="R41" s="532"/>
      <c r="S41" s="532"/>
      <c r="T41" s="532"/>
      <c r="U41" s="532"/>
      <c r="V41" s="532"/>
      <c r="W41" s="532"/>
      <c r="X41" s="532"/>
      <c r="Y41" s="532"/>
      <c r="Z41" s="532"/>
      <c r="AA41" s="532"/>
      <c r="AB41" s="532"/>
      <c r="AC41" s="532"/>
      <c r="AD41" s="532"/>
      <c r="AE41" s="532"/>
      <c r="AF41" s="532"/>
      <c r="AG41" s="532"/>
      <c r="AH41" s="532"/>
      <c r="AI41" s="543"/>
    </row>
    <row r="42" spans="2:35" ht="35.4" customHeight="1" x14ac:dyDescent="0.15">
      <c r="B42" s="663"/>
      <c r="C42" s="531"/>
      <c r="D42" s="532"/>
      <c r="E42" s="532"/>
      <c r="F42" s="532"/>
      <c r="G42" s="532"/>
      <c r="H42" s="532"/>
      <c r="I42" s="532"/>
      <c r="J42" s="532"/>
      <c r="K42" s="532"/>
      <c r="L42" s="532"/>
      <c r="M42" s="532"/>
      <c r="N42" s="532"/>
      <c r="O42" s="532"/>
      <c r="P42" s="532"/>
      <c r="Q42" s="532"/>
      <c r="R42" s="532"/>
      <c r="S42" s="532"/>
      <c r="T42" s="532"/>
      <c r="U42" s="532"/>
      <c r="V42" s="532"/>
      <c r="W42" s="532"/>
      <c r="X42" s="532"/>
      <c r="Y42" s="532"/>
      <c r="Z42" s="532"/>
      <c r="AA42" s="532"/>
      <c r="AB42" s="532"/>
      <c r="AC42" s="532"/>
      <c r="AD42" s="532"/>
      <c r="AE42" s="532"/>
      <c r="AF42" s="532"/>
      <c r="AG42" s="532"/>
      <c r="AH42" s="532"/>
      <c r="AI42" s="543"/>
    </row>
    <row r="43" spans="2:35" ht="35.4" customHeight="1" x14ac:dyDescent="0.15">
      <c r="B43" s="663"/>
      <c r="C43" s="531"/>
      <c r="D43" s="532"/>
      <c r="E43" s="532"/>
      <c r="F43" s="532"/>
      <c r="G43" s="532"/>
      <c r="H43" s="532"/>
      <c r="I43" s="532"/>
      <c r="J43" s="532"/>
      <c r="K43" s="532"/>
      <c r="L43" s="532"/>
      <c r="M43" s="532"/>
      <c r="N43" s="532"/>
      <c r="O43" s="532"/>
      <c r="P43" s="532"/>
      <c r="Q43" s="532"/>
      <c r="R43" s="532"/>
      <c r="S43" s="532"/>
      <c r="T43" s="532"/>
      <c r="U43" s="532"/>
      <c r="V43" s="532"/>
      <c r="W43" s="532"/>
      <c r="X43" s="532"/>
      <c r="Y43" s="532"/>
      <c r="Z43" s="532"/>
      <c r="AA43" s="532"/>
      <c r="AB43" s="532"/>
      <c r="AC43" s="532"/>
      <c r="AD43" s="532"/>
      <c r="AE43" s="532"/>
      <c r="AF43" s="532"/>
      <c r="AG43" s="532"/>
      <c r="AH43" s="532"/>
      <c r="AI43" s="543"/>
    </row>
    <row r="44" spans="2:35" ht="35.4" customHeight="1" x14ac:dyDescent="0.15">
      <c r="B44" s="663"/>
      <c r="C44" s="531"/>
      <c r="D44" s="532"/>
      <c r="E44" s="532"/>
      <c r="F44" s="532"/>
      <c r="G44" s="532"/>
      <c r="H44" s="532"/>
      <c r="I44" s="532"/>
      <c r="J44" s="532"/>
      <c r="K44" s="532"/>
      <c r="L44" s="532"/>
      <c r="M44" s="532"/>
      <c r="N44" s="532"/>
      <c r="O44" s="532"/>
      <c r="P44" s="532"/>
      <c r="Q44" s="532"/>
      <c r="R44" s="532"/>
      <c r="S44" s="532"/>
      <c r="T44" s="532"/>
      <c r="U44" s="532"/>
      <c r="V44" s="532"/>
      <c r="W44" s="532"/>
      <c r="X44" s="532"/>
      <c r="Y44" s="532"/>
      <c r="Z44" s="532"/>
      <c r="AA44" s="532"/>
      <c r="AB44" s="532"/>
      <c r="AC44" s="532"/>
      <c r="AD44" s="532"/>
      <c r="AE44" s="532"/>
      <c r="AF44" s="532"/>
      <c r="AG44" s="532"/>
      <c r="AH44" s="532"/>
      <c r="AI44" s="543"/>
    </row>
    <row r="45" spans="2:35" ht="35.4" customHeight="1" x14ac:dyDescent="0.15">
      <c r="B45" s="663"/>
      <c r="C45" s="531"/>
      <c r="D45" s="532"/>
      <c r="E45" s="532"/>
      <c r="F45" s="532"/>
      <c r="G45" s="532"/>
      <c r="H45" s="532"/>
      <c r="I45" s="532"/>
      <c r="J45" s="532"/>
      <c r="K45" s="532"/>
      <c r="L45" s="532"/>
      <c r="M45" s="532"/>
      <c r="N45" s="532"/>
      <c r="O45" s="532"/>
      <c r="P45" s="532"/>
      <c r="Q45" s="532"/>
      <c r="R45" s="532"/>
      <c r="S45" s="532"/>
      <c r="T45" s="532"/>
      <c r="U45" s="532"/>
      <c r="V45" s="532"/>
      <c r="W45" s="532"/>
      <c r="X45" s="532"/>
      <c r="Y45" s="532"/>
      <c r="Z45" s="532"/>
      <c r="AA45" s="532"/>
      <c r="AB45" s="532"/>
      <c r="AC45" s="532"/>
      <c r="AD45" s="532"/>
      <c r="AE45" s="532"/>
      <c r="AF45" s="532"/>
      <c r="AG45" s="532"/>
      <c r="AH45" s="532"/>
      <c r="AI45" s="543"/>
    </row>
    <row r="46" spans="2:35" ht="35.4" customHeight="1" x14ac:dyDescent="0.15">
      <c r="B46" s="663"/>
      <c r="C46" s="531"/>
      <c r="D46" s="532"/>
      <c r="E46" s="532"/>
      <c r="F46" s="532"/>
      <c r="G46" s="532"/>
      <c r="H46" s="532"/>
      <c r="I46" s="532"/>
      <c r="J46" s="532"/>
      <c r="K46" s="532"/>
      <c r="L46" s="532"/>
      <c r="M46" s="532"/>
      <c r="N46" s="532"/>
      <c r="O46" s="532"/>
      <c r="P46" s="532"/>
      <c r="Q46" s="532"/>
      <c r="R46" s="532"/>
      <c r="S46" s="532"/>
      <c r="T46" s="532"/>
      <c r="U46" s="532"/>
      <c r="V46" s="532"/>
      <c r="W46" s="532"/>
      <c r="X46" s="532"/>
      <c r="Y46" s="532"/>
      <c r="Z46" s="532"/>
      <c r="AA46" s="532"/>
      <c r="AB46" s="532"/>
      <c r="AC46" s="532"/>
      <c r="AD46" s="532"/>
      <c r="AE46" s="532"/>
      <c r="AF46" s="532"/>
      <c r="AG46" s="532"/>
      <c r="AH46" s="532"/>
      <c r="AI46" s="543"/>
    </row>
    <row r="47" spans="2:35" ht="35.4" customHeight="1" x14ac:dyDescent="0.15">
      <c r="B47" s="663"/>
      <c r="C47" s="531"/>
      <c r="D47" s="532"/>
      <c r="E47" s="532"/>
      <c r="F47" s="532"/>
      <c r="G47" s="532"/>
      <c r="H47" s="532"/>
      <c r="I47" s="532"/>
      <c r="J47" s="532"/>
      <c r="K47" s="532"/>
      <c r="L47" s="532"/>
      <c r="M47" s="532"/>
      <c r="N47" s="532"/>
      <c r="O47" s="532"/>
      <c r="P47" s="532"/>
      <c r="Q47" s="532"/>
      <c r="R47" s="532"/>
      <c r="S47" s="532"/>
      <c r="T47" s="532"/>
      <c r="U47" s="532"/>
      <c r="V47" s="532"/>
      <c r="W47" s="532"/>
      <c r="X47" s="532"/>
      <c r="Y47" s="532"/>
      <c r="Z47" s="532"/>
      <c r="AA47" s="532"/>
      <c r="AB47" s="532"/>
      <c r="AC47" s="532"/>
      <c r="AD47" s="532"/>
      <c r="AE47" s="532"/>
      <c r="AF47" s="532"/>
      <c r="AG47" s="532"/>
      <c r="AH47" s="532"/>
      <c r="AI47" s="543"/>
    </row>
    <row r="48" spans="2:35" ht="35.4" customHeight="1" x14ac:dyDescent="0.15">
      <c r="B48" s="663"/>
      <c r="C48" s="531"/>
      <c r="D48" s="532"/>
      <c r="E48" s="532"/>
      <c r="F48" s="532"/>
      <c r="G48" s="532"/>
      <c r="H48" s="532"/>
      <c r="I48" s="532"/>
      <c r="J48" s="532"/>
      <c r="K48" s="532"/>
      <c r="L48" s="532"/>
      <c r="M48" s="532"/>
      <c r="N48" s="532"/>
      <c r="O48" s="532"/>
      <c r="P48" s="532"/>
      <c r="Q48" s="532"/>
      <c r="R48" s="532"/>
      <c r="S48" s="532"/>
      <c r="T48" s="532"/>
      <c r="U48" s="532"/>
      <c r="V48" s="532"/>
      <c r="W48" s="532"/>
      <c r="X48" s="532"/>
      <c r="Y48" s="532"/>
      <c r="Z48" s="532"/>
      <c r="AA48" s="532"/>
      <c r="AB48" s="532"/>
      <c r="AC48" s="532"/>
      <c r="AD48" s="532"/>
      <c r="AE48" s="532"/>
      <c r="AF48" s="532"/>
      <c r="AG48" s="532"/>
      <c r="AH48" s="532"/>
      <c r="AI48" s="543"/>
    </row>
    <row r="49" spans="2:35" ht="35.4" customHeight="1" x14ac:dyDescent="0.15">
      <c r="B49" s="663"/>
      <c r="C49" s="531"/>
      <c r="D49" s="532"/>
      <c r="E49" s="532"/>
      <c r="F49" s="532"/>
      <c r="G49" s="532"/>
      <c r="H49" s="532"/>
      <c r="I49" s="532"/>
      <c r="J49" s="532"/>
      <c r="K49" s="532"/>
      <c r="L49" s="532"/>
      <c r="M49" s="532"/>
      <c r="N49" s="532"/>
      <c r="O49" s="532"/>
      <c r="P49" s="532"/>
      <c r="Q49" s="532"/>
      <c r="R49" s="532"/>
      <c r="S49" s="532"/>
      <c r="T49" s="532"/>
      <c r="U49" s="532"/>
      <c r="V49" s="532"/>
      <c r="W49" s="532"/>
      <c r="X49" s="532"/>
      <c r="Y49" s="532"/>
      <c r="Z49" s="532"/>
      <c r="AA49" s="532"/>
      <c r="AB49" s="532"/>
      <c r="AC49" s="532"/>
      <c r="AD49" s="532"/>
      <c r="AE49" s="532"/>
      <c r="AF49" s="532"/>
      <c r="AG49" s="532"/>
      <c r="AH49" s="532"/>
      <c r="AI49" s="543"/>
    </row>
    <row r="50" spans="2:35" ht="35.4" customHeight="1" x14ac:dyDescent="0.15">
      <c r="B50" s="663"/>
      <c r="C50" s="531"/>
      <c r="D50" s="532"/>
      <c r="E50" s="532"/>
      <c r="F50" s="532"/>
      <c r="G50" s="532"/>
      <c r="H50" s="532"/>
      <c r="I50" s="532"/>
      <c r="J50" s="532"/>
      <c r="K50" s="532"/>
      <c r="L50" s="532"/>
      <c r="M50" s="532"/>
      <c r="N50" s="532"/>
      <c r="O50" s="532"/>
      <c r="P50" s="532"/>
      <c r="Q50" s="532"/>
      <c r="R50" s="532"/>
      <c r="S50" s="532"/>
      <c r="T50" s="532"/>
      <c r="U50" s="532"/>
      <c r="V50" s="532"/>
      <c r="W50" s="532"/>
      <c r="X50" s="532"/>
      <c r="Y50" s="532"/>
      <c r="Z50" s="532"/>
      <c r="AA50" s="532"/>
      <c r="AB50" s="532"/>
      <c r="AC50" s="532"/>
      <c r="AD50" s="532"/>
      <c r="AE50" s="532"/>
      <c r="AF50" s="532"/>
      <c r="AG50" s="532"/>
      <c r="AH50" s="532"/>
      <c r="AI50" s="543"/>
    </row>
    <row r="51" spans="2:35" ht="22.5" customHeight="1" x14ac:dyDescent="0.15">
      <c r="B51" s="663"/>
      <c r="C51" s="531"/>
      <c r="D51" s="532"/>
      <c r="E51" s="532"/>
      <c r="F51" s="532"/>
      <c r="G51" s="532"/>
      <c r="H51" s="532"/>
      <c r="I51" s="532"/>
      <c r="J51" s="532"/>
      <c r="K51" s="532"/>
      <c r="L51" s="532"/>
      <c r="M51" s="532"/>
      <c r="N51" s="532"/>
      <c r="O51" s="532"/>
      <c r="P51" s="532"/>
      <c r="Q51" s="532"/>
      <c r="R51" s="532"/>
      <c r="S51" s="532"/>
      <c r="T51" s="532"/>
      <c r="U51" s="532"/>
      <c r="V51" s="532"/>
      <c r="W51" s="532"/>
      <c r="X51" s="532"/>
      <c r="Y51" s="532"/>
      <c r="Z51" s="532"/>
      <c r="AA51" s="532"/>
      <c r="AB51" s="532"/>
      <c r="AC51" s="532"/>
      <c r="AD51" s="532"/>
      <c r="AE51" s="532"/>
      <c r="AF51" s="532"/>
      <c r="AG51" s="532"/>
      <c r="AH51" s="532"/>
      <c r="AI51" s="543"/>
    </row>
    <row r="52" spans="2:35" ht="78.75" customHeight="1" x14ac:dyDescent="0.15">
      <c r="B52" s="667"/>
      <c r="C52" s="668"/>
      <c r="D52" s="669"/>
      <c r="E52" s="670"/>
      <c r="F52" s="671"/>
      <c r="G52" s="671"/>
      <c r="H52" s="669"/>
      <c r="I52" s="669"/>
      <c r="J52" s="669"/>
      <c r="K52" s="669"/>
      <c r="L52" s="669"/>
      <c r="M52" s="669"/>
      <c r="N52" s="669"/>
      <c r="O52" s="669"/>
      <c r="P52" s="669"/>
      <c r="Q52" s="669"/>
      <c r="R52" s="669"/>
      <c r="S52" s="672" t="s">
        <v>783</v>
      </c>
      <c r="T52" s="672"/>
      <c r="U52" s="672"/>
      <c r="V52" s="672"/>
      <c r="W52" s="672"/>
      <c r="X52" s="672"/>
      <c r="Y52" s="672"/>
      <c r="Z52" s="672"/>
      <c r="AA52" s="672"/>
      <c r="AB52" s="672"/>
      <c r="AC52" s="672"/>
      <c r="AD52" s="672"/>
      <c r="AE52" s="672"/>
      <c r="AF52" s="672"/>
      <c r="AG52" s="672"/>
      <c r="AH52" s="672"/>
      <c r="AI52" s="673"/>
    </row>
    <row r="53" spans="2:35" ht="15" customHeight="1" x14ac:dyDescent="0.15"/>
  </sheetData>
  <mergeCells count="57">
    <mergeCell ref="E39:I39"/>
    <mergeCell ref="J39:L39"/>
    <mergeCell ref="M39:R39"/>
    <mergeCell ref="S39:V39"/>
    <mergeCell ref="W39:AB39"/>
    <mergeCell ref="B40:B52"/>
    <mergeCell ref="C40:AI40"/>
    <mergeCell ref="C41:AI51"/>
    <mergeCell ref="S52:AI52"/>
    <mergeCell ref="B37:AI37"/>
    <mergeCell ref="B38:D38"/>
    <mergeCell ref="E38:I38"/>
    <mergeCell ref="J38:L38"/>
    <mergeCell ref="M38:R38"/>
    <mergeCell ref="S38:V38"/>
    <mergeCell ref="W38:AB38"/>
    <mergeCell ref="AC38:AE39"/>
    <mergeCell ref="AF38:AI39"/>
    <mergeCell ref="B39:D39"/>
    <mergeCell ref="E22:I22"/>
    <mergeCell ref="J22:L22"/>
    <mergeCell ref="M22:R22"/>
    <mergeCell ref="S22:V22"/>
    <mergeCell ref="W22:AB22"/>
    <mergeCell ref="B23:B35"/>
    <mergeCell ref="C23:AI23"/>
    <mergeCell ref="C24:AI34"/>
    <mergeCell ref="S35:AI35"/>
    <mergeCell ref="B20:AI20"/>
    <mergeCell ref="B21:D21"/>
    <mergeCell ref="E21:I21"/>
    <mergeCell ref="J21:L21"/>
    <mergeCell ref="M21:R21"/>
    <mergeCell ref="S21:V21"/>
    <mergeCell ref="W21:AB21"/>
    <mergeCell ref="AC21:AE22"/>
    <mergeCell ref="AF21:AI22"/>
    <mergeCell ref="B22:D22"/>
    <mergeCell ref="E5:I5"/>
    <mergeCell ref="J5:L5"/>
    <mergeCell ref="M5:R5"/>
    <mergeCell ref="S5:V5"/>
    <mergeCell ref="W5:AB5"/>
    <mergeCell ref="B6:B18"/>
    <mergeCell ref="C6:AI6"/>
    <mergeCell ref="C7:AI17"/>
    <mergeCell ref="S18:AI18"/>
    <mergeCell ref="B3:AI3"/>
    <mergeCell ref="B4:D4"/>
    <mergeCell ref="E4:I4"/>
    <mergeCell ref="J4:L4"/>
    <mergeCell ref="M4:R4"/>
    <mergeCell ref="S4:V4"/>
    <mergeCell ref="W4:AB4"/>
    <mergeCell ref="AC4:AE5"/>
    <mergeCell ref="AF4:AI5"/>
    <mergeCell ref="B5:D5"/>
  </mergeCells>
  <phoneticPr fontId="3"/>
  <printOptions horizontalCentered="1" verticalCentered="1"/>
  <pageMargins left="0.19685039370078741" right="0.19685039370078741" top="0.59055118110236227" bottom="0.19685039370078741" header="0.51181102362204722" footer="0.51181102362204722"/>
  <pageSetup paperSize="9" fitToHeight="0" orientation="landscape" copies="2" r:id="rId1"/>
  <headerFooter alignWithMargins="0"/>
  <rowBreaks count="2" manualBreakCount="2">
    <brk id="19" min="1" max="34" man="1"/>
    <brk id="36" min="1" max="34"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0479F-BF9D-405D-97F5-5EED88E948FF}">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PS</v>
      </c>
      <c r="AW5" s="716">
        <f>R7</f>
        <v>0</v>
      </c>
      <c r="AX5" s="717">
        <f>+Y32</f>
        <v>0</v>
      </c>
      <c r="AY5" s="717">
        <f>+Z32</f>
        <v>0</v>
      </c>
      <c r="AZ5" s="717">
        <f>+AA32</f>
        <v>0</v>
      </c>
      <c r="BA5" s="717">
        <f t="shared" ref="BA5" si="0">+AB32</f>
        <v>0</v>
      </c>
      <c r="BB5" s="717">
        <f>+AC32</f>
        <v>0</v>
      </c>
      <c r="BC5" s="717">
        <f t="shared" ref="BC5:BI5" si="1">+AD32</f>
        <v>0</v>
      </c>
      <c r="BD5" s="717">
        <f t="shared" si="1"/>
        <v>0</v>
      </c>
      <c r="BE5" s="717">
        <f t="shared" si="1"/>
        <v>0</v>
      </c>
      <c r="BF5" s="717">
        <f t="shared" si="1"/>
        <v>0</v>
      </c>
      <c r="BG5" s="717">
        <f t="shared" si="1"/>
        <v>0</v>
      </c>
      <c r="BH5" s="717">
        <f t="shared" si="1"/>
        <v>0</v>
      </c>
      <c r="BI5" s="717">
        <f t="shared" si="1"/>
        <v>0</v>
      </c>
      <c r="BJ5" s="717" t="str">
        <f>+Y35</f>
        <v/>
      </c>
      <c r="BK5" s="717" t="str">
        <f t="shared" ref="BK5" si="2">+Z35</f>
        <v/>
      </c>
      <c r="BL5" s="717" t="str">
        <f>+AA35</f>
        <v/>
      </c>
      <c r="BM5" s="717">
        <f>+AC35</f>
        <v>0</v>
      </c>
      <c r="BN5" s="717">
        <f t="shared" ref="BN5:BO5" si="3">+AD35</f>
        <v>0</v>
      </c>
      <c r="BO5" s="717">
        <f t="shared" si="3"/>
        <v>0</v>
      </c>
      <c r="BP5" s="717">
        <f>+AG35</f>
        <v>0</v>
      </c>
      <c r="BQ5" s="717">
        <f>+AH35</f>
        <v>0</v>
      </c>
      <c r="BR5" s="717">
        <f>+AI35</f>
        <v>0</v>
      </c>
      <c r="BS5" s="718" t="str">
        <f>+Y36</f>
        <v>Ⅰ</v>
      </c>
      <c r="BT5" s="718" t="str">
        <f>+AC36</f>
        <v>Ⅰ</v>
      </c>
      <c r="BU5" s="718" t="str">
        <f>+AG36</f>
        <v>Ⅰ</v>
      </c>
      <c r="BV5" s="718" t="str">
        <f>+Y37</f>
        <v>Ⅰ</v>
      </c>
      <c r="BW5" s="719" t="str">
        <f>IF(Y32&gt;0,$R$7,"")</f>
        <v/>
      </c>
      <c r="BX5" s="720" t="str">
        <f>IF(Z32&gt;0,"",IF(AA32&gt;0,$R$7,""))</f>
        <v/>
      </c>
      <c r="BY5" s="720" t="str">
        <f>IF(Y32+Z32&gt;0,"",IF(AA32&gt;0,$R$7,""))</f>
        <v/>
      </c>
      <c r="BZ5" s="720" t="str">
        <f>IF(Y32+Z32+AA32&gt;0,"",IF(AB32&gt;0,$R$7,""))</f>
        <v/>
      </c>
      <c r="CA5" s="721">
        <f t="shared" ref="CA5:CH5" si="4">+AC31</f>
        <v>0</v>
      </c>
      <c r="CB5" s="721">
        <f t="shared" si="4"/>
        <v>0</v>
      </c>
      <c r="CC5" s="721">
        <f t="shared" si="4"/>
        <v>0</v>
      </c>
      <c r="CD5" s="721">
        <f t="shared" si="4"/>
        <v>0</v>
      </c>
      <c r="CE5" s="721">
        <f t="shared" si="4"/>
        <v>0</v>
      </c>
      <c r="CF5" s="721">
        <f t="shared" si="4"/>
        <v>0</v>
      </c>
      <c r="CG5" s="721">
        <f t="shared" si="4"/>
        <v>0</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567</v>
      </c>
      <c r="O7" s="735"/>
      <c r="P7" s="731" t="s">
        <v>806</v>
      </c>
      <c r="Q7" s="733"/>
      <c r="R7" s="736">
        <v>0</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c r="L11" s="759"/>
      <c r="M11" s="760"/>
      <c r="N11" s="759"/>
      <c r="O11" s="760"/>
      <c r="P11" s="759"/>
      <c r="Q11" s="760"/>
      <c r="R11" s="183"/>
      <c r="S11" s="183"/>
      <c r="T11" s="183"/>
      <c r="U11" s="759"/>
      <c r="V11" s="760"/>
      <c r="W11" s="759"/>
      <c r="X11" s="761"/>
      <c r="Y11" s="762"/>
      <c r="Z11" s="762"/>
      <c r="AA11" s="762"/>
      <c r="AB11" s="762"/>
      <c r="AC11" s="763"/>
      <c r="AD11" s="763"/>
      <c r="AE11" s="763"/>
      <c r="AF11" s="763"/>
      <c r="AG11" s="763"/>
      <c r="AH11" s="763"/>
      <c r="AI11" s="763"/>
      <c r="AJ11" s="763"/>
      <c r="AK11" s="764"/>
      <c r="AL11" s="765"/>
      <c r="AM11" s="765"/>
      <c r="AN11" s="766"/>
      <c r="AO11" s="767"/>
      <c r="AP11" s="3"/>
      <c r="AQ11" s="768">
        <f>IF(P11="材質劣化",2,IF(P11="漏水",3,1))</f>
        <v>1</v>
      </c>
    </row>
    <row r="12" spans="2:86" ht="12" customHeight="1" x14ac:dyDescent="0.15">
      <c r="B12" s="419"/>
      <c r="C12" s="730"/>
      <c r="D12" s="725"/>
      <c r="E12" s="725"/>
      <c r="F12" s="725"/>
      <c r="G12" s="725"/>
      <c r="H12" s="725"/>
      <c r="I12" s="725"/>
      <c r="J12" s="726"/>
      <c r="K12" s="758"/>
      <c r="L12" s="759"/>
      <c r="M12" s="760"/>
      <c r="N12" s="759"/>
      <c r="O12" s="760"/>
      <c r="P12" s="759"/>
      <c r="Q12" s="760"/>
      <c r="R12" s="183"/>
      <c r="S12" s="183"/>
      <c r="T12" s="183"/>
      <c r="U12" s="759"/>
      <c r="V12" s="760"/>
      <c r="W12" s="759"/>
      <c r="X12" s="761"/>
      <c r="Y12" s="762"/>
      <c r="Z12" s="762"/>
      <c r="AA12" s="762"/>
      <c r="AB12" s="762"/>
      <c r="AC12" s="763"/>
      <c r="AD12" s="763"/>
      <c r="AE12" s="763"/>
      <c r="AF12" s="763"/>
      <c r="AG12" s="763"/>
      <c r="AH12" s="763"/>
      <c r="AI12" s="763"/>
      <c r="AJ12" s="763"/>
      <c r="AK12" s="764"/>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0</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0</v>
      </c>
      <c r="AE32" s="762">
        <f t="shared" si="7"/>
        <v>0</v>
      </c>
      <c r="AF32" s="762">
        <f t="shared" si="7"/>
        <v>0</v>
      </c>
      <c r="AG32" s="762">
        <f t="shared" si="7"/>
        <v>0</v>
      </c>
      <c r="AH32" s="762">
        <f t="shared" si="7"/>
        <v>0</v>
      </c>
      <c r="AI32" s="762">
        <f t="shared" si="7"/>
        <v>0</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Ⅰ</v>
      </c>
      <c r="AD33" s="735"/>
      <c r="AE33" s="735"/>
      <c r="AF33" s="776"/>
      <c r="AG33" s="734" t="str">
        <f>IF(AG32&gt;0,"Ⅳ",IF(AH32&gt;0,"Ⅲ",IF(AI32&gt;0,"Ⅱa",IF(AJ32&gt;0,"Ⅱb","Ⅰ"))))</f>
        <v>Ⅰ</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0</v>
      </c>
      <c r="AE35" s="783">
        <f>AE32+AF32</f>
        <v>0</v>
      </c>
      <c r="AF35" s="784"/>
      <c r="AG35" s="762">
        <f>AG32</f>
        <v>0</v>
      </c>
      <c r="AH35" s="762">
        <f>AH32</f>
        <v>0</v>
      </c>
      <c r="AI35" s="783">
        <f>AI32+AJ32</f>
        <v>0</v>
      </c>
      <c r="AJ35" s="784"/>
      <c r="AK35" s="777"/>
      <c r="AL35" s="778"/>
      <c r="AM35" s="778"/>
      <c r="AN35" s="778"/>
      <c r="AO35" s="779"/>
      <c r="AP35" s="3"/>
      <c r="AQ35" s="717">
        <f>+Y32+AC35+AG35</f>
        <v>0</v>
      </c>
      <c r="AR35" s="717">
        <f>+Z32+AD35+AH35</f>
        <v>0</v>
      </c>
      <c r="AS35" s="785">
        <f>+AS34+AE35+AI35</f>
        <v>0</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Ⅰ</v>
      </c>
      <c r="AD36" s="787"/>
      <c r="AE36" s="787"/>
      <c r="AF36" s="787"/>
      <c r="AG36" s="787" t="str">
        <f t="shared" ref="AG36" si="9">IF(AG35&gt;0,"Ⅳ",IF(AH35&gt;0,"Ⅲ",IF(AI35&gt;0,"Ⅱ","Ⅰ")))</f>
        <v>Ⅰ</v>
      </c>
      <c r="AH36" s="787"/>
      <c r="AI36" s="787"/>
      <c r="AJ36" s="787"/>
      <c r="AK36" s="777"/>
      <c r="AL36" s="778"/>
      <c r="AM36" s="778"/>
      <c r="AN36" s="778"/>
      <c r="AO36" s="779"/>
      <c r="AP36" s="3"/>
      <c r="AQ36" s="787" t="str">
        <f>IF(AQ35&gt;0,"Ⅳ",IF(AR35&gt;0,"Ⅲ",IF(AS35&gt;0,"Ⅱ","Ⅰ")))</f>
        <v>Ⅰ</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Ⅰ</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40" priority="3">
      <formula>$AQ11=2</formula>
    </cfRule>
  </conditionalFormatting>
  <conditionalFormatting sqref="Y11:AF30">
    <cfRule type="expression" dxfId="139" priority="2">
      <formula>$AQ11=3</formula>
    </cfRule>
  </conditionalFormatting>
  <conditionalFormatting sqref="AC11:AJ30">
    <cfRule type="expression" dxfId="138" priority="1">
      <formula>$AQ11=1</formula>
    </cfRule>
  </conditionalFormatting>
  <dataValidations count="2">
    <dataValidation type="list" allowBlank="1" showInputMessage="1" showErrorMessage="1" sqref="N11:O30 R11:T30" xr:uid="{346647C0-48BC-4ED6-85F1-3E6E6DAA498B}">
      <formula1>INDIRECT(L11)</formula1>
    </dataValidation>
    <dataValidation type="list" allowBlank="1" showInputMessage="1" showErrorMessage="1" sqref="Y11:AB30" xr:uid="{5BF605B2-2F4E-4452-9E70-626CE9F280C6}">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1DE84-0231-440F-9A5D-9C79E0A0FB63}">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S1</v>
      </c>
      <c r="AW5" s="716">
        <f>R7</f>
        <v>2.9</v>
      </c>
      <c r="AX5" s="717">
        <f>+Y32</f>
        <v>0</v>
      </c>
      <c r="AY5" s="717">
        <f>+Z32</f>
        <v>0</v>
      </c>
      <c r="AZ5" s="717">
        <f>+AA32</f>
        <v>0</v>
      </c>
      <c r="BA5" s="717">
        <f t="shared" ref="BA5" si="0">+AB32</f>
        <v>0</v>
      </c>
      <c r="BB5" s="717">
        <f>+AC32</f>
        <v>0</v>
      </c>
      <c r="BC5" s="717">
        <f t="shared" ref="BC5:BI5" si="1">+AD32</f>
        <v>0</v>
      </c>
      <c r="BD5" s="717">
        <f t="shared" si="1"/>
        <v>0</v>
      </c>
      <c r="BE5" s="717">
        <f t="shared" si="1"/>
        <v>0</v>
      </c>
      <c r="BF5" s="717">
        <f t="shared" si="1"/>
        <v>0</v>
      </c>
      <c r="BG5" s="717">
        <f t="shared" si="1"/>
        <v>0</v>
      </c>
      <c r="BH5" s="717">
        <f t="shared" si="1"/>
        <v>0</v>
      </c>
      <c r="BI5" s="717">
        <f t="shared" si="1"/>
        <v>0</v>
      </c>
      <c r="BJ5" s="717" t="str">
        <f>+Y35</f>
        <v/>
      </c>
      <c r="BK5" s="717" t="str">
        <f t="shared" ref="BK5" si="2">+Z35</f>
        <v/>
      </c>
      <c r="BL5" s="717" t="str">
        <f>+AA35</f>
        <v/>
      </c>
      <c r="BM5" s="717">
        <f>+AC35</f>
        <v>0</v>
      </c>
      <c r="BN5" s="717">
        <f t="shared" ref="BN5:BO5" si="3">+AD35</f>
        <v>0</v>
      </c>
      <c r="BO5" s="717">
        <f t="shared" si="3"/>
        <v>0</v>
      </c>
      <c r="BP5" s="717">
        <f>+AG35</f>
        <v>0</v>
      </c>
      <c r="BQ5" s="717">
        <f>+AH35</f>
        <v>0</v>
      </c>
      <c r="BR5" s="717">
        <f>+AI35</f>
        <v>0</v>
      </c>
      <c r="BS5" s="718" t="str">
        <f>+Y36</f>
        <v>Ⅰ</v>
      </c>
      <c r="BT5" s="718" t="str">
        <f>+AC36</f>
        <v>Ⅰ</v>
      </c>
      <c r="BU5" s="718" t="str">
        <f>+AG36</f>
        <v>Ⅰ</v>
      </c>
      <c r="BV5" s="718" t="str">
        <f>+Y37</f>
        <v>Ⅰ</v>
      </c>
      <c r="BW5" s="719" t="str">
        <f>IF(Y32&gt;0,$R$7,"")</f>
        <v/>
      </c>
      <c r="BX5" s="720" t="str">
        <f>IF(Z32&gt;0,"",IF(AA32&gt;0,$R$7,""))</f>
        <v/>
      </c>
      <c r="BY5" s="720" t="str">
        <f>IF(Y32+Z32&gt;0,"",IF(AA32&gt;0,$R$7,""))</f>
        <v/>
      </c>
      <c r="BZ5" s="720" t="str">
        <f>IF(Y32+Z32+AA32&gt;0,"",IF(AB32&gt;0,$R$7,""))</f>
        <v/>
      </c>
      <c r="CA5" s="721">
        <f t="shared" ref="CA5:CH5" si="4">+AC31</f>
        <v>0</v>
      </c>
      <c r="CB5" s="721">
        <f t="shared" si="4"/>
        <v>0</v>
      </c>
      <c r="CC5" s="721">
        <f t="shared" si="4"/>
        <v>0</v>
      </c>
      <c r="CD5" s="721">
        <f t="shared" si="4"/>
        <v>0</v>
      </c>
      <c r="CE5" s="721">
        <f t="shared" si="4"/>
        <v>0</v>
      </c>
      <c r="CF5" s="721">
        <f t="shared" si="4"/>
        <v>0</v>
      </c>
      <c r="CG5" s="721">
        <f t="shared" si="4"/>
        <v>0</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843</v>
      </c>
      <c r="O7" s="735"/>
      <c r="P7" s="731" t="s">
        <v>806</v>
      </c>
      <c r="Q7" s="733"/>
      <c r="R7" s="736">
        <v>2.9</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c r="L11" s="759"/>
      <c r="M11" s="760"/>
      <c r="N11" s="759"/>
      <c r="O11" s="760"/>
      <c r="P11" s="759"/>
      <c r="Q11" s="760"/>
      <c r="R11" s="183"/>
      <c r="S11" s="183"/>
      <c r="T11" s="183"/>
      <c r="U11" s="759"/>
      <c r="V11" s="760"/>
      <c r="W11" s="759"/>
      <c r="X11" s="761"/>
      <c r="Y11" s="762"/>
      <c r="Z11" s="762"/>
      <c r="AA11" s="762"/>
      <c r="AB11" s="762"/>
      <c r="AC11" s="763"/>
      <c r="AD11" s="763"/>
      <c r="AE11" s="763"/>
      <c r="AF11" s="763"/>
      <c r="AG11" s="763"/>
      <c r="AH11" s="763"/>
      <c r="AI11" s="763"/>
      <c r="AJ11" s="763"/>
      <c r="AK11" s="764"/>
      <c r="AL11" s="765"/>
      <c r="AM11" s="765"/>
      <c r="AN11" s="766"/>
      <c r="AO11" s="767"/>
      <c r="AP11" s="3"/>
      <c r="AQ11" s="768">
        <f>IF(P11="材質劣化",2,IF(P11="漏水",3,1))</f>
        <v>1</v>
      </c>
    </row>
    <row r="12" spans="2:86" ht="12" customHeight="1" x14ac:dyDescent="0.15">
      <c r="B12" s="419"/>
      <c r="C12" s="730"/>
      <c r="D12" s="725"/>
      <c r="E12" s="725"/>
      <c r="F12" s="725"/>
      <c r="G12" s="725"/>
      <c r="H12" s="725"/>
      <c r="I12" s="725"/>
      <c r="J12" s="726"/>
      <c r="K12" s="758"/>
      <c r="L12" s="759"/>
      <c r="M12" s="760"/>
      <c r="N12" s="759"/>
      <c r="O12" s="760"/>
      <c r="P12" s="759"/>
      <c r="Q12" s="760"/>
      <c r="R12" s="183"/>
      <c r="S12" s="183"/>
      <c r="T12" s="183"/>
      <c r="U12" s="759"/>
      <c r="V12" s="760"/>
      <c r="W12" s="759"/>
      <c r="X12" s="761"/>
      <c r="Y12" s="762"/>
      <c r="Z12" s="762"/>
      <c r="AA12" s="762"/>
      <c r="AB12" s="762"/>
      <c r="AC12" s="763"/>
      <c r="AD12" s="763"/>
      <c r="AE12" s="763"/>
      <c r="AF12" s="763"/>
      <c r="AG12" s="763"/>
      <c r="AH12" s="763"/>
      <c r="AI12" s="763"/>
      <c r="AJ12" s="763"/>
      <c r="AK12" s="764"/>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0</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0</v>
      </c>
      <c r="AE32" s="762">
        <f t="shared" si="7"/>
        <v>0</v>
      </c>
      <c r="AF32" s="762">
        <f t="shared" si="7"/>
        <v>0</v>
      </c>
      <c r="AG32" s="762">
        <f t="shared" si="7"/>
        <v>0</v>
      </c>
      <c r="AH32" s="762">
        <f t="shared" si="7"/>
        <v>0</v>
      </c>
      <c r="AI32" s="762">
        <f t="shared" si="7"/>
        <v>0</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Ⅰ</v>
      </c>
      <c r="AD33" s="735"/>
      <c r="AE33" s="735"/>
      <c r="AF33" s="776"/>
      <c r="AG33" s="734" t="str">
        <f>IF(AG32&gt;0,"Ⅳ",IF(AH32&gt;0,"Ⅲ",IF(AI32&gt;0,"Ⅱa",IF(AJ32&gt;0,"Ⅱb","Ⅰ"))))</f>
        <v>Ⅰ</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0</v>
      </c>
      <c r="AE35" s="783">
        <f>AE32+AF32</f>
        <v>0</v>
      </c>
      <c r="AF35" s="784"/>
      <c r="AG35" s="762">
        <f>AG32</f>
        <v>0</v>
      </c>
      <c r="AH35" s="762">
        <f>AH32</f>
        <v>0</v>
      </c>
      <c r="AI35" s="783">
        <f>AI32+AJ32</f>
        <v>0</v>
      </c>
      <c r="AJ35" s="784"/>
      <c r="AK35" s="777"/>
      <c r="AL35" s="778"/>
      <c r="AM35" s="778"/>
      <c r="AN35" s="778"/>
      <c r="AO35" s="779"/>
      <c r="AP35" s="3"/>
      <c r="AQ35" s="717">
        <f>+Y32+AC35+AG35</f>
        <v>0</v>
      </c>
      <c r="AR35" s="717">
        <f>+Z32+AD35+AH35</f>
        <v>0</v>
      </c>
      <c r="AS35" s="785">
        <f>+AS34+AE35+AI35</f>
        <v>0</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Ⅰ</v>
      </c>
      <c r="AD36" s="787"/>
      <c r="AE36" s="787"/>
      <c r="AF36" s="787"/>
      <c r="AG36" s="787" t="str">
        <f t="shared" ref="AG36" si="9">IF(AG35&gt;0,"Ⅳ",IF(AH35&gt;0,"Ⅲ",IF(AI35&gt;0,"Ⅱ","Ⅰ")))</f>
        <v>Ⅰ</v>
      </c>
      <c r="AH36" s="787"/>
      <c r="AI36" s="787"/>
      <c r="AJ36" s="787"/>
      <c r="AK36" s="777"/>
      <c r="AL36" s="778"/>
      <c r="AM36" s="778"/>
      <c r="AN36" s="778"/>
      <c r="AO36" s="779"/>
      <c r="AP36" s="3"/>
      <c r="AQ36" s="787" t="str">
        <f>IF(AQ35&gt;0,"Ⅳ",IF(AR35&gt;0,"Ⅲ",IF(AS35&gt;0,"Ⅱ","Ⅰ")))</f>
        <v>Ⅰ</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Ⅰ</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37" priority="3">
      <formula>$AQ11=2</formula>
    </cfRule>
  </conditionalFormatting>
  <conditionalFormatting sqref="Y11:AF30">
    <cfRule type="expression" dxfId="136" priority="2">
      <formula>$AQ11=3</formula>
    </cfRule>
  </conditionalFormatting>
  <conditionalFormatting sqref="AC11:AJ30">
    <cfRule type="expression" dxfId="135" priority="1">
      <formula>$AQ11=1</formula>
    </cfRule>
  </conditionalFormatting>
  <dataValidations count="2">
    <dataValidation type="list" allowBlank="1" showInputMessage="1" showErrorMessage="1" sqref="N11:O30 R11:T30" xr:uid="{0A4B5ACE-D924-4815-9642-043F4855E63D}">
      <formula1>INDIRECT(L11)</formula1>
    </dataValidation>
    <dataValidation type="list" allowBlank="1" showInputMessage="1" showErrorMessage="1" sqref="Y11:AB30" xr:uid="{D874AB9B-5DBE-48CD-BB54-CC1B517BCC46}">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0C261-190A-4468-81E3-0CEF544E489D}">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S2</v>
      </c>
      <c r="AW5" s="716">
        <f>R7</f>
        <v>2.5</v>
      </c>
      <c r="AX5" s="717">
        <f>+Y32</f>
        <v>0</v>
      </c>
      <c r="AY5" s="717">
        <f>+Z32</f>
        <v>0</v>
      </c>
      <c r="AZ5" s="717">
        <f>+AA32</f>
        <v>0</v>
      </c>
      <c r="BA5" s="717">
        <f t="shared" ref="BA5" si="0">+AB32</f>
        <v>0</v>
      </c>
      <c r="BB5" s="717">
        <f>+AC32</f>
        <v>0</v>
      </c>
      <c r="BC5" s="717">
        <f t="shared" ref="BC5:BI5" si="1">+AD32</f>
        <v>2</v>
      </c>
      <c r="BD5" s="717">
        <f t="shared" si="1"/>
        <v>0</v>
      </c>
      <c r="BE5" s="717">
        <f t="shared" si="1"/>
        <v>0</v>
      </c>
      <c r="BF5" s="717">
        <f t="shared" si="1"/>
        <v>0</v>
      </c>
      <c r="BG5" s="717">
        <f t="shared" si="1"/>
        <v>0</v>
      </c>
      <c r="BH5" s="717">
        <f t="shared" si="1"/>
        <v>0</v>
      </c>
      <c r="BI5" s="717">
        <f t="shared" si="1"/>
        <v>0</v>
      </c>
      <c r="BJ5" s="717" t="str">
        <f>+Y35</f>
        <v/>
      </c>
      <c r="BK5" s="717" t="str">
        <f t="shared" ref="BK5" si="2">+Z35</f>
        <v/>
      </c>
      <c r="BL5" s="717" t="str">
        <f>+AA35</f>
        <v/>
      </c>
      <c r="BM5" s="717">
        <f>+AC35</f>
        <v>0</v>
      </c>
      <c r="BN5" s="717">
        <f t="shared" ref="BN5:BO5" si="3">+AD35</f>
        <v>2</v>
      </c>
      <c r="BO5" s="717">
        <f t="shared" si="3"/>
        <v>0</v>
      </c>
      <c r="BP5" s="717">
        <f>+AG35</f>
        <v>0</v>
      </c>
      <c r="BQ5" s="717">
        <f>+AH35</f>
        <v>0</v>
      </c>
      <c r="BR5" s="717">
        <f>+AI35</f>
        <v>0</v>
      </c>
      <c r="BS5" s="718" t="str">
        <f>+Y36</f>
        <v>Ⅰ</v>
      </c>
      <c r="BT5" s="718" t="str">
        <f>+AC36</f>
        <v>Ⅲ</v>
      </c>
      <c r="BU5" s="718" t="str">
        <f>+AG36</f>
        <v>Ⅰ</v>
      </c>
      <c r="BV5" s="718" t="str">
        <f>+Y37</f>
        <v>Ⅲ</v>
      </c>
      <c r="BW5" s="719" t="str">
        <f>IF(Y32&gt;0,$R$7,"")</f>
        <v/>
      </c>
      <c r="BX5" s="720" t="str">
        <f>IF(Z32&gt;0,"",IF(AA32&gt;0,$R$7,""))</f>
        <v/>
      </c>
      <c r="BY5" s="720" t="str">
        <f>IF(Y32+Z32&gt;0,"",IF(AA32&gt;0,$R$7,""))</f>
        <v/>
      </c>
      <c r="BZ5" s="720" t="str">
        <f>IF(Y32+Z32+AA32&gt;0,"",IF(AB32&gt;0,$R$7,""))</f>
        <v/>
      </c>
      <c r="CA5" s="721">
        <f t="shared" ref="CA5:CH5" si="4">+AC31</f>
        <v>0</v>
      </c>
      <c r="CB5" s="721">
        <f t="shared" si="4"/>
        <v>5.2</v>
      </c>
      <c r="CC5" s="721">
        <f t="shared" si="4"/>
        <v>0</v>
      </c>
      <c r="CD5" s="721">
        <f t="shared" si="4"/>
        <v>0</v>
      </c>
      <c r="CE5" s="721">
        <f t="shared" si="4"/>
        <v>0</v>
      </c>
      <c r="CF5" s="721">
        <f t="shared" si="4"/>
        <v>0</v>
      </c>
      <c r="CG5" s="721">
        <f t="shared" si="4"/>
        <v>0</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430</v>
      </c>
      <c r="O7" s="735"/>
      <c r="P7" s="731" t="s">
        <v>806</v>
      </c>
      <c r="Q7" s="733"/>
      <c r="R7" s="736">
        <v>2.5</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432</v>
      </c>
      <c r="O11" s="760"/>
      <c r="P11" s="759" t="s">
        <v>433</v>
      </c>
      <c r="Q11" s="760"/>
      <c r="R11" s="183" t="s">
        <v>434</v>
      </c>
      <c r="S11" s="183"/>
      <c r="T11" s="183"/>
      <c r="U11" s="759" t="s">
        <v>437</v>
      </c>
      <c r="V11" s="760"/>
      <c r="W11" s="759"/>
      <c r="X11" s="761"/>
      <c r="Y11" s="762"/>
      <c r="Z11" s="762"/>
      <c r="AA11" s="762"/>
      <c r="AB11" s="762"/>
      <c r="AC11" s="763"/>
      <c r="AD11" s="763">
        <v>2.2400000000000002</v>
      </c>
      <c r="AE11" s="763"/>
      <c r="AF11" s="763"/>
      <c r="AG11" s="763"/>
      <c r="AH11" s="763"/>
      <c r="AI11" s="763"/>
      <c r="AJ11" s="763"/>
      <c r="AK11" s="764">
        <v>0</v>
      </c>
      <c r="AL11" s="765"/>
      <c r="AM11" s="765"/>
      <c r="AN11" s="766"/>
      <c r="AO11" s="767"/>
      <c r="AP11" s="3"/>
      <c r="AQ11" s="768">
        <f>IF(P11="材質劣化",2,IF(P11="漏水",3,1))</f>
        <v>2</v>
      </c>
    </row>
    <row r="12" spans="2:86" ht="12" customHeight="1" x14ac:dyDescent="0.15">
      <c r="B12" s="419"/>
      <c r="C12" s="730"/>
      <c r="D12" s="725"/>
      <c r="E12" s="725"/>
      <c r="F12" s="725"/>
      <c r="G12" s="725"/>
      <c r="H12" s="725"/>
      <c r="I12" s="725"/>
      <c r="J12" s="726"/>
      <c r="K12" s="758">
        <v>2</v>
      </c>
      <c r="L12" s="759" t="s">
        <v>431</v>
      </c>
      <c r="M12" s="760"/>
      <c r="N12" s="759" t="s">
        <v>441</v>
      </c>
      <c r="O12" s="760"/>
      <c r="P12" s="759" t="s">
        <v>433</v>
      </c>
      <c r="Q12" s="760"/>
      <c r="R12" s="183" t="s">
        <v>434</v>
      </c>
      <c r="S12" s="183"/>
      <c r="T12" s="183"/>
      <c r="U12" s="759" t="s">
        <v>437</v>
      </c>
      <c r="V12" s="760"/>
      <c r="W12" s="759"/>
      <c r="X12" s="761"/>
      <c r="Y12" s="762"/>
      <c r="Z12" s="762"/>
      <c r="AA12" s="762"/>
      <c r="AB12" s="762"/>
      <c r="AC12" s="763"/>
      <c r="AD12" s="763">
        <v>2.96</v>
      </c>
      <c r="AE12" s="763"/>
      <c r="AF12" s="763"/>
      <c r="AG12" s="763"/>
      <c r="AH12" s="763"/>
      <c r="AI12" s="763"/>
      <c r="AJ12" s="763"/>
      <c r="AK12" s="764">
        <v>0</v>
      </c>
      <c r="AL12" s="765"/>
      <c r="AM12" s="765"/>
      <c r="AN12" s="769"/>
      <c r="AO12" s="770"/>
      <c r="AP12" s="3"/>
      <c r="AQ12" s="768">
        <f t="shared" ref="AQ12:AQ30" si="5">IF(P12="材質劣化",2,IF(P12="漏水",3,1))</f>
        <v>2</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5.2</v>
      </c>
      <c r="AE31" s="772">
        <f t="shared" si="6"/>
        <v>0</v>
      </c>
      <c r="AF31" s="772">
        <f t="shared" si="6"/>
        <v>0</v>
      </c>
      <c r="AG31" s="772">
        <f t="shared" si="6"/>
        <v>0</v>
      </c>
      <c r="AH31" s="772">
        <f t="shared" si="6"/>
        <v>0</v>
      </c>
      <c r="AI31" s="772">
        <f t="shared" si="6"/>
        <v>0</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2</v>
      </c>
      <c r="AE32" s="762">
        <f t="shared" si="7"/>
        <v>0</v>
      </c>
      <c r="AF32" s="762">
        <f t="shared" si="7"/>
        <v>0</v>
      </c>
      <c r="AG32" s="762">
        <f t="shared" si="7"/>
        <v>0</v>
      </c>
      <c r="AH32" s="762">
        <f t="shared" si="7"/>
        <v>0</v>
      </c>
      <c r="AI32" s="762">
        <f t="shared" si="7"/>
        <v>0</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Ⅲ</v>
      </c>
      <c r="AD33" s="735"/>
      <c r="AE33" s="735"/>
      <c r="AF33" s="776"/>
      <c r="AG33" s="734" t="str">
        <f>IF(AG32&gt;0,"Ⅳ",IF(AH32&gt;0,"Ⅲ",IF(AI32&gt;0,"Ⅱa",IF(AJ32&gt;0,"Ⅱb","Ⅰ"))))</f>
        <v>Ⅰ</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2</v>
      </c>
      <c r="AE35" s="783">
        <f>AE32+AF32</f>
        <v>0</v>
      </c>
      <c r="AF35" s="784"/>
      <c r="AG35" s="762">
        <f>AG32</f>
        <v>0</v>
      </c>
      <c r="AH35" s="762">
        <f>AH32</f>
        <v>0</v>
      </c>
      <c r="AI35" s="783">
        <f>AI32+AJ32</f>
        <v>0</v>
      </c>
      <c r="AJ35" s="784"/>
      <c r="AK35" s="777"/>
      <c r="AL35" s="778"/>
      <c r="AM35" s="778"/>
      <c r="AN35" s="778"/>
      <c r="AO35" s="779"/>
      <c r="AP35" s="3"/>
      <c r="AQ35" s="717">
        <f>+Y32+AC35+AG35</f>
        <v>0</v>
      </c>
      <c r="AR35" s="717">
        <f>+Z32+AD35+AH35</f>
        <v>2</v>
      </c>
      <c r="AS35" s="785">
        <f>+AS34+AE35+AI35</f>
        <v>0</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Ⅲ</v>
      </c>
      <c r="AD36" s="787"/>
      <c r="AE36" s="787"/>
      <c r="AF36" s="787"/>
      <c r="AG36" s="787" t="str">
        <f t="shared" ref="AG36" si="9">IF(AG35&gt;0,"Ⅳ",IF(AH35&gt;0,"Ⅲ",IF(AI35&gt;0,"Ⅱ","Ⅰ")))</f>
        <v>Ⅰ</v>
      </c>
      <c r="AH36" s="787"/>
      <c r="AI36" s="787"/>
      <c r="AJ36" s="787"/>
      <c r="AK36" s="777"/>
      <c r="AL36" s="778"/>
      <c r="AM36" s="778"/>
      <c r="AN36" s="778"/>
      <c r="AO36" s="779"/>
      <c r="AP36" s="3"/>
      <c r="AQ36" s="787" t="str">
        <f>IF(AQ35&gt;0,"Ⅳ",IF(AR35&gt;0,"Ⅲ",IF(AS35&gt;0,"Ⅱ","Ⅰ")))</f>
        <v>Ⅲ</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Ⅲ</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34" priority="3">
      <formula>$AQ11=2</formula>
    </cfRule>
  </conditionalFormatting>
  <conditionalFormatting sqref="Y11:AF30">
    <cfRule type="expression" dxfId="133" priority="2">
      <formula>$AQ11=3</formula>
    </cfRule>
  </conditionalFormatting>
  <conditionalFormatting sqref="AC11:AJ30">
    <cfRule type="expression" dxfId="132" priority="1">
      <formula>$AQ11=1</formula>
    </cfRule>
  </conditionalFormatting>
  <dataValidations count="2">
    <dataValidation type="list" allowBlank="1" showInputMessage="1" showErrorMessage="1" sqref="N11:O30 R11:T30" xr:uid="{78F549B2-FC9D-481A-9BC8-59084737DC6D}">
      <formula1>INDIRECT(L11)</formula1>
    </dataValidation>
    <dataValidation type="list" allowBlank="1" showInputMessage="1" showErrorMessage="1" sqref="Y11:AB30" xr:uid="{BF01B40B-99F4-475F-9BFF-815B960D4C6A}">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F180-ACAC-412B-AEAA-ED460ACE478C}">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S3</v>
      </c>
      <c r="AW5" s="716">
        <f>R7</f>
        <v>4</v>
      </c>
      <c r="AX5" s="717">
        <f>+Y32</f>
        <v>0</v>
      </c>
      <c r="AY5" s="717">
        <f>+Z32</f>
        <v>0</v>
      </c>
      <c r="AZ5" s="717">
        <f>+AA32</f>
        <v>0</v>
      </c>
      <c r="BA5" s="717">
        <f t="shared" ref="BA5" si="0">+AB32</f>
        <v>0</v>
      </c>
      <c r="BB5" s="717">
        <f>+AC32</f>
        <v>0</v>
      </c>
      <c r="BC5" s="717">
        <f t="shared" ref="BC5:BI5" si="1">+AD32</f>
        <v>1</v>
      </c>
      <c r="BD5" s="717">
        <f t="shared" si="1"/>
        <v>0</v>
      </c>
      <c r="BE5" s="717">
        <f t="shared" si="1"/>
        <v>1</v>
      </c>
      <c r="BF5" s="717">
        <f t="shared" si="1"/>
        <v>0</v>
      </c>
      <c r="BG5" s="717">
        <f t="shared" si="1"/>
        <v>0</v>
      </c>
      <c r="BH5" s="717">
        <f t="shared" si="1"/>
        <v>0</v>
      </c>
      <c r="BI5" s="717">
        <f t="shared" si="1"/>
        <v>0</v>
      </c>
      <c r="BJ5" s="717" t="str">
        <f>+Y35</f>
        <v/>
      </c>
      <c r="BK5" s="717" t="str">
        <f t="shared" ref="BK5" si="2">+Z35</f>
        <v/>
      </c>
      <c r="BL5" s="717" t="str">
        <f>+AA35</f>
        <v/>
      </c>
      <c r="BM5" s="717">
        <f>+AC35</f>
        <v>0</v>
      </c>
      <c r="BN5" s="717">
        <f t="shared" ref="BN5:BO5" si="3">+AD35</f>
        <v>1</v>
      </c>
      <c r="BO5" s="717">
        <f t="shared" si="3"/>
        <v>1</v>
      </c>
      <c r="BP5" s="717">
        <f>+AG35</f>
        <v>0</v>
      </c>
      <c r="BQ5" s="717">
        <f>+AH35</f>
        <v>0</v>
      </c>
      <c r="BR5" s="717">
        <f>+AI35</f>
        <v>0</v>
      </c>
      <c r="BS5" s="718" t="str">
        <f>+Y36</f>
        <v>Ⅰ</v>
      </c>
      <c r="BT5" s="718" t="str">
        <f>+AC36</f>
        <v>Ⅲ</v>
      </c>
      <c r="BU5" s="718" t="str">
        <f>+AG36</f>
        <v>Ⅰ</v>
      </c>
      <c r="BV5" s="718" t="str">
        <f>+Y37</f>
        <v>Ⅲ</v>
      </c>
      <c r="BW5" s="719" t="str">
        <f>IF(Y32&gt;0,$R$7,"")</f>
        <v/>
      </c>
      <c r="BX5" s="720" t="str">
        <f>IF(Z32&gt;0,"",IF(AA32&gt;0,$R$7,""))</f>
        <v/>
      </c>
      <c r="BY5" s="720" t="str">
        <f>IF(Y32+Z32&gt;0,"",IF(AA32&gt;0,$R$7,""))</f>
        <v/>
      </c>
      <c r="BZ5" s="720" t="str">
        <f>IF(Y32+Z32+AA32&gt;0,"",IF(AB32&gt;0,$R$7,""))</f>
        <v/>
      </c>
      <c r="CA5" s="721">
        <f t="shared" ref="CA5:CH5" si="4">+AC31</f>
        <v>0</v>
      </c>
      <c r="CB5" s="721">
        <f t="shared" si="4"/>
        <v>1.86</v>
      </c>
      <c r="CC5" s="721">
        <f t="shared" si="4"/>
        <v>0</v>
      </c>
      <c r="CD5" s="721">
        <f t="shared" si="4"/>
        <v>0.01</v>
      </c>
      <c r="CE5" s="721">
        <f t="shared" si="4"/>
        <v>0</v>
      </c>
      <c r="CF5" s="721">
        <f t="shared" si="4"/>
        <v>0</v>
      </c>
      <c r="CG5" s="721">
        <f t="shared" si="4"/>
        <v>0</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288</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443</v>
      </c>
      <c r="O11" s="760"/>
      <c r="P11" s="759" t="s">
        <v>433</v>
      </c>
      <c r="Q11" s="760"/>
      <c r="R11" s="183" t="s">
        <v>434</v>
      </c>
      <c r="S11" s="183"/>
      <c r="T11" s="183"/>
      <c r="U11" s="759" t="s">
        <v>437</v>
      </c>
      <c r="V11" s="760"/>
      <c r="W11" s="759"/>
      <c r="X11" s="761"/>
      <c r="Y11" s="762"/>
      <c r="Z11" s="762"/>
      <c r="AA11" s="762"/>
      <c r="AB11" s="762"/>
      <c r="AC11" s="763"/>
      <c r="AD11" s="763">
        <v>1.86</v>
      </c>
      <c r="AE11" s="763"/>
      <c r="AF11" s="763"/>
      <c r="AG11" s="763"/>
      <c r="AH11" s="763"/>
      <c r="AI11" s="763"/>
      <c r="AJ11" s="763"/>
      <c r="AK11" s="764">
        <v>0</v>
      </c>
      <c r="AL11" s="765"/>
      <c r="AM11" s="765"/>
      <c r="AN11" s="766"/>
      <c r="AO11" s="767"/>
      <c r="AP11" s="3"/>
      <c r="AQ11" s="768">
        <f>IF(P11="材質劣化",2,IF(P11="漏水",3,1))</f>
        <v>2</v>
      </c>
    </row>
    <row r="12" spans="2:86" ht="12" customHeight="1" x14ac:dyDescent="0.15">
      <c r="B12" s="419"/>
      <c r="C12" s="730"/>
      <c r="D12" s="725"/>
      <c r="E12" s="725"/>
      <c r="F12" s="725"/>
      <c r="G12" s="725"/>
      <c r="H12" s="725"/>
      <c r="I12" s="725"/>
      <c r="J12" s="726"/>
      <c r="K12" s="758">
        <v>2</v>
      </c>
      <c r="L12" s="759" t="s">
        <v>431</v>
      </c>
      <c r="M12" s="760"/>
      <c r="N12" s="759" t="s">
        <v>445</v>
      </c>
      <c r="O12" s="760"/>
      <c r="P12" s="759" t="s">
        <v>433</v>
      </c>
      <c r="Q12" s="760"/>
      <c r="R12" s="183" t="s">
        <v>446</v>
      </c>
      <c r="S12" s="183"/>
      <c r="T12" s="183"/>
      <c r="U12" s="759" t="s">
        <v>437</v>
      </c>
      <c r="V12" s="760"/>
      <c r="W12" s="759"/>
      <c r="X12" s="761"/>
      <c r="Y12" s="762"/>
      <c r="Z12" s="762"/>
      <c r="AA12" s="762"/>
      <c r="AB12" s="762"/>
      <c r="AC12" s="763"/>
      <c r="AD12" s="763"/>
      <c r="AE12" s="763"/>
      <c r="AF12" s="763">
        <v>0.01</v>
      </c>
      <c r="AG12" s="763"/>
      <c r="AH12" s="763"/>
      <c r="AI12" s="763"/>
      <c r="AJ12" s="763"/>
      <c r="AK12" s="764">
        <v>0</v>
      </c>
      <c r="AL12" s="765"/>
      <c r="AM12" s="765"/>
      <c r="AN12" s="769"/>
      <c r="AO12" s="770"/>
      <c r="AP12" s="3"/>
      <c r="AQ12" s="768">
        <f t="shared" ref="AQ12:AQ30" si="5">IF(P12="材質劣化",2,IF(P12="漏水",3,1))</f>
        <v>2</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1.86</v>
      </c>
      <c r="AE31" s="772">
        <f t="shared" si="6"/>
        <v>0</v>
      </c>
      <c r="AF31" s="772">
        <f t="shared" si="6"/>
        <v>0.01</v>
      </c>
      <c r="AG31" s="772">
        <f t="shared" si="6"/>
        <v>0</v>
      </c>
      <c r="AH31" s="772">
        <f t="shared" si="6"/>
        <v>0</v>
      </c>
      <c r="AI31" s="772">
        <f t="shared" si="6"/>
        <v>0</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1</v>
      </c>
      <c r="AE32" s="762">
        <f t="shared" si="7"/>
        <v>0</v>
      </c>
      <c r="AF32" s="762">
        <f t="shared" si="7"/>
        <v>1</v>
      </c>
      <c r="AG32" s="762">
        <f t="shared" si="7"/>
        <v>0</v>
      </c>
      <c r="AH32" s="762">
        <f t="shared" si="7"/>
        <v>0</v>
      </c>
      <c r="AI32" s="762">
        <f t="shared" si="7"/>
        <v>0</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Ⅲ</v>
      </c>
      <c r="AD33" s="735"/>
      <c r="AE33" s="735"/>
      <c r="AF33" s="776"/>
      <c r="AG33" s="734" t="str">
        <f>IF(AG32&gt;0,"Ⅳ",IF(AH32&gt;0,"Ⅲ",IF(AI32&gt;0,"Ⅱa",IF(AJ32&gt;0,"Ⅱb","Ⅰ"))))</f>
        <v>Ⅰ</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1</v>
      </c>
      <c r="AE35" s="783">
        <f>AE32+AF32</f>
        <v>1</v>
      </c>
      <c r="AF35" s="784"/>
      <c r="AG35" s="762">
        <f>AG32</f>
        <v>0</v>
      </c>
      <c r="AH35" s="762">
        <f>AH32</f>
        <v>0</v>
      </c>
      <c r="AI35" s="783">
        <f>AI32+AJ32</f>
        <v>0</v>
      </c>
      <c r="AJ35" s="784"/>
      <c r="AK35" s="777"/>
      <c r="AL35" s="778"/>
      <c r="AM35" s="778"/>
      <c r="AN35" s="778"/>
      <c r="AO35" s="779"/>
      <c r="AP35" s="3"/>
      <c r="AQ35" s="717">
        <f>+Y32+AC35+AG35</f>
        <v>0</v>
      </c>
      <c r="AR35" s="717">
        <f>+Z32+AD35+AH35</f>
        <v>1</v>
      </c>
      <c r="AS35" s="785">
        <f>+AS34+AE35+AI35</f>
        <v>1</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Ⅲ</v>
      </c>
      <c r="AD36" s="787"/>
      <c r="AE36" s="787"/>
      <c r="AF36" s="787"/>
      <c r="AG36" s="787" t="str">
        <f t="shared" ref="AG36" si="9">IF(AG35&gt;0,"Ⅳ",IF(AH35&gt;0,"Ⅲ",IF(AI35&gt;0,"Ⅱ","Ⅰ")))</f>
        <v>Ⅰ</v>
      </c>
      <c r="AH36" s="787"/>
      <c r="AI36" s="787"/>
      <c r="AJ36" s="787"/>
      <c r="AK36" s="777"/>
      <c r="AL36" s="778"/>
      <c r="AM36" s="778"/>
      <c r="AN36" s="778"/>
      <c r="AO36" s="779"/>
      <c r="AP36" s="3"/>
      <c r="AQ36" s="787" t="str">
        <f>IF(AQ35&gt;0,"Ⅳ",IF(AR35&gt;0,"Ⅲ",IF(AS35&gt;0,"Ⅱ","Ⅰ")))</f>
        <v>Ⅲ</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Ⅲ</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31" priority="3">
      <formula>$AQ11=2</formula>
    </cfRule>
  </conditionalFormatting>
  <conditionalFormatting sqref="Y11:AF30">
    <cfRule type="expression" dxfId="130" priority="2">
      <formula>$AQ11=3</formula>
    </cfRule>
  </conditionalFormatting>
  <conditionalFormatting sqref="AC11:AJ30">
    <cfRule type="expression" dxfId="129" priority="1">
      <formula>$AQ11=1</formula>
    </cfRule>
  </conditionalFormatting>
  <dataValidations count="2">
    <dataValidation type="list" allowBlank="1" showInputMessage="1" showErrorMessage="1" sqref="N11:O30 R11:T30" xr:uid="{A5947ACB-748C-4169-9BC0-CAC364360ED6}">
      <formula1>INDIRECT(L11)</formula1>
    </dataValidation>
    <dataValidation type="list" allowBlank="1" showInputMessage="1" showErrorMessage="1" sqref="Y11:AB30" xr:uid="{6A42D0C0-4584-4575-B2F6-AEC2E811A3EA}">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C5D5E-D31E-4293-9D5D-A6A54A0604A3}">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S4</v>
      </c>
      <c r="AW5" s="716">
        <f>R7</f>
        <v>2.5</v>
      </c>
      <c r="AX5" s="717">
        <f>+Y32</f>
        <v>0</v>
      </c>
      <c r="AY5" s="717">
        <f>+Z32</f>
        <v>0</v>
      </c>
      <c r="AZ5" s="717">
        <f>+AA32</f>
        <v>0</v>
      </c>
      <c r="BA5" s="717">
        <f t="shared" ref="BA5" si="0">+AB32</f>
        <v>0</v>
      </c>
      <c r="BB5" s="717">
        <f>+AC32</f>
        <v>0</v>
      </c>
      <c r="BC5" s="717">
        <f t="shared" ref="BC5:BI5" si="1">+AD32</f>
        <v>0</v>
      </c>
      <c r="BD5" s="717">
        <f t="shared" si="1"/>
        <v>1</v>
      </c>
      <c r="BE5" s="717">
        <f t="shared" si="1"/>
        <v>0</v>
      </c>
      <c r="BF5" s="717">
        <f t="shared" si="1"/>
        <v>0</v>
      </c>
      <c r="BG5" s="717">
        <f t="shared" si="1"/>
        <v>0</v>
      </c>
      <c r="BH5" s="717">
        <f t="shared" si="1"/>
        <v>0</v>
      </c>
      <c r="BI5" s="717">
        <f t="shared" si="1"/>
        <v>2</v>
      </c>
      <c r="BJ5" s="717" t="str">
        <f>+Y35</f>
        <v/>
      </c>
      <c r="BK5" s="717" t="str">
        <f t="shared" ref="BK5" si="2">+Z35</f>
        <v/>
      </c>
      <c r="BL5" s="717" t="str">
        <f>+AA35</f>
        <v/>
      </c>
      <c r="BM5" s="717">
        <f>+AC35</f>
        <v>0</v>
      </c>
      <c r="BN5" s="717">
        <f t="shared" ref="BN5:BO5" si="3">+AD35</f>
        <v>0</v>
      </c>
      <c r="BO5" s="717">
        <f t="shared" si="3"/>
        <v>1</v>
      </c>
      <c r="BP5" s="717">
        <f>+AG35</f>
        <v>0</v>
      </c>
      <c r="BQ5" s="717">
        <f>+AH35</f>
        <v>0</v>
      </c>
      <c r="BR5" s="717">
        <f>+AI35</f>
        <v>2</v>
      </c>
      <c r="BS5" s="718" t="str">
        <f>+Y36</f>
        <v>Ⅰ</v>
      </c>
      <c r="BT5" s="718" t="str">
        <f>+AC36</f>
        <v>Ⅱ</v>
      </c>
      <c r="BU5" s="718" t="str">
        <f>+AG36</f>
        <v>Ⅱ</v>
      </c>
      <c r="BV5" s="718" t="str">
        <f>+Y37</f>
        <v>Ⅱ</v>
      </c>
      <c r="BW5" s="719" t="str">
        <f>IF(Y32&gt;0,$R$7,"")</f>
        <v/>
      </c>
      <c r="BX5" s="720" t="str">
        <f>IF(Z32&gt;0,"",IF(AA32&gt;0,$R$7,""))</f>
        <v/>
      </c>
      <c r="BY5" s="720" t="str">
        <f>IF(Y32+Z32&gt;0,"",IF(AA32&gt;0,$R$7,""))</f>
        <v/>
      </c>
      <c r="BZ5" s="720" t="str">
        <f>IF(Y32+Z32+AA32&gt;0,"",IF(AB32&gt;0,$R$7,""))</f>
        <v/>
      </c>
      <c r="CA5" s="721">
        <f t="shared" ref="CA5:CH5" si="4">+AC31</f>
        <v>0</v>
      </c>
      <c r="CB5" s="721">
        <f t="shared" si="4"/>
        <v>0</v>
      </c>
      <c r="CC5" s="721">
        <f t="shared" si="4"/>
        <v>0.01</v>
      </c>
      <c r="CD5" s="721">
        <f t="shared" si="4"/>
        <v>0</v>
      </c>
      <c r="CE5" s="721">
        <f t="shared" si="4"/>
        <v>0</v>
      </c>
      <c r="CF5" s="721">
        <f t="shared" si="4"/>
        <v>0</v>
      </c>
      <c r="CG5" s="721">
        <f t="shared" si="4"/>
        <v>0</v>
      </c>
      <c r="CH5" s="721">
        <f t="shared" si="4"/>
        <v>9.9599999999999991</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289</v>
      </c>
      <c r="O7" s="735"/>
      <c r="P7" s="731" t="s">
        <v>806</v>
      </c>
      <c r="Q7" s="733"/>
      <c r="R7" s="736">
        <v>2.5</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451</v>
      </c>
      <c r="O11" s="760"/>
      <c r="P11" s="759" t="s">
        <v>452</v>
      </c>
      <c r="Q11" s="760"/>
      <c r="R11" s="183" t="s">
        <v>452</v>
      </c>
      <c r="S11" s="183"/>
      <c r="T11" s="183"/>
      <c r="U11" s="759" t="s">
        <v>356</v>
      </c>
      <c r="V11" s="760"/>
      <c r="W11" s="759"/>
      <c r="X11" s="761"/>
      <c r="Y11" s="762"/>
      <c r="Z11" s="762"/>
      <c r="AA11" s="762"/>
      <c r="AB11" s="762"/>
      <c r="AC11" s="763"/>
      <c r="AD11" s="763"/>
      <c r="AE11" s="763"/>
      <c r="AF11" s="763"/>
      <c r="AG11" s="763"/>
      <c r="AH11" s="763"/>
      <c r="AI11" s="763"/>
      <c r="AJ11" s="763">
        <v>7.56</v>
      </c>
      <c r="AK11" s="764">
        <v>0</v>
      </c>
      <c r="AL11" s="765"/>
      <c r="AM11" s="765"/>
      <c r="AN11" s="766"/>
      <c r="AO11" s="767"/>
      <c r="AP11" s="3"/>
      <c r="AQ11" s="768">
        <f>IF(P11="材質劣化",2,IF(P11="漏水",3,1))</f>
        <v>3</v>
      </c>
    </row>
    <row r="12" spans="2:86" ht="12" customHeight="1" x14ac:dyDescent="0.15">
      <c r="B12" s="419"/>
      <c r="C12" s="730"/>
      <c r="D12" s="725"/>
      <c r="E12" s="725"/>
      <c r="F12" s="725"/>
      <c r="G12" s="725"/>
      <c r="H12" s="725"/>
      <c r="I12" s="725"/>
      <c r="J12" s="726"/>
      <c r="K12" s="758">
        <v>2</v>
      </c>
      <c r="L12" s="759" t="s">
        <v>431</v>
      </c>
      <c r="M12" s="760"/>
      <c r="N12" s="759" t="s">
        <v>443</v>
      </c>
      <c r="O12" s="760"/>
      <c r="P12" s="759" t="s">
        <v>433</v>
      </c>
      <c r="Q12" s="760"/>
      <c r="R12" s="183" t="s">
        <v>455</v>
      </c>
      <c r="S12" s="183"/>
      <c r="T12" s="183"/>
      <c r="U12" s="759" t="s">
        <v>437</v>
      </c>
      <c r="V12" s="760"/>
      <c r="W12" s="759"/>
      <c r="X12" s="761"/>
      <c r="Y12" s="762"/>
      <c r="Z12" s="762"/>
      <c r="AA12" s="762"/>
      <c r="AB12" s="762"/>
      <c r="AC12" s="763"/>
      <c r="AD12" s="763"/>
      <c r="AE12" s="763">
        <v>0.01</v>
      </c>
      <c r="AF12" s="763"/>
      <c r="AG12" s="763"/>
      <c r="AH12" s="763"/>
      <c r="AI12" s="763"/>
      <c r="AJ12" s="763"/>
      <c r="AK12" s="764">
        <v>0</v>
      </c>
      <c r="AL12" s="765"/>
      <c r="AM12" s="765"/>
      <c r="AN12" s="769"/>
      <c r="AO12" s="770"/>
      <c r="AP12" s="3"/>
      <c r="AQ12" s="768">
        <f t="shared" ref="AQ12:AQ30" si="5">IF(P12="材質劣化",2,IF(P12="漏水",3,1))</f>
        <v>2</v>
      </c>
    </row>
    <row r="13" spans="2:86" ht="12" customHeight="1" x14ac:dyDescent="0.15">
      <c r="B13" s="419"/>
      <c r="C13" s="730"/>
      <c r="D13" s="725"/>
      <c r="E13" s="725"/>
      <c r="F13" s="725"/>
      <c r="G13" s="725"/>
      <c r="H13" s="725"/>
      <c r="I13" s="725"/>
      <c r="J13" s="726"/>
      <c r="K13" s="758">
        <v>3</v>
      </c>
      <c r="L13" s="759" t="s">
        <v>431</v>
      </c>
      <c r="M13" s="760"/>
      <c r="N13" s="759" t="s">
        <v>458</v>
      </c>
      <c r="O13" s="760"/>
      <c r="P13" s="759" t="s">
        <v>452</v>
      </c>
      <c r="Q13" s="760"/>
      <c r="R13" s="183" t="s">
        <v>452</v>
      </c>
      <c r="S13" s="183"/>
      <c r="T13" s="183"/>
      <c r="U13" s="759" t="s">
        <v>437</v>
      </c>
      <c r="V13" s="760"/>
      <c r="W13" s="759"/>
      <c r="X13" s="761"/>
      <c r="Y13" s="762"/>
      <c r="Z13" s="762"/>
      <c r="AA13" s="762"/>
      <c r="AB13" s="762"/>
      <c r="AC13" s="763"/>
      <c r="AD13" s="763"/>
      <c r="AE13" s="763"/>
      <c r="AF13" s="763"/>
      <c r="AG13" s="763"/>
      <c r="AH13" s="763"/>
      <c r="AI13" s="763"/>
      <c r="AJ13" s="763">
        <v>2.4</v>
      </c>
      <c r="AK13" s="764">
        <v>0</v>
      </c>
      <c r="AL13" s="765"/>
      <c r="AM13" s="765"/>
      <c r="AN13" s="769"/>
      <c r="AO13" s="770"/>
      <c r="AP13" s="3"/>
      <c r="AQ13" s="768">
        <f t="shared" si="5"/>
        <v>3</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0.01</v>
      </c>
      <c r="AF31" s="772">
        <f t="shared" si="6"/>
        <v>0</v>
      </c>
      <c r="AG31" s="772">
        <f t="shared" si="6"/>
        <v>0</v>
      </c>
      <c r="AH31" s="772">
        <f t="shared" si="6"/>
        <v>0</v>
      </c>
      <c r="AI31" s="772">
        <f t="shared" si="6"/>
        <v>0</v>
      </c>
      <c r="AJ31" s="772">
        <f t="shared" si="6"/>
        <v>9.9599999999999991</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0</v>
      </c>
      <c r="AE32" s="762">
        <f t="shared" si="7"/>
        <v>1</v>
      </c>
      <c r="AF32" s="762">
        <f t="shared" si="7"/>
        <v>0</v>
      </c>
      <c r="AG32" s="762">
        <f t="shared" si="7"/>
        <v>0</v>
      </c>
      <c r="AH32" s="762">
        <f t="shared" si="7"/>
        <v>0</v>
      </c>
      <c r="AI32" s="762">
        <f t="shared" si="7"/>
        <v>0</v>
      </c>
      <c r="AJ32" s="762">
        <f t="shared" si="7"/>
        <v>2</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Ⅱa</v>
      </c>
      <c r="AD33" s="735"/>
      <c r="AE33" s="735"/>
      <c r="AF33" s="776"/>
      <c r="AG33" s="734" t="str">
        <f>IF(AG32&gt;0,"Ⅳ",IF(AH32&gt;0,"Ⅲ",IF(AI32&gt;0,"Ⅱa",IF(AJ32&gt;0,"Ⅱb","Ⅰ"))))</f>
        <v>Ⅱb</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0</v>
      </c>
      <c r="AE35" s="783">
        <f>AE32+AF32</f>
        <v>1</v>
      </c>
      <c r="AF35" s="784"/>
      <c r="AG35" s="762">
        <f>AG32</f>
        <v>0</v>
      </c>
      <c r="AH35" s="762">
        <f>AH32</f>
        <v>0</v>
      </c>
      <c r="AI35" s="783">
        <f>AI32+AJ32</f>
        <v>2</v>
      </c>
      <c r="AJ35" s="784"/>
      <c r="AK35" s="777"/>
      <c r="AL35" s="778"/>
      <c r="AM35" s="778"/>
      <c r="AN35" s="778"/>
      <c r="AO35" s="779"/>
      <c r="AP35" s="3"/>
      <c r="AQ35" s="717">
        <f>+Y32+AC35+AG35</f>
        <v>0</v>
      </c>
      <c r="AR35" s="717">
        <f>+Z32+AD35+AH35</f>
        <v>0</v>
      </c>
      <c r="AS35" s="785">
        <f>+AS34+AE35+AI35</f>
        <v>3</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Ⅱ</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Ⅱ</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Ⅱ</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28" priority="3">
      <formula>$AQ11=2</formula>
    </cfRule>
  </conditionalFormatting>
  <conditionalFormatting sqref="Y11:AF30">
    <cfRule type="expression" dxfId="127" priority="2">
      <formula>$AQ11=3</formula>
    </cfRule>
  </conditionalFormatting>
  <conditionalFormatting sqref="AC11:AJ30">
    <cfRule type="expression" dxfId="126" priority="1">
      <formula>$AQ11=1</formula>
    </cfRule>
  </conditionalFormatting>
  <dataValidations count="2">
    <dataValidation type="list" allowBlank="1" showInputMessage="1" showErrorMessage="1" sqref="N11:O30 R11:T30" xr:uid="{794FBEA5-7BED-4460-A514-214C4C970B7A}">
      <formula1>INDIRECT(L11)</formula1>
    </dataValidation>
    <dataValidation type="list" allowBlank="1" showInputMessage="1" showErrorMessage="1" sqref="Y11:AB30" xr:uid="{A7792994-B985-40C8-828A-7BC86430165F}">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CAABD-41EC-495F-BEAA-061D5714D7CD}">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S5</v>
      </c>
      <c r="AW5" s="716">
        <f>R7</f>
        <v>4</v>
      </c>
      <c r="AX5" s="717">
        <f>+Y32</f>
        <v>0</v>
      </c>
      <c r="AY5" s="717">
        <f>+Z32</f>
        <v>0</v>
      </c>
      <c r="AZ5" s="717">
        <f>+AA32</f>
        <v>0</v>
      </c>
      <c r="BA5" s="717">
        <f t="shared" ref="BA5" si="0">+AB32</f>
        <v>0</v>
      </c>
      <c r="BB5" s="717">
        <f>+AC32</f>
        <v>0</v>
      </c>
      <c r="BC5" s="717">
        <f t="shared" ref="BC5:BI5" si="1">+AD32</f>
        <v>0</v>
      </c>
      <c r="BD5" s="717">
        <f t="shared" si="1"/>
        <v>0</v>
      </c>
      <c r="BE5" s="717">
        <f t="shared" si="1"/>
        <v>0</v>
      </c>
      <c r="BF5" s="717">
        <f t="shared" si="1"/>
        <v>0</v>
      </c>
      <c r="BG5" s="717">
        <f t="shared" si="1"/>
        <v>0</v>
      </c>
      <c r="BH5" s="717">
        <f t="shared" si="1"/>
        <v>0</v>
      </c>
      <c r="BI5" s="717">
        <f t="shared" si="1"/>
        <v>0</v>
      </c>
      <c r="BJ5" s="717" t="str">
        <f>+Y35</f>
        <v/>
      </c>
      <c r="BK5" s="717" t="str">
        <f t="shared" ref="BK5" si="2">+Z35</f>
        <v/>
      </c>
      <c r="BL5" s="717" t="str">
        <f>+AA35</f>
        <v/>
      </c>
      <c r="BM5" s="717">
        <f>+AC35</f>
        <v>0</v>
      </c>
      <c r="BN5" s="717">
        <f t="shared" ref="BN5:BO5" si="3">+AD35</f>
        <v>0</v>
      </c>
      <c r="BO5" s="717">
        <f t="shared" si="3"/>
        <v>0</v>
      </c>
      <c r="BP5" s="717">
        <f>+AG35</f>
        <v>0</v>
      </c>
      <c r="BQ5" s="717">
        <f>+AH35</f>
        <v>0</v>
      </c>
      <c r="BR5" s="717">
        <f>+AI35</f>
        <v>0</v>
      </c>
      <c r="BS5" s="718" t="str">
        <f>+Y36</f>
        <v>Ⅰ</v>
      </c>
      <c r="BT5" s="718" t="str">
        <f>+AC36</f>
        <v>Ⅰ</v>
      </c>
      <c r="BU5" s="718" t="str">
        <f>+AG36</f>
        <v>Ⅰ</v>
      </c>
      <c r="BV5" s="718" t="str">
        <f>+Y37</f>
        <v>Ⅰ</v>
      </c>
      <c r="BW5" s="719" t="str">
        <f>IF(Y32&gt;0,$R$7,"")</f>
        <v/>
      </c>
      <c r="BX5" s="720" t="str">
        <f>IF(Z32&gt;0,"",IF(AA32&gt;0,$R$7,""))</f>
        <v/>
      </c>
      <c r="BY5" s="720" t="str">
        <f>IF(Y32+Z32&gt;0,"",IF(AA32&gt;0,$R$7,""))</f>
        <v/>
      </c>
      <c r="BZ5" s="720" t="str">
        <f>IF(Y32+Z32+AA32&gt;0,"",IF(AB32&gt;0,$R$7,""))</f>
        <v/>
      </c>
      <c r="CA5" s="721">
        <f t="shared" ref="CA5:CH5" si="4">+AC31</f>
        <v>0</v>
      </c>
      <c r="CB5" s="721">
        <f t="shared" si="4"/>
        <v>0</v>
      </c>
      <c r="CC5" s="721">
        <f t="shared" si="4"/>
        <v>0</v>
      </c>
      <c r="CD5" s="721">
        <f t="shared" si="4"/>
        <v>0</v>
      </c>
      <c r="CE5" s="721">
        <f t="shared" si="4"/>
        <v>0</v>
      </c>
      <c r="CF5" s="721">
        <f t="shared" si="4"/>
        <v>0</v>
      </c>
      <c r="CG5" s="721">
        <f t="shared" si="4"/>
        <v>0</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290</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c r="L11" s="759"/>
      <c r="M11" s="760"/>
      <c r="N11" s="759"/>
      <c r="O11" s="760"/>
      <c r="P11" s="759"/>
      <c r="Q11" s="760"/>
      <c r="R11" s="183"/>
      <c r="S11" s="183"/>
      <c r="T11" s="183"/>
      <c r="U11" s="759"/>
      <c r="V11" s="760"/>
      <c r="W11" s="759"/>
      <c r="X11" s="761"/>
      <c r="Y11" s="762"/>
      <c r="Z11" s="762"/>
      <c r="AA11" s="762"/>
      <c r="AB11" s="762"/>
      <c r="AC11" s="763"/>
      <c r="AD11" s="763"/>
      <c r="AE11" s="763"/>
      <c r="AF11" s="763"/>
      <c r="AG11" s="763"/>
      <c r="AH11" s="763"/>
      <c r="AI11" s="763"/>
      <c r="AJ11" s="763"/>
      <c r="AK11" s="764"/>
      <c r="AL11" s="765"/>
      <c r="AM11" s="765"/>
      <c r="AN11" s="766"/>
      <c r="AO11" s="767"/>
      <c r="AP11" s="3"/>
      <c r="AQ11" s="768">
        <f>IF(P11="材質劣化",2,IF(P11="漏水",3,1))</f>
        <v>1</v>
      </c>
    </row>
    <row r="12" spans="2:86" ht="12" customHeight="1" x14ac:dyDescent="0.15">
      <c r="B12" s="419"/>
      <c r="C12" s="730"/>
      <c r="D12" s="725"/>
      <c r="E12" s="725"/>
      <c r="F12" s="725"/>
      <c r="G12" s="725"/>
      <c r="H12" s="725"/>
      <c r="I12" s="725"/>
      <c r="J12" s="726"/>
      <c r="K12" s="758"/>
      <c r="L12" s="759"/>
      <c r="M12" s="760"/>
      <c r="N12" s="759"/>
      <c r="O12" s="760"/>
      <c r="P12" s="759"/>
      <c r="Q12" s="760"/>
      <c r="R12" s="183"/>
      <c r="S12" s="183"/>
      <c r="T12" s="183"/>
      <c r="U12" s="759"/>
      <c r="V12" s="760"/>
      <c r="W12" s="759"/>
      <c r="X12" s="761"/>
      <c r="Y12" s="762"/>
      <c r="Z12" s="762"/>
      <c r="AA12" s="762"/>
      <c r="AB12" s="762"/>
      <c r="AC12" s="763"/>
      <c r="AD12" s="763"/>
      <c r="AE12" s="763"/>
      <c r="AF12" s="763"/>
      <c r="AG12" s="763"/>
      <c r="AH12" s="763"/>
      <c r="AI12" s="763"/>
      <c r="AJ12" s="763"/>
      <c r="AK12" s="764"/>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0</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0</v>
      </c>
      <c r="AE32" s="762">
        <f t="shared" si="7"/>
        <v>0</v>
      </c>
      <c r="AF32" s="762">
        <f t="shared" si="7"/>
        <v>0</v>
      </c>
      <c r="AG32" s="762">
        <f t="shared" si="7"/>
        <v>0</v>
      </c>
      <c r="AH32" s="762">
        <f t="shared" si="7"/>
        <v>0</v>
      </c>
      <c r="AI32" s="762">
        <f t="shared" si="7"/>
        <v>0</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Ⅰ</v>
      </c>
      <c r="AD33" s="735"/>
      <c r="AE33" s="735"/>
      <c r="AF33" s="776"/>
      <c r="AG33" s="734" t="str">
        <f>IF(AG32&gt;0,"Ⅳ",IF(AH32&gt;0,"Ⅲ",IF(AI32&gt;0,"Ⅱa",IF(AJ32&gt;0,"Ⅱb","Ⅰ"))))</f>
        <v>Ⅰ</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0</v>
      </c>
      <c r="AE35" s="783">
        <f>AE32+AF32</f>
        <v>0</v>
      </c>
      <c r="AF35" s="784"/>
      <c r="AG35" s="762">
        <f>AG32</f>
        <v>0</v>
      </c>
      <c r="AH35" s="762">
        <f>AH32</f>
        <v>0</v>
      </c>
      <c r="AI35" s="783">
        <f>AI32+AJ32</f>
        <v>0</v>
      </c>
      <c r="AJ35" s="784"/>
      <c r="AK35" s="777"/>
      <c r="AL35" s="778"/>
      <c r="AM35" s="778"/>
      <c r="AN35" s="778"/>
      <c r="AO35" s="779"/>
      <c r="AP35" s="3"/>
      <c r="AQ35" s="717">
        <f>+Y32+AC35+AG35</f>
        <v>0</v>
      </c>
      <c r="AR35" s="717">
        <f>+Z32+AD35+AH35</f>
        <v>0</v>
      </c>
      <c r="AS35" s="785">
        <f>+AS34+AE35+AI35</f>
        <v>0</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Ⅰ</v>
      </c>
      <c r="AD36" s="787"/>
      <c r="AE36" s="787"/>
      <c r="AF36" s="787"/>
      <c r="AG36" s="787" t="str">
        <f t="shared" ref="AG36" si="9">IF(AG35&gt;0,"Ⅳ",IF(AH35&gt;0,"Ⅲ",IF(AI35&gt;0,"Ⅱ","Ⅰ")))</f>
        <v>Ⅰ</v>
      </c>
      <c r="AH36" s="787"/>
      <c r="AI36" s="787"/>
      <c r="AJ36" s="787"/>
      <c r="AK36" s="777"/>
      <c r="AL36" s="778"/>
      <c r="AM36" s="778"/>
      <c r="AN36" s="778"/>
      <c r="AO36" s="779"/>
      <c r="AP36" s="3"/>
      <c r="AQ36" s="787" t="str">
        <f>IF(AQ35&gt;0,"Ⅳ",IF(AR35&gt;0,"Ⅲ",IF(AS35&gt;0,"Ⅱ","Ⅰ")))</f>
        <v>Ⅰ</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Ⅰ</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25" priority="3">
      <formula>$AQ11=2</formula>
    </cfRule>
  </conditionalFormatting>
  <conditionalFormatting sqref="Y11:AF30">
    <cfRule type="expression" dxfId="124" priority="2">
      <formula>$AQ11=3</formula>
    </cfRule>
  </conditionalFormatting>
  <conditionalFormatting sqref="AC11:AJ30">
    <cfRule type="expression" dxfId="123" priority="1">
      <formula>$AQ11=1</formula>
    </cfRule>
  </conditionalFormatting>
  <dataValidations count="2">
    <dataValidation type="list" allowBlank="1" showInputMessage="1" showErrorMessage="1" sqref="N11:O30 R11:T30" xr:uid="{C4FF87CE-F155-4B09-BE85-811667001B7E}">
      <formula1>INDIRECT(L11)</formula1>
    </dataValidation>
    <dataValidation type="list" allowBlank="1" showInputMessage="1" showErrorMessage="1" sqref="Y11:AB30" xr:uid="{B4725D0D-9EA5-436E-A135-2EAEE015C6FC}">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8F096-0279-4A30-91E6-07AF64045A9C}">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S6</v>
      </c>
      <c r="AW5" s="716">
        <f>R7</f>
        <v>4</v>
      </c>
      <c r="AX5" s="717">
        <f>+Y32</f>
        <v>0</v>
      </c>
      <c r="AY5" s="717">
        <f>+Z32</f>
        <v>0</v>
      </c>
      <c r="AZ5" s="717">
        <f>+AA32</f>
        <v>0</v>
      </c>
      <c r="BA5" s="717">
        <f t="shared" ref="BA5" si="0">+AB32</f>
        <v>0</v>
      </c>
      <c r="BB5" s="717">
        <f>+AC32</f>
        <v>0</v>
      </c>
      <c r="BC5" s="717">
        <f t="shared" ref="BC5:BI5" si="1">+AD32</f>
        <v>0</v>
      </c>
      <c r="BD5" s="717">
        <f t="shared" si="1"/>
        <v>0</v>
      </c>
      <c r="BE5" s="717">
        <f t="shared" si="1"/>
        <v>0</v>
      </c>
      <c r="BF5" s="717">
        <f t="shared" si="1"/>
        <v>0</v>
      </c>
      <c r="BG5" s="717">
        <f t="shared" si="1"/>
        <v>0</v>
      </c>
      <c r="BH5" s="717">
        <f t="shared" si="1"/>
        <v>1</v>
      </c>
      <c r="BI5" s="717">
        <f t="shared" si="1"/>
        <v>0</v>
      </c>
      <c r="BJ5" s="717" t="str">
        <f>+Y35</f>
        <v/>
      </c>
      <c r="BK5" s="717" t="str">
        <f t="shared" ref="BK5" si="2">+Z35</f>
        <v/>
      </c>
      <c r="BL5" s="717" t="str">
        <f>+AA35</f>
        <v/>
      </c>
      <c r="BM5" s="717">
        <f>+AC35</f>
        <v>0</v>
      </c>
      <c r="BN5" s="717">
        <f t="shared" ref="BN5:BO5" si="3">+AD35</f>
        <v>0</v>
      </c>
      <c r="BO5" s="717">
        <f t="shared" si="3"/>
        <v>0</v>
      </c>
      <c r="BP5" s="717">
        <f>+AG35</f>
        <v>0</v>
      </c>
      <c r="BQ5" s="717">
        <f>+AH35</f>
        <v>0</v>
      </c>
      <c r="BR5" s="717">
        <f>+AI35</f>
        <v>1</v>
      </c>
      <c r="BS5" s="718" t="str">
        <f>+Y36</f>
        <v>Ⅰ</v>
      </c>
      <c r="BT5" s="718" t="str">
        <f>+AC36</f>
        <v>Ⅰ</v>
      </c>
      <c r="BU5" s="718" t="str">
        <f>+AG36</f>
        <v>Ⅱ</v>
      </c>
      <c r="BV5" s="718" t="str">
        <f>+Y37</f>
        <v>Ⅱ</v>
      </c>
      <c r="BW5" s="719" t="str">
        <f>IF(Y32&gt;0,$R$7,"")</f>
        <v/>
      </c>
      <c r="BX5" s="720" t="str">
        <f>IF(Z32&gt;0,"",IF(AA32&gt;0,$R$7,""))</f>
        <v/>
      </c>
      <c r="BY5" s="720" t="str">
        <f>IF(Y32+Z32&gt;0,"",IF(AA32&gt;0,$R$7,""))</f>
        <v/>
      </c>
      <c r="BZ5" s="720" t="str">
        <f>IF(Y32+Z32+AA32&gt;0,"",IF(AB32&gt;0,$R$7,""))</f>
        <v/>
      </c>
      <c r="CA5" s="721">
        <f t="shared" ref="CA5:CH5" si="4">+AC31</f>
        <v>0</v>
      </c>
      <c r="CB5" s="721">
        <f t="shared" si="4"/>
        <v>0</v>
      </c>
      <c r="CC5" s="721">
        <f t="shared" si="4"/>
        <v>0</v>
      </c>
      <c r="CD5" s="721">
        <f t="shared" si="4"/>
        <v>0</v>
      </c>
      <c r="CE5" s="721">
        <f t="shared" si="4"/>
        <v>0</v>
      </c>
      <c r="CF5" s="721">
        <f t="shared" si="4"/>
        <v>0</v>
      </c>
      <c r="CG5" s="721">
        <f t="shared" si="4"/>
        <v>1.4999999999999999E-2</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291</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441</v>
      </c>
      <c r="O11" s="760"/>
      <c r="P11" s="759" t="s">
        <v>452</v>
      </c>
      <c r="Q11" s="760"/>
      <c r="R11" s="183" t="s">
        <v>434</v>
      </c>
      <c r="S11" s="183"/>
      <c r="T11" s="183"/>
      <c r="U11" s="759" t="s">
        <v>356</v>
      </c>
      <c r="V11" s="760"/>
      <c r="W11" s="759"/>
      <c r="X11" s="761"/>
      <c r="Y11" s="762"/>
      <c r="Z11" s="762"/>
      <c r="AA11" s="762"/>
      <c r="AB11" s="762"/>
      <c r="AC11" s="763"/>
      <c r="AD11" s="763"/>
      <c r="AE11" s="763"/>
      <c r="AF11" s="763"/>
      <c r="AG11" s="763"/>
      <c r="AH11" s="763"/>
      <c r="AI11" s="763">
        <v>1.4999999999999999E-2</v>
      </c>
      <c r="AJ11" s="763"/>
      <c r="AK11" s="764">
        <v>0</v>
      </c>
      <c r="AL11" s="765"/>
      <c r="AM11" s="765"/>
      <c r="AN11" s="766"/>
      <c r="AO11" s="767"/>
      <c r="AP11" s="3"/>
      <c r="AQ11" s="768">
        <f>IF(P11="材質劣化",2,IF(P11="漏水",3,1))</f>
        <v>3</v>
      </c>
    </row>
    <row r="12" spans="2:86" ht="12" customHeight="1" x14ac:dyDescent="0.15">
      <c r="B12" s="419"/>
      <c r="C12" s="730"/>
      <c r="D12" s="725"/>
      <c r="E12" s="725"/>
      <c r="F12" s="725"/>
      <c r="G12" s="725"/>
      <c r="H12" s="725"/>
      <c r="I12" s="725"/>
      <c r="J12" s="726"/>
      <c r="K12" s="758"/>
      <c r="L12" s="759"/>
      <c r="M12" s="760"/>
      <c r="N12" s="759"/>
      <c r="O12" s="760"/>
      <c r="P12" s="759"/>
      <c r="Q12" s="760"/>
      <c r="R12" s="183"/>
      <c r="S12" s="183"/>
      <c r="T12" s="183"/>
      <c r="U12" s="759"/>
      <c r="V12" s="760"/>
      <c r="W12" s="759"/>
      <c r="X12" s="761"/>
      <c r="Y12" s="762"/>
      <c r="Z12" s="762"/>
      <c r="AA12" s="762"/>
      <c r="AB12" s="762"/>
      <c r="AC12" s="763"/>
      <c r="AD12" s="763"/>
      <c r="AE12" s="763"/>
      <c r="AF12" s="763"/>
      <c r="AG12" s="763"/>
      <c r="AH12" s="763"/>
      <c r="AI12" s="763"/>
      <c r="AJ12" s="763"/>
      <c r="AK12" s="764"/>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1.4999999999999999E-2</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0</v>
      </c>
      <c r="AE32" s="762">
        <f t="shared" si="7"/>
        <v>0</v>
      </c>
      <c r="AF32" s="762">
        <f t="shared" si="7"/>
        <v>0</v>
      </c>
      <c r="AG32" s="762">
        <f t="shared" si="7"/>
        <v>0</v>
      </c>
      <c r="AH32" s="762">
        <f t="shared" si="7"/>
        <v>0</v>
      </c>
      <c r="AI32" s="762">
        <f t="shared" si="7"/>
        <v>1</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Ⅰ</v>
      </c>
      <c r="AD33" s="735"/>
      <c r="AE33" s="735"/>
      <c r="AF33" s="776"/>
      <c r="AG33" s="734" t="str">
        <f>IF(AG32&gt;0,"Ⅳ",IF(AH32&gt;0,"Ⅲ",IF(AI32&gt;0,"Ⅱa",IF(AJ32&gt;0,"Ⅱb","Ⅰ"))))</f>
        <v>Ⅱa</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0</v>
      </c>
      <c r="AE35" s="783">
        <f>AE32+AF32</f>
        <v>0</v>
      </c>
      <c r="AF35" s="784"/>
      <c r="AG35" s="762">
        <f>AG32</f>
        <v>0</v>
      </c>
      <c r="AH35" s="762">
        <f>AH32</f>
        <v>0</v>
      </c>
      <c r="AI35" s="783">
        <f>AI32+AJ32</f>
        <v>1</v>
      </c>
      <c r="AJ35" s="784"/>
      <c r="AK35" s="777"/>
      <c r="AL35" s="778"/>
      <c r="AM35" s="778"/>
      <c r="AN35" s="778"/>
      <c r="AO35" s="779"/>
      <c r="AP35" s="3"/>
      <c r="AQ35" s="717">
        <f>+Y32+AC35+AG35</f>
        <v>0</v>
      </c>
      <c r="AR35" s="717">
        <f>+Z32+AD35+AH35</f>
        <v>0</v>
      </c>
      <c r="AS35" s="785">
        <f>+AS34+AE35+AI35</f>
        <v>1</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Ⅰ</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Ⅱ</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Ⅱ</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22" priority="3">
      <formula>$AQ11=2</formula>
    </cfRule>
  </conditionalFormatting>
  <conditionalFormatting sqref="Y11:AF30">
    <cfRule type="expression" dxfId="121" priority="2">
      <formula>$AQ11=3</formula>
    </cfRule>
  </conditionalFormatting>
  <conditionalFormatting sqref="AC11:AJ30">
    <cfRule type="expression" dxfId="120" priority="1">
      <formula>$AQ11=1</formula>
    </cfRule>
  </conditionalFormatting>
  <dataValidations count="2">
    <dataValidation type="list" allowBlank="1" showInputMessage="1" showErrorMessage="1" sqref="N11:O30 R11:T30" xr:uid="{75F6BF17-1593-4628-828C-CA5D339F2F48}">
      <formula1>INDIRECT(L11)</formula1>
    </dataValidation>
    <dataValidation type="list" allowBlank="1" showInputMessage="1" showErrorMessage="1" sqref="Y11:AB30" xr:uid="{76DAC083-9864-4D34-A586-B1A9D85A3D78}">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E6A0B-986A-4E11-8408-723CE66F98EB}">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S7</v>
      </c>
      <c r="AW5" s="716">
        <f>R7</f>
        <v>4</v>
      </c>
      <c r="AX5" s="717">
        <f>+Y32</f>
        <v>0</v>
      </c>
      <c r="AY5" s="717">
        <f>+Z32</f>
        <v>0</v>
      </c>
      <c r="AZ5" s="717">
        <f>+AA32</f>
        <v>0</v>
      </c>
      <c r="BA5" s="717">
        <f t="shared" ref="BA5" si="0">+AB32</f>
        <v>1</v>
      </c>
      <c r="BB5" s="717">
        <f>+AC32</f>
        <v>0</v>
      </c>
      <c r="BC5" s="717">
        <f t="shared" ref="BC5:BI5" si="1">+AD32</f>
        <v>0</v>
      </c>
      <c r="BD5" s="717">
        <f t="shared" si="1"/>
        <v>0</v>
      </c>
      <c r="BE5" s="717">
        <f t="shared" si="1"/>
        <v>0</v>
      </c>
      <c r="BF5" s="717">
        <f t="shared" si="1"/>
        <v>0</v>
      </c>
      <c r="BG5" s="717">
        <f t="shared" si="1"/>
        <v>0</v>
      </c>
      <c r="BH5" s="717">
        <f t="shared" si="1"/>
        <v>0</v>
      </c>
      <c r="BI5" s="717">
        <f t="shared" si="1"/>
        <v>1</v>
      </c>
      <c r="BJ5" s="717" t="str">
        <f>+Y35</f>
        <v/>
      </c>
      <c r="BK5" s="717" t="str">
        <f t="shared" ref="BK5" si="2">+Z35</f>
        <v/>
      </c>
      <c r="BL5" s="717">
        <f>+AA35</f>
        <v>1</v>
      </c>
      <c r="BM5" s="717">
        <f>+AC35</f>
        <v>0</v>
      </c>
      <c r="BN5" s="717">
        <f t="shared" ref="BN5:BO5" si="3">+AD35</f>
        <v>0</v>
      </c>
      <c r="BO5" s="717">
        <f t="shared" si="3"/>
        <v>0</v>
      </c>
      <c r="BP5" s="717">
        <f>+AG35</f>
        <v>0</v>
      </c>
      <c r="BQ5" s="717">
        <f>+AH35</f>
        <v>0</v>
      </c>
      <c r="BR5" s="717">
        <f>+AI35</f>
        <v>1</v>
      </c>
      <c r="BS5" s="718" t="str">
        <f>+Y36</f>
        <v>Ⅱ</v>
      </c>
      <c r="BT5" s="718" t="str">
        <f>+AC36</f>
        <v>Ⅰ</v>
      </c>
      <c r="BU5" s="718" t="str">
        <f>+AG36</f>
        <v>Ⅱ</v>
      </c>
      <c r="BV5" s="718" t="str">
        <f>+Y37</f>
        <v>Ⅱ</v>
      </c>
      <c r="BW5" s="719" t="str">
        <f>IF(Y32&gt;0,$R$7,"")</f>
        <v/>
      </c>
      <c r="BX5" s="720" t="str">
        <f>IF(Z32&gt;0,"",IF(AA32&gt;0,$R$7,""))</f>
        <v/>
      </c>
      <c r="BY5" s="720" t="str">
        <f>IF(Y32+Z32&gt;0,"",IF(AA32&gt;0,$R$7,""))</f>
        <v/>
      </c>
      <c r="BZ5" s="720">
        <f>IF(Y32+Z32+AA32&gt;0,"",IF(AB32&gt;0,$R$7,""))</f>
        <v>4</v>
      </c>
      <c r="CA5" s="721">
        <f t="shared" ref="CA5:CH5" si="4">+AC31</f>
        <v>0</v>
      </c>
      <c r="CB5" s="721">
        <f t="shared" si="4"/>
        <v>0</v>
      </c>
      <c r="CC5" s="721">
        <f t="shared" si="4"/>
        <v>0</v>
      </c>
      <c r="CD5" s="721">
        <f t="shared" si="4"/>
        <v>0</v>
      </c>
      <c r="CE5" s="721">
        <f t="shared" si="4"/>
        <v>0</v>
      </c>
      <c r="CF5" s="721">
        <f t="shared" si="4"/>
        <v>0</v>
      </c>
      <c r="CG5" s="721">
        <f t="shared" si="4"/>
        <v>0</v>
      </c>
      <c r="CH5" s="721">
        <f t="shared" si="4"/>
        <v>1.32</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292</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443</v>
      </c>
      <c r="O11" s="760"/>
      <c r="P11" s="759" t="s">
        <v>463</v>
      </c>
      <c r="Q11" s="760"/>
      <c r="R11" s="183" t="s">
        <v>464</v>
      </c>
      <c r="S11" s="183"/>
      <c r="T11" s="183"/>
      <c r="U11" s="759" t="s">
        <v>437</v>
      </c>
      <c r="V11" s="760"/>
      <c r="W11" s="759"/>
      <c r="X11" s="761"/>
      <c r="Y11" s="762"/>
      <c r="Z11" s="762"/>
      <c r="AA11" s="762"/>
      <c r="AB11" s="762" t="s">
        <v>332</v>
      </c>
      <c r="AC11" s="763"/>
      <c r="AD11" s="763"/>
      <c r="AE11" s="763"/>
      <c r="AF11" s="763"/>
      <c r="AG11" s="763"/>
      <c r="AH11" s="763"/>
      <c r="AI11" s="763"/>
      <c r="AJ11" s="763"/>
      <c r="AK11" s="764" t="s">
        <v>844</v>
      </c>
      <c r="AL11" s="765"/>
      <c r="AM11" s="765"/>
      <c r="AN11" s="766"/>
      <c r="AO11" s="767"/>
      <c r="AP11" s="3"/>
      <c r="AQ11" s="768">
        <f>IF(P11="材質劣化",2,IF(P11="漏水",3,1))</f>
        <v>1</v>
      </c>
    </row>
    <row r="12" spans="2:86" ht="12" customHeight="1" x14ac:dyDescent="0.15">
      <c r="B12" s="419"/>
      <c r="C12" s="730"/>
      <c r="D12" s="725"/>
      <c r="E12" s="725"/>
      <c r="F12" s="725"/>
      <c r="G12" s="725"/>
      <c r="H12" s="725"/>
      <c r="I12" s="725"/>
      <c r="J12" s="726"/>
      <c r="K12" s="758">
        <v>2</v>
      </c>
      <c r="L12" s="759" t="s">
        <v>466</v>
      </c>
      <c r="M12" s="760"/>
      <c r="N12" s="759" t="s">
        <v>467</v>
      </c>
      <c r="O12" s="760"/>
      <c r="P12" s="759" t="s">
        <v>452</v>
      </c>
      <c r="Q12" s="760"/>
      <c r="R12" s="183" t="s">
        <v>468</v>
      </c>
      <c r="S12" s="183"/>
      <c r="T12" s="183"/>
      <c r="U12" s="759" t="s">
        <v>356</v>
      </c>
      <c r="V12" s="760"/>
      <c r="W12" s="759"/>
      <c r="X12" s="761"/>
      <c r="Y12" s="762"/>
      <c r="Z12" s="762"/>
      <c r="AA12" s="762"/>
      <c r="AB12" s="762"/>
      <c r="AC12" s="763"/>
      <c r="AD12" s="763"/>
      <c r="AE12" s="763"/>
      <c r="AF12" s="763"/>
      <c r="AG12" s="763"/>
      <c r="AH12" s="763"/>
      <c r="AI12" s="763"/>
      <c r="AJ12" s="763">
        <v>1.32</v>
      </c>
      <c r="AK12" s="764">
        <v>0</v>
      </c>
      <c r="AL12" s="765"/>
      <c r="AM12" s="765"/>
      <c r="AN12" s="769"/>
      <c r="AO12" s="770"/>
      <c r="AP12" s="3"/>
      <c r="AQ12" s="768">
        <f t="shared" ref="AQ12:AQ30" si="5">IF(P12="材質劣化",2,IF(P12="漏水",3,1))</f>
        <v>3</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0</v>
      </c>
      <c r="AJ31" s="772">
        <f t="shared" si="6"/>
        <v>1.32</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1</v>
      </c>
      <c r="AC32" s="762">
        <f t="shared" ref="AC32:AJ32" si="7">COUNT(AC11:AC30)</f>
        <v>0</v>
      </c>
      <c r="AD32" s="762">
        <f t="shared" si="7"/>
        <v>0</v>
      </c>
      <c r="AE32" s="762">
        <f t="shared" si="7"/>
        <v>0</v>
      </c>
      <c r="AF32" s="762">
        <f t="shared" si="7"/>
        <v>0</v>
      </c>
      <c r="AG32" s="762">
        <f t="shared" si="7"/>
        <v>0</v>
      </c>
      <c r="AH32" s="762">
        <f t="shared" si="7"/>
        <v>0</v>
      </c>
      <c r="AI32" s="762">
        <f t="shared" si="7"/>
        <v>0</v>
      </c>
      <c r="AJ32" s="762">
        <f t="shared" si="7"/>
        <v>1</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Ⅱb</v>
      </c>
      <c r="Z33" s="735"/>
      <c r="AA33" s="735"/>
      <c r="AB33" s="776"/>
      <c r="AC33" s="734" t="str">
        <f>IF(AC32&gt;0,"Ⅳ",IF(AD32&gt;0,"Ⅲ",IF(AE32&gt;0,"Ⅱa",IF(AF32&gt;0,"Ⅱb","Ⅰ"))))</f>
        <v>Ⅰ</v>
      </c>
      <c r="AD33" s="735"/>
      <c r="AE33" s="735"/>
      <c r="AF33" s="776"/>
      <c r="AG33" s="734" t="str">
        <f>IF(AG32&gt;0,"Ⅳ",IF(AH32&gt;0,"Ⅲ",IF(AI32&gt;0,"Ⅱa",IF(AJ32&gt;0,"Ⅱb","Ⅰ"))))</f>
        <v>Ⅱb</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1</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f>IF(AQ34=1,"",IF(AS34&gt;0,1,""))</f>
        <v>1</v>
      </c>
      <c r="AB35" s="784"/>
      <c r="AC35" s="762">
        <f>+AC32</f>
        <v>0</v>
      </c>
      <c r="AD35" s="762">
        <f>AD32</f>
        <v>0</v>
      </c>
      <c r="AE35" s="783">
        <f>AE32+AF32</f>
        <v>0</v>
      </c>
      <c r="AF35" s="784"/>
      <c r="AG35" s="762">
        <f>AG32</f>
        <v>0</v>
      </c>
      <c r="AH35" s="762">
        <f>AH32</f>
        <v>0</v>
      </c>
      <c r="AI35" s="783">
        <f>AI32+AJ32</f>
        <v>1</v>
      </c>
      <c r="AJ35" s="784"/>
      <c r="AK35" s="777"/>
      <c r="AL35" s="778"/>
      <c r="AM35" s="778"/>
      <c r="AN35" s="778"/>
      <c r="AO35" s="779"/>
      <c r="AP35" s="3"/>
      <c r="AQ35" s="717">
        <f>+Y32+AC35+AG35</f>
        <v>0</v>
      </c>
      <c r="AR35" s="717">
        <f>+Z32+AD35+AH35</f>
        <v>0</v>
      </c>
      <c r="AS35" s="785">
        <f>+AS34+AE35+AI35</f>
        <v>2</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Ⅱ</v>
      </c>
      <c r="Z36" s="787"/>
      <c r="AA36" s="787"/>
      <c r="AB36" s="787"/>
      <c r="AC36" s="787" t="str">
        <f t="shared" ref="AC36" si="8">IF(AC35&gt;0,"Ⅳ",IF(AD35&gt;0,"Ⅲ",IF(AE35&gt;0,"Ⅱ","Ⅰ")))</f>
        <v>Ⅰ</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Ⅱ</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Ⅱ</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19" priority="3">
      <formula>$AQ11=2</formula>
    </cfRule>
  </conditionalFormatting>
  <conditionalFormatting sqref="Y11:AF30">
    <cfRule type="expression" dxfId="118" priority="2">
      <formula>$AQ11=3</formula>
    </cfRule>
  </conditionalFormatting>
  <conditionalFormatting sqref="AC11:AJ30">
    <cfRule type="expression" dxfId="117" priority="1">
      <formula>$AQ11=1</formula>
    </cfRule>
  </conditionalFormatting>
  <dataValidations count="2">
    <dataValidation type="list" allowBlank="1" showInputMessage="1" showErrorMessage="1" sqref="N11:O30 R11:T30" xr:uid="{3C4D5C31-1748-4FEB-9F3E-2C300C119D31}">
      <formula1>INDIRECT(L11)</formula1>
    </dataValidation>
    <dataValidation type="list" allowBlank="1" showInputMessage="1" showErrorMessage="1" sqref="Y11:AB30" xr:uid="{8EEF4789-B744-40CE-B5B5-1E53C2C17B4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FFA0D-40E5-4244-AC84-7AAFDA026745}">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S8</v>
      </c>
      <c r="AW5" s="716">
        <f>R7</f>
        <v>4</v>
      </c>
      <c r="AX5" s="717">
        <f>+Y32</f>
        <v>0</v>
      </c>
      <c r="AY5" s="717">
        <f>+Z32</f>
        <v>0</v>
      </c>
      <c r="AZ5" s="717">
        <f>+AA32</f>
        <v>0</v>
      </c>
      <c r="BA5" s="717">
        <f t="shared" ref="BA5" si="0">+AB32</f>
        <v>2</v>
      </c>
      <c r="BB5" s="717">
        <f>+AC32</f>
        <v>0</v>
      </c>
      <c r="BC5" s="717">
        <f t="shared" ref="BC5:BI5" si="1">+AD32</f>
        <v>0</v>
      </c>
      <c r="BD5" s="717">
        <f t="shared" si="1"/>
        <v>0</v>
      </c>
      <c r="BE5" s="717">
        <f t="shared" si="1"/>
        <v>0</v>
      </c>
      <c r="BF5" s="717">
        <f t="shared" si="1"/>
        <v>0</v>
      </c>
      <c r="BG5" s="717">
        <f t="shared" si="1"/>
        <v>0</v>
      </c>
      <c r="BH5" s="717">
        <f t="shared" si="1"/>
        <v>0</v>
      </c>
      <c r="BI5" s="717">
        <f t="shared" si="1"/>
        <v>0</v>
      </c>
      <c r="BJ5" s="717" t="str">
        <f>+Y35</f>
        <v/>
      </c>
      <c r="BK5" s="717" t="str">
        <f t="shared" ref="BK5" si="2">+Z35</f>
        <v/>
      </c>
      <c r="BL5" s="717">
        <f>+AA35</f>
        <v>1</v>
      </c>
      <c r="BM5" s="717">
        <f>+AC35</f>
        <v>0</v>
      </c>
      <c r="BN5" s="717">
        <f t="shared" ref="BN5:BO5" si="3">+AD35</f>
        <v>0</v>
      </c>
      <c r="BO5" s="717">
        <f t="shared" si="3"/>
        <v>0</v>
      </c>
      <c r="BP5" s="717">
        <f>+AG35</f>
        <v>0</v>
      </c>
      <c r="BQ5" s="717">
        <f>+AH35</f>
        <v>0</v>
      </c>
      <c r="BR5" s="717">
        <f>+AI35</f>
        <v>0</v>
      </c>
      <c r="BS5" s="718" t="str">
        <f>+Y36</f>
        <v>Ⅱ</v>
      </c>
      <c r="BT5" s="718" t="str">
        <f>+AC36</f>
        <v>Ⅰ</v>
      </c>
      <c r="BU5" s="718" t="str">
        <f>+AG36</f>
        <v>Ⅰ</v>
      </c>
      <c r="BV5" s="718" t="str">
        <f>+Y37</f>
        <v>Ⅱ</v>
      </c>
      <c r="BW5" s="719" t="str">
        <f>IF(Y32&gt;0,$R$7,"")</f>
        <v/>
      </c>
      <c r="BX5" s="720" t="str">
        <f>IF(Z32&gt;0,"",IF(AA32&gt;0,$R$7,""))</f>
        <v/>
      </c>
      <c r="BY5" s="720" t="str">
        <f>IF(Y32+Z32&gt;0,"",IF(AA32&gt;0,$R$7,""))</f>
        <v/>
      </c>
      <c r="BZ5" s="720">
        <f>IF(Y32+Z32+AA32&gt;0,"",IF(AB32&gt;0,$R$7,""))</f>
        <v>4</v>
      </c>
      <c r="CA5" s="721">
        <f t="shared" ref="CA5:CH5" si="4">+AC31</f>
        <v>0</v>
      </c>
      <c r="CB5" s="721">
        <f t="shared" si="4"/>
        <v>0</v>
      </c>
      <c r="CC5" s="721">
        <f t="shared" si="4"/>
        <v>0</v>
      </c>
      <c r="CD5" s="721">
        <f t="shared" si="4"/>
        <v>0</v>
      </c>
      <c r="CE5" s="721">
        <f t="shared" si="4"/>
        <v>0</v>
      </c>
      <c r="CF5" s="721">
        <f t="shared" si="4"/>
        <v>0</v>
      </c>
      <c r="CG5" s="721">
        <f t="shared" si="4"/>
        <v>0</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293</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443</v>
      </c>
      <c r="O11" s="760"/>
      <c r="P11" s="759" t="s">
        <v>463</v>
      </c>
      <c r="Q11" s="760"/>
      <c r="R11" s="183" t="s">
        <v>464</v>
      </c>
      <c r="S11" s="183"/>
      <c r="T11" s="183"/>
      <c r="U11" s="759" t="s">
        <v>349</v>
      </c>
      <c r="V11" s="760"/>
      <c r="W11" s="759"/>
      <c r="X11" s="761"/>
      <c r="Y11" s="762"/>
      <c r="Z11" s="762"/>
      <c r="AA11" s="762"/>
      <c r="AB11" s="762" t="s">
        <v>332</v>
      </c>
      <c r="AC11" s="763"/>
      <c r="AD11" s="763"/>
      <c r="AE11" s="763"/>
      <c r="AF11" s="763"/>
      <c r="AG11" s="763"/>
      <c r="AH11" s="763"/>
      <c r="AI11" s="763"/>
      <c r="AJ11" s="763"/>
      <c r="AK11" s="764" t="s">
        <v>845</v>
      </c>
      <c r="AL11" s="765"/>
      <c r="AM11" s="765"/>
      <c r="AN11" s="766"/>
      <c r="AO11" s="767"/>
      <c r="AP11" s="3"/>
      <c r="AQ11" s="768">
        <f>IF(P11="材質劣化",2,IF(P11="漏水",3,1))</f>
        <v>1</v>
      </c>
    </row>
    <row r="12" spans="2:86" ht="12" customHeight="1" x14ac:dyDescent="0.15">
      <c r="B12" s="419"/>
      <c r="C12" s="730"/>
      <c r="D12" s="725"/>
      <c r="E12" s="725"/>
      <c r="F12" s="725"/>
      <c r="G12" s="725"/>
      <c r="H12" s="725"/>
      <c r="I12" s="725"/>
      <c r="J12" s="726"/>
      <c r="K12" s="758">
        <v>2</v>
      </c>
      <c r="L12" s="759" t="s">
        <v>431</v>
      </c>
      <c r="M12" s="760"/>
      <c r="N12" s="759" t="s">
        <v>458</v>
      </c>
      <c r="O12" s="760"/>
      <c r="P12" s="759" t="s">
        <v>463</v>
      </c>
      <c r="Q12" s="760"/>
      <c r="R12" s="183" t="s">
        <v>464</v>
      </c>
      <c r="S12" s="183"/>
      <c r="T12" s="183"/>
      <c r="U12" s="759" t="s">
        <v>437</v>
      </c>
      <c r="V12" s="760"/>
      <c r="W12" s="759"/>
      <c r="X12" s="761"/>
      <c r="Y12" s="762"/>
      <c r="Z12" s="762"/>
      <c r="AA12" s="762"/>
      <c r="AB12" s="762" t="s">
        <v>332</v>
      </c>
      <c r="AC12" s="763"/>
      <c r="AD12" s="763"/>
      <c r="AE12" s="763"/>
      <c r="AF12" s="763"/>
      <c r="AG12" s="763"/>
      <c r="AH12" s="763"/>
      <c r="AI12" s="763"/>
      <c r="AJ12" s="763"/>
      <c r="AK12" s="764" t="s">
        <v>846</v>
      </c>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0</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2</v>
      </c>
      <c r="AC32" s="762">
        <f t="shared" ref="AC32:AJ32" si="7">COUNT(AC11:AC30)</f>
        <v>0</v>
      </c>
      <c r="AD32" s="762">
        <f t="shared" si="7"/>
        <v>0</v>
      </c>
      <c r="AE32" s="762">
        <f t="shared" si="7"/>
        <v>0</v>
      </c>
      <c r="AF32" s="762">
        <f t="shared" si="7"/>
        <v>0</v>
      </c>
      <c r="AG32" s="762">
        <f t="shared" si="7"/>
        <v>0</v>
      </c>
      <c r="AH32" s="762">
        <f t="shared" si="7"/>
        <v>0</v>
      </c>
      <c r="AI32" s="762">
        <f t="shared" si="7"/>
        <v>0</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Ⅱb</v>
      </c>
      <c r="Z33" s="735"/>
      <c r="AA33" s="735"/>
      <c r="AB33" s="776"/>
      <c r="AC33" s="734" t="str">
        <f>IF(AC32&gt;0,"Ⅳ",IF(AD32&gt;0,"Ⅲ",IF(AE32&gt;0,"Ⅱa",IF(AF32&gt;0,"Ⅱb","Ⅰ"))))</f>
        <v>Ⅰ</v>
      </c>
      <c r="AD33" s="735"/>
      <c r="AE33" s="735"/>
      <c r="AF33" s="776"/>
      <c r="AG33" s="734" t="str">
        <f>IF(AG32&gt;0,"Ⅳ",IF(AH32&gt;0,"Ⅲ",IF(AI32&gt;0,"Ⅱa",IF(AJ32&gt;0,"Ⅱb","Ⅰ"))))</f>
        <v>Ⅰ</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2</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f>IF(AQ34=1,"",IF(AS34&gt;0,1,""))</f>
        <v>1</v>
      </c>
      <c r="AB35" s="784"/>
      <c r="AC35" s="762">
        <f>+AC32</f>
        <v>0</v>
      </c>
      <c r="AD35" s="762">
        <f>AD32</f>
        <v>0</v>
      </c>
      <c r="AE35" s="783">
        <f>AE32+AF32</f>
        <v>0</v>
      </c>
      <c r="AF35" s="784"/>
      <c r="AG35" s="762">
        <f>AG32</f>
        <v>0</v>
      </c>
      <c r="AH35" s="762">
        <f>AH32</f>
        <v>0</v>
      </c>
      <c r="AI35" s="783">
        <f>AI32+AJ32</f>
        <v>0</v>
      </c>
      <c r="AJ35" s="784"/>
      <c r="AK35" s="777"/>
      <c r="AL35" s="778"/>
      <c r="AM35" s="778"/>
      <c r="AN35" s="778"/>
      <c r="AO35" s="779"/>
      <c r="AP35" s="3"/>
      <c r="AQ35" s="717">
        <f>+Y32+AC35+AG35</f>
        <v>0</v>
      </c>
      <c r="AR35" s="717">
        <f>+Z32+AD35+AH35</f>
        <v>0</v>
      </c>
      <c r="AS35" s="785">
        <f>+AS34+AE35+AI35</f>
        <v>2</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Ⅱ</v>
      </c>
      <c r="Z36" s="787"/>
      <c r="AA36" s="787"/>
      <c r="AB36" s="787"/>
      <c r="AC36" s="787" t="str">
        <f t="shared" ref="AC36" si="8">IF(AC35&gt;0,"Ⅳ",IF(AD35&gt;0,"Ⅲ",IF(AE35&gt;0,"Ⅱ","Ⅰ")))</f>
        <v>Ⅰ</v>
      </c>
      <c r="AD36" s="787"/>
      <c r="AE36" s="787"/>
      <c r="AF36" s="787"/>
      <c r="AG36" s="787" t="str">
        <f t="shared" ref="AG36" si="9">IF(AG35&gt;0,"Ⅳ",IF(AH35&gt;0,"Ⅲ",IF(AI35&gt;0,"Ⅱ","Ⅰ")))</f>
        <v>Ⅰ</v>
      </c>
      <c r="AH36" s="787"/>
      <c r="AI36" s="787"/>
      <c r="AJ36" s="787"/>
      <c r="AK36" s="777"/>
      <c r="AL36" s="778"/>
      <c r="AM36" s="778"/>
      <c r="AN36" s="778"/>
      <c r="AO36" s="779"/>
      <c r="AP36" s="3"/>
      <c r="AQ36" s="787" t="str">
        <f>IF(AQ35&gt;0,"Ⅳ",IF(AR35&gt;0,"Ⅲ",IF(AS35&gt;0,"Ⅱ","Ⅰ")))</f>
        <v>Ⅱ</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Ⅱ</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16" priority="3">
      <formula>$AQ11=2</formula>
    </cfRule>
  </conditionalFormatting>
  <conditionalFormatting sqref="Y11:AF30">
    <cfRule type="expression" dxfId="115" priority="2">
      <formula>$AQ11=3</formula>
    </cfRule>
  </conditionalFormatting>
  <conditionalFormatting sqref="AC11:AJ30">
    <cfRule type="expression" dxfId="114" priority="1">
      <formula>$AQ11=1</formula>
    </cfRule>
  </conditionalFormatting>
  <dataValidations count="2">
    <dataValidation type="list" allowBlank="1" showInputMessage="1" showErrorMessage="1" sqref="N11:O30 R11:T30" xr:uid="{F11F6DDD-99A3-499E-9065-C2024D9B41E8}">
      <formula1>INDIRECT(L11)</formula1>
    </dataValidation>
    <dataValidation type="list" allowBlank="1" showInputMessage="1" showErrorMessage="1" sqref="Y11:AB30" xr:uid="{1C0A3F0B-B892-4771-8CE8-4B386AA2302D}">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5A6C6-F80C-451F-B043-1D379147BA20}">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S9</v>
      </c>
      <c r="AW5" s="716">
        <f>R7</f>
        <v>4</v>
      </c>
      <c r="AX5" s="717">
        <f>+Y32</f>
        <v>0</v>
      </c>
      <c r="AY5" s="717">
        <f>+Z32</f>
        <v>0</v>
      </c>
      <c r="AZ5" s="717">
        <f>+AA32</f>
        <v>0</v>
      </c>
      <c r="BA5" s="717">
        <f t="shared" ref="BA5" si="0">+AB32</f>
        <v>0</v>
      </c>
      <c r="BB5" s="717">
        <f>+AC32</f>
        <v>0</v>
      </c>
      <c r="BC5" s="717">
        <f t="shared" ref="BC5:BI5" si="1">+AD32</f>
        <v>1</v>
      </c>
      <c r="BD5" s="717">
        <f t="shared" si="1"/>
        <v>0</v>
      </c>
      <c r="BE5" s="717">
        <f t="shared" si="1"/>
        <v>0</v>
      </c>
      <c r="BF5" s="717">
        <f t="shared" si="1"/>
        <v>0</v>
      </c>
      <c r="BG5" s="717">
        <f t="shared" si="1"/>
        <v>0</v>
      </c>
      <c r="BH5" s="717">
        <f t="shared" si="1"/>
        <v>0</v>
      </c>
      <c r="BI5" s="717">
        <f t="shared" si="1"/>
        <v>0</v>
      </c>
      <c r="BJ5" s="717" t="str">
        <f>+Y35</f>
        <v/>
      </c>
      <c r="BK5" s="717" t="str">
        <f t="shared" ref="BK5" si="2">+Z35</f>
        <v/>
      </c>
      <c r="BL5" s="717" t="str">
        <f>+AA35</f>
        <v/>
      </c>
      <c r="BM5" s="717">
        <f>+AC35</f>
        <v>0</v>
      </c>
      <c r="BN5" s="717">
        <f t="shared" ref="BN5:BO5" si="3">+AD35</f>
        <v>1</v>
      </c>
      <c r="BO5" s="717">
        <f t="shared" si="3"/>
        <v>0</v>
      </c>
      <c r="BP5" s="717">
        <f>+AG35</f>
        <v>0</v>
      </c>
      <c r="BQ5" s="717">
        <f>+AH35</f>
        <v>0</v>
      </c>
      <c r="BR5" s="717">
        <f>+AI35</f>
        <v>0</v>
      </c>
      <c r="BS5" s="718" t="str">
        <f>+Y36</f>
        <v>Ⅰ</v>
      </c>
      <c r="BT5" s="718" t="str">
        <f>+AC36</f>
        <v>Ⅲ</v>
      </c>
      <c r="BU5" s="718" t="str">
        <f>+AG36</f>
        <v>Ⅰ</v>
      </c>
      <c r="BV5" s="718" t="str">
        <f>+Y37</f>
        <v>Ⅲ</v>
      </c>
      <c r="BW5" s="719" t="str">
        <f>IF(Y32&gt;0,$R$7,"")</f>
        <v/>
      </c>
      <c r="BX5" s="720" t="str">
        <f>IF(Z32&gt;0,"",IF(AA32&gt;0,$R$7,""))</f>
        <v/>
      </c>
      <c r="BY5" s="720" t="str">
        <f>IF(Y32+Z32&gt;0,"",IF(AA32&gt;0,$R$7,""))</f>
        <v/>
      </c>
      <c r="BZ5" s="720" t="str">
        <f>IF(Y32+Z32+AA32&gt;0,"",IF(AB32&gt;0,$R$7,""))</f>
        <v/>
      </c>
      <c r="CA5" s="721">
        <f t="shared" ref="CA5:CH5" si="4">+AC31</f>
        <v>0</v>
      </c>
      <c r="CB5" s="721">
        <f t="shared" si="4"/>
        <v>2.88</v>
      </c>
      <c r="CC5" s="721">
        <f t="shared" si="4"/>
        <v>0</v>
      </c>
      <c r="CD5" s="721">
        <f t="shared" si="4"/>
        <v>0</v>
      </c>
      <c r="CE5" s="721">
        <f t="shared" si="4"/>
        <v>0</v>
      </c>
      <c r="CF5" s="721">
        <f t="shared" si="4"/>
        <v>0</v>
      </c>
      <c r="CG5" s="721">
        <f t="shared" si="4"/>
        <v>0</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294</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432</v>
      </c>
      <c r="O11" s="760"/>
      <c r="P11" s="759" t="s">
        <v>433</v>
      </c>
      <c r="Q11" s="760"/>
      <c r="R11" s="183" t="s">
        <v>434</v>
      </c>
      <c r="S11" s="183"/>
      <c r="T11" s="183"/>
      <c r="U11" s="759" t="s">
        <v>437</v>
      </c>
      <c r="V11" s="760"/>
      <c r="W11" s="759"/>
      <c r="X11" s="761"/>
      <c r="Y11" s="762"/>
      <c r="Z11" s="762"/>
      <c r="AA11" s="762"/>
      <c r="AB11" s="762"/>
      <c r="AC11" s="763"/>
      <c r="AD11" s="763">
        <v>2.88</v>
      </c>
      <c r="AE11" s="763"/>
      <c r="AF11" s="763"/>
      <c r="AG11" s="763"/>
      <c r="AH11" s="763"/>
      <c r="AI11" s="763"/>
      <c r="AJ11" s="763"/>
      <c r="AK11" s="764">
        <v>0</v>
      </c>
      <c r="AL11" s="765"/>
      <c r="AM11" s="765"/>
      <c r="AN11" s="766"/>
      <c r="AO11" s="767"/>
      <c r="AP11" s="3"/>
      <c r="AQ11" s="768">
        <f>IF(P11="材質劣化",2,IF(P11="漏水",3,1))</f>
        <v>2</v>
      </c>
    </row>
    <row r="12" spans="2:86" ht="12" customHeight="1" x14ac:dyDescent="0.15">
      <c r="B12" s="419"/>
      <c r="C12" s="730"/>
      <c r="D12" s="725"/>
      <c r="E12" s="725"/>
      <c r="F12" s="725"/>
      <c r="G12" s="725"/>
      <c r="H12" s="725"/>
      <c r="I12" s="725"/>
      <c r="J12" s="726"/>
      <c r="K12" s="758"/>
      <c r="L12" s="759"/>
      <c r="M12" s="760"/>
      <c r="N12" s="759"/>
      <c r="O12" s="760"/>
      <c r="P12" s="759"/>
      <c r="Q12" s="760"/>
      <c r="R12" s="183"/>
      <c r="S12" s="183"/>
      <c r="T12" s="183"/>
      <c r="U12" s="759"/>
      <c r="V12" s="760"/>
      <c r="W12" s="759"/>
      <c r="X12" s="761"/>
      <c r="Y12" s="762"/>
      <c r="Z12" s="762"/>
      <c r="AA12" s="762"/>
      <c r="AB12" s="762"/>
      <c r="AC12" s="763"/>
      <c r="AD12" s="763"/>
      <c r="AE12" s="763"/>
      <c r="AF12" s="763"/>
      <c r="AG12" s="763"/>
      <c r="AH12" s="763"/>
      <c r="AI12" s="763"/>
      <c r="AJ12" s="763"/>
      <c r="AK12" s="764"/>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2.88</v>
      </c>
      <c r="AE31" s="772">
        <f t="shared" si="6"/>
        <v>0</v>
      </c>
      <c r="AF31" s="772">
        <f t="shared" si="6"/>
        <v>0</v>
      </c>
      <c r="AG31" s="772">
        <f t="shared" si="6"/>
        <v>0</v>
      </c>
      <c r="AH31" s="772">
        <f t="shared" si="6"/>
        <v>0</v>
      </c>
      <c r="AI31" s="772">
        <f t="shared" si="6"/>
        <v>0</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1</v>
      </c>
      <c r="AE32" s="762">
        <f t="shared" si="7"/>
        <v>0</v>
      </c>
      <c r="AF32" s="762">
        <f t="shared" si="7"/>
        <v>0</v>
      </c>
      <c r="AG32" s="762">
        <f t="shared" si="7"/>
        <v>0</v>
      </c>
      <c r="AH32" s="762">
        <f t="shared" si="7"/>
        <v>0</v>
      </c>
      <c r="AI32" s="762">
        <f t="shared" si="7"/>
        <v>0</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Ⅲ</v>
      </c>
      <c r="AD33" s="735"/>
      <c r="AE33" s="735"/>
      <c r="AF33" s="776"/>
      <c r="AG33" s="734" t="str">
        <f>IF(AG32&gt;0,"Ⅳ",IF(AH32&gt;0,"Ⅲ",IF(AI32&gt;0,"Ⅱa",IF(AJ32&gt;0,"Ⅱb","Ⅰ"))))</f>
        <v>Ⅰ</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1</v>
      </c>
      <c r="AE35" s="783">
        <f>AE32+AF32</f>
        <v>0</v>
      </c>
      <c r="AF35" s="784"/>
      <c r="AG35" s="762">
        <f>AG32</f>
        <v>0</v>
      </c>
      <c r="AH35" s="762">
        <f>AH32</f>
        <v>0</v>
      </c>
      <c r="AI35" s="783">
        <f>AI32+AJ32</f>
        <v>0</v>
      </c>
      <c r="AJ35" s="784"/>
      <c r="AK35" s="777"/>
      <c r="AL35" s="778"/>
      <c r="AM35" s="778"/>
      <c r="AN35" s="778"/>
      <c r="AO35" s="779"/>
      <c r="AP35" s="3"/>
      <c r="AQ35" s="717">
        <f>+Y32+AC35+AG35</f>
        <v>0</v>
      </c>
      <c r="AR35" s="717">
        <f>+Z32+AD35+AH35</f>
        <v>1</v>
      </c>
      <c r="AS35" s="785">
        <f>+AS34+AE35+AI35</f>
        <v>0</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Ⅲ</v>
      </c>
      <c r="AD36" s="787"/>
      <c r="AE36" s="787"/>
      <c r="AF36" s="787"/>
      <c r="AG36" s="787" t="str">
        <f t="shared" ref="AG36" si="9">IF(AG35&gt;0,"Ⅳ",IF(AH35&gt;0,"Ⅲ",IF(AI35&gt;0,"Ⅱ","Ⅰ")))</f>
        <v>Ⅰ</v>
      </c>
      <c r="AH36" s="787"/>
      <c r="AI36" s="787"/>
      <c r="AJ36" s="787"/>
      <c r="AK36" s="777"/>
      <c r="AL36" s="778"/>
      <c r="AM36" s="778"/>
      <c r="AN36" s="778"/>
      <c r="AO36" s="779"/>
      <c r="AP36" s="3"/>
      <c r="AQ36" s="787" t="str">
        <f>IF(AQ35&gt;0,"Ⅳ",IF(AR35&gt;0,"Ⅲ",IF(AS35&gt;0,"Ⅱ","Ⅰ")))</f>
        <v>Ⅲ</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Ⅲ</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13" priority="3">
      <formula>$AQ11=2</formula>
    </cfRule>
  </conditionalFormatting>
  <conditionalFormatting sqref="Y11:AF30">
    <cfRule type="expression" dxfId="112" priority="2">
      <formula>$AQ11=3</formula>
    </cfRule>
  </conditionalFormatting>
  <conditionalFormatting sqref="AC11:AJ30">
    <cfRule type="expression" dxfId="111" priority="1">
      <formula>$AQ11=1</formula>
    </cfRule>
  </conditionalFormatting>
  <dataValidations count="2">
    <dataValidation type="list" allowBlank="1" showInputMessage="1" showErrorMessage="1" sqref="N11:O30 R11:T30" xr:uid="{01590750-3595-4DBB-A794-9A3DA2BFEBC9}">
      <formula1>INDIRECT(L11)</formula1>
    </dataValidation>
    <dataValidation type="list" allowBlank="1" showInputMessage="1" showErrorMessage="1" sqref="Y11:AB30" xr:uid="{BBC33FC6-7C7C-4D17-8FB9-98D2D5E79846}">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DA4DF-CB83-4FA5-BE5A-EB980C07CD61}">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S10</v>
      </c>
      <c r="AW5" s="716">
        <f>R7</f>
        <v>4</v>
      </c>
      <c r="AX5" s="717">
        <f>+Y32</f>
        <v>0</v>
      </c>
      <c r="AY5" s="717">
        <f>+Z32</f>
        <v>0</v>
      </c>
      <c r="AZ5" s="717">
        <f>+AA32</f>
        <v>0</v>
      </c>
      <c r="BA5" s="717">
        <f t="shared" ref="BA5" si="0">+AB32</f>
        <v>0</v>
      </c>
      <c r="BB5" s="717">
        <f>+AC32</f>
        <v>0</v>
      </c>
      <c r="BC5" s="717">
        <f t="shared" ref="BC5:BI5" si="1">+AD32</f>
        <v>1</v>
      </c>
      <c r="BD5" s="717">
        <f t="shared" si="1"/>
        <v>1</v>
      </c>
      <c r="BE5" s="717">
        <f t="shared" si="1"/>
        <v>0</v>
      </c>
      <c r="BF5" s="717">
        <f t="shared" si="1"/>
        <v>0</v>
      </c>
      <c r="BG5" s="717">
        <f t="shared" si="1"/>
        <v>0</v>
      </c>
      <c r="BH5" s="717">
        <f t="shared" si="1"/>
        <v>1</v>
      </c>
      <c r="BI5" s="717">
        <f t="shared" si="1"/>
        <v>0</v>
      </c>
      <c r="BJ5" s="717" t="str">
        <f>+Y35</f>
        <v/>
      </c>
      <c r="BK5" s="717" t="str">
        <f t="shared" ref="BK5" si="2">+Z35</f>
        <v/>
      </c>
      <c r="BL5" s="717" t="str">
        <f>+AA35</f>
        <v/>
      </c>
      <c r="BM5" s="717">
        <f>+AC35</f>
        <v>0</v>
      </c>
      <c r="BN5" s="717">
        <f t="shared" ref="BN5:BO5" si="3">+AD35</f>
        <v>1</v>
      </c>
      <c r="BO5" s="717">
        <f t="shared" si="3"/>
        <v>1</v>
      </c>
      <c r="BP5" s="717">
        <f>+AG35</f>
        <v>0</v>
      </c>
      <c r="BQ5" s="717">
        <f>+AH35</f>
        <v>0</v>
      </c>
      <c r="BR5" s="717">
        <f>+AI35</f>
        <v>1</v>
      </c>
      <c r="BS5" s="718" t="str">
        <f>+Y36</f>
        <v>Ⅰ</v>
      </c>
      <c r="BT5" s="718" t="str">
        <f>+AC36</f>
        <v>Ⅲ</v>
      </c>
      <c r="BU5" s="718" t="str">
        <f>+AG36</f>
        <v>Ⅱ</v>
      </c>
      <c r="BV5" s="718" t="str">
        <f>+Y37</f>
        <v>Ⅲ</v>
      </c>
      <c r="BW5" s="719" t="str">
        <f>IF(Y32&gt;0,$R$7,"")</f>
        <v/>
      </c>
      <c r="BX5" s="720" t="str">
        <f>IF(Z32&gt;0,"",IF(AA32&gt;0,$R$7,""))</f>
        <v/>
      </c>
      <c r="BY5" s="720" t="str">
        <f>IF(Y32+Z32&gt;0,"",IF(AA32&gt;0,$R$7,""))</f>
        <v/>
      </c>
      <c r="BZ5" s="720" t="str">
        <f>IF(Y32+Z32+AA32&gt;0,"",IF(AB32&gt;0,$R$7,""))</f>
        <v/>
      </c>
      <c r="CA5" s="721">
        <f t="shared" ref="CA5:CH5" si="4">+AC31</f>
        <v>0</v>
      </c>
      <c r="CB5" s="721">
        <f t="shared" si="4"/>
        <v>2.92</v>
      </c>
      <c r="CC5" s="721">
        <f t="shared" si="4"/>
        <v>0.16</v>
      </c>
      <c r="CD5" s="721">
        <f t="shared" si="4"/>
        <v>0</v>
      </c>
      <c r="CE5" s="721">
        <f t="shared" si="4"/>
        <v>0</v>
      </c>
      <c r="CF5" s="721">
        <f t="shared" si="4"/>
        <v>0</v>
      </c>
      <c r="CG5" s="721">
        <f t="shared" si="4"/>
        <v>3.85</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295</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432</v>
      </c>
      <c r="O11" s="760"/>
      <c r="P11" s="759" t="s">
        <v>433</v>
      </c>
      <c r="Q11" s="760"/>
      <c r="R11" s="183" t="s">
        <v>434</v>
      </c>
      <c r="S11" s="183"/>
      <c r="T11" s="183"/>
      <c r="U11" s="759" t="s">
        <v>437</v>
      </c>
      <c r="V11" s="760"/>
      <c r="W11" s="759"/>
      <c r="X11" s="761"/>
      <c r="Y11" s="762"/>
      <c r="Z11" s="762"/>
      <c r="AA11" s="762"/>
      <c r="AB11" s="762"/>
      <c r="AC11" s="763"/>
      <c r="AD11" s="763">
        <v>2.92</v>
      </c>
      <c r="AE11" s="763"/>
      <c r="AF11" s="763"/>
      <c r="AG11" s="763"/>
      <c r="AH11" s="763"/>
      <c r="AI11" s="763"/>
      <c r="AJ11" s="763"/>
      <c r="AK11" s="764">
        <v>0</v>
      </c>
      <c r="AL11" s="765"/>
      <c r="AM11" s="765"/>
      <c r="AN11" s="766"/>
      <c r="AO11" s="767"/>
      <c r="AP11" s="3"/>
      <c r="AQ11" s="768">
        <f>IF(P11="材質劣化",2,IF(P11="漏水",3,1))</f>
        <v>2</v>
      </c>
    </row>
    <row r="12" spans="2:86" ht="12" customHeight="1" x14ac:dyDescent="0.15">
      <c r="B12" s="419"/>
      <c r="C12" s="730"/>
      <c r="D12" s="725"/>
      <c r="E12" s="725"/>
      <c r="F12" s="725"/>
      <c r="G12" s="725"/>
      <c r="H12" s="725"/>
      <c r="I12" s="725"/>
      <c r="J12" s="726"/>
      <c r="K12" s="758">
        <v>2</v>
      </c>
      <c r="L12" s="759" t="s">
        <v>431</v>
      </c>
      <c r="M12" s="760"/>
      <c r="N12" s="759" t="s">
        <v>445</v>
      </c>
      <c r="O12" s="760"/>
      <c r="P12" s="759" t="s">
        <v>433</v>
      </c>
      <c r="Q12" s="760"/>
      <c r="R12" s="183" t="s">
        <v>455</v>
      </c>
      <c r="S12" s="183"/>
      <c r="T12" s="183"/>
      <c r="U12" s="759" t="s">
        <v>437</v>
      </c>
      <c r="V12" s="760"/>
      <c r="W12" s="759"/>
      <c r="X12" s="761"/>
      <c r="Y12" s="762"/>
      <c r="Z12" s="762"/>
      <c r="AA12" s="762"/>
      <c r="AB12" s="762"/>
      <c r="AC12" s="763"/>
      <c r="AD12" s="763"/>
      <c r="AE12" s="763">
        <v>0.16</v>
      </c>
      <c r="AF12" s="763"/>
      <c r="AG12" s="763"/>
      <c r="AH12" s="763"/>
      <c r="AI12" s="763"/>
      <c r="AJ12" s="763"/>
      <c r="AK12" s="764">
        <v>0</v>
      </c>
      <c r="AL12" s="765"/>
      <c r="AM12" s="765"/>
      <c r="AN12" s="769"/>
      <c r="AO12" s="770"/>
      <c r="AP12" s="3"/>
      <c r="AQ12" s="768">
        <f t="shared" ref="AQ12:AQ30" si="5">IF(P12="材質劣化",2,IF(P12="漏水",3,1))</f>
        <v>2</v>
      </c>
    </row>
    <row r="13" spans="2:86" ht="12" customHeight="1" x14ac:dyDescent="0.15">
      <c r="B13" s="419"/>
      <c r="C13" s="730"/>
      <c r="D13" s="725"/>
      <c r="E13" s="725"/>
      <c r="F13" s="725"/>
      <c r="G13" s="725"/>
      <c r="H13" s="725"/>
      <c r="I13" s="725"/>
      <c r="J13" s="726"/>
      <c r="K13" s="758">
        <v>3</v>
      </c>
      <c r="L13" s="759" t="s">
        <v>431</v>
      </c>
      <c r="M13" s="760"/>
      <c r="N13" s="759" t="s">
        <v>445</v>
      </c>
      <c r="O13" s="760"/>
      <c r="P13" s="759" t="s">
        <v>452</v>
      </c>
      <c r="Q13" s="760"/>
      <c r="R13" s="183" t="s">
        <v>452</v>
      </c>
      <c r="S13" s="183"/>
      <c r="T13" s="183"/>
      <c r="U13" s="759" t="s">
        <v>349</v>
      </c>
      <c r="V13" s="760"/>
      <c r="W13" s="759"/>
      <c r="X13" s="761"/>
      <c r="Y13" s="762"/>
      <c r="Z13" s="762"/>
      <c r="AA13" s="762"/>
      <c r="AB13" s="762"/>
      <c r="AC13" s="763"/>
      <c r="AD13" s="763"/>
      <c r="AE13" s="763"/>
      <c r="AF13" s="763"/>
      <c r="AG13" s="763"/>
      <c r="AH13" s="763"/>
      <c r="AI13" s="763">
        <v>3.85</v>
      </c>
      <c r="AJ13" s="763"/>
      <c r="AK13" s="764">
        <v>0</v>
      </c>
      <c r="AL13" s="765"/>
      <c r="AM13" s="765"/>
      <c r="AN13" s="769"/>
      <c r="AO13" s="770"/>
      <c r="AP13" s="3"/>
      <c r="AQ13" s="768">
        <f t="shared" si="5"/>
        <v>3</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2.92</v>
      </c>
      <c r="AE31" s="772">
        <f t="shared" si="6"/>
        <v>0.16</v>
      </c>
      <c r="AF31" s="772">
        <f t="shared" si="6"/>
        <v>0</v>
      </c>
      <c r="AG31" s="772">
        <f t="shared" si="6"/>
        <v>0</v>
      </c>
      <c r="AH31" s="772">
        <f t="shared" si="6"/>
        <v>0</v>
      </c>
      <c r="AI31" s="772">
        <f t="shared" si="6"/>
        <v>3.85</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1</v>
      </c>
      <c r="AE32" s="762">
        <f t="shared" si="7"/>
        <v>1</v>
      </c>
      <c r="AF32" s="762">
        <f t="shared" si="7"/>
        <v>0</v>
      </c>
      <c r="AG32" s="762">
        <f t="shared" si="7"/>
        <v>0</v>
      </c>
      <c r="AH32" s="762">
        <f t="shared" si="7"/>
        <v>0</v>
      </c>
      <c r="AI32" s="762">
        <f t="shared" si="7"/>
        <v>1</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Ⅲ</v>
      </c>
      <c r="AD33" s="735"/>
      <c r="AE33" s="735"/>
      <c r="AF33" s="776"/>
      <c r="AG33" s="734" t="str">
        <f>IF(AG32&gt;0,"Ⅳ",IF(AH32&gt;0,"Ⅲ",IF(AI32&gt;0,"Ⅱa",IF(AJ32&gt;0,"Ⅱb","Ⅰ"))))</f>
        <v>Ⅱa</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1</v>
      </c>
      <c r="AE35" s="783">
        <f>AE32+AF32</f>
        <v>1</v>
      </c>
      <c r="AF35" s="784"/>
      <c r="AG35" s="762">
        <f>AG32</f>
        <v>0</v>
      </c>
      <c r="AH35" s="762">
        <f>AH32</f>
        <v>0</v>
      </c>
      <c r="AI35" s="783">
        <f>AI32+AJ32</f>
        <v>1</v>
      </c>
      <c r="AJ35" s="784"/>
      <c r="AK35" s="777"/>
      <c r="AL35" s="778"/>
      <c r="AM35" s="778"/>
      <c r="AN35" s="778"/>
      <c r="AO35" s="779"/>
      <c r="AP35" s="3"/>
      <c r="AQ35" s="717">
        <f>+Y32+AC35+AG35</f>
        <v>0</v>
      </c>
      <c r="AR35" s="717">
        <f>+Z32+AD35+AH35</f>
        <v>1</v>
      </c>
      <c r="AS35" s="785">
        <f>+AS34+AE35+AI35</f>
        <v>2</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Ⅲ</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Ⅲ</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Ⅲ</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10" priority="3">
      <formula>$AQ11=2</formula>
    </cfRule>
  </conditionalFormatting>
  <conditionalFormatting sqref="Y11:AF30">
    <cfRule type="expression" dxfId="109" priority="2">
      <formula>$AQ11=3</formula>
    </cfRule>
  </conditionalFormatting>
  <conditionalFormatting sqref="AC11:AJ30">
    <cfRule type="expression" dxfId="108" priority="1">
      <formula>$AQ11=1</formula>
    </cfRule>
  </conditionalFormatting>
  <dataValidations count="2">
    <dataValidation type="list" allowBlank="1" showInputMessage="1" showErrorMessage="1" sqref="N11:O30 R11:T30" xr:uid="{C628938F-CBA7-4DCB-B736-59C4E0847089}">
      <formula1>INDIRECT(L11)</formula1>
    </dataValidation>
    <dataValidation type="list" allowBlank="1" showInputMessage="1" showErrorMessage="1" sqref="Y11:AB30" xr:uid="{9CDDC417-A1A8-44DA-880E-DF65587792E3}">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E5EA4-8D2E-4A78-B4AB-91DCA4BDD043}">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S11</v>
      </c>
      <c r="AW5" s="716">
        <f>R7</f>
        <v>4</v>
      </c>
      <c r="AX5" s="717">
        <f>+Y32</f>
        <v>0</v>
      </c>
      <c r="AY5" s="717">
        <f>+Z32</f>
        <v>0</v>
      </c>
      <c r="AZ5" s="717">
        <f>+AA32</f>
        <v>0</v>
      </c>
      <c r="BA5" s="717">
        <f t="shared" ref="BA5" si="0">+AB32</f>
        <v>1</v>
      </c>
      <c r="BB5" s="717">
        <f>+AC32</f>
        <v>0</v>
      </c>
      <c r="BC5" s="717">
        <f t="shared" ref="BC5:BI5" si="1">+AD32</f>
        <v>1</v>
      </c>
      <c r="BD5" s="717">
        <f t="shared" si="1"/>
        <v>1</v>
      </c>
      <c r="BE5" s="717">
        <f t="shared" si="1"/>
        <v>0</v>
      </c>
      <c r="BF5" s="717">
        <f t="shared" si="1"/>
        <v>0</v>
      </c>
      <c r="BG5" s="717">
        <f t="shared" si="1"/>
        <v>0</v>
      </c>
      <c r="BH5" s="717">
        <f t="shared" si="1"/>
        <v>0</v>
      </c>
      <c r="BI5" s="717">
        <f t="shared" si="1"/>
        <v>0</v>
      </c>
      <c r="BJ5" s="717" t="str">
        <f>+Y35</f>
        <v/>
      </c>
      <c r="BK5" s="717" t="str">
        <f t="shared" ref="BK5" si="2">+Z35</f>
        <v/>
      </c>
      <c r="BL5" s="717">
        <f>+AA35</f>
        <v>1</v>
      </c>
      <c r="BM5" s="717">
        <f>+AC35</f>
        <v>0</v>
      </c>
      <c r="BN5" s="717">
        <f t="shared" ref="BN5:BO5" si="3">+AD35</f>
        <v>1</v>
      </c>
      <c r="BO5" s="717">
        <f t="shared" si="3"/>
        <v>1</v>
      </c>
      <c r="BP5" s="717">
        <f>+AG35</f>
        <v>0</v>
      </c>
      <c r="BQ5" s="717">
        <f>+AH35</f>
        <v>0</v>
      </c>
      <c r="BR5" s="717">
        <f>+AI35</f>
        <v>0</v>
      </c>
      <c r="BS5" s="718" t="str">
        <f>+Y36</f>
        <v>Ⅱ</v>
      </c>
      <c r="BT5" s="718" t="str">
        <f>+AC36</f>
        <v>Ⅲ</v>
      </c>
      <c r="BU5" s="718" t="str">
        <f>+AG36</f>
        <v>Ⅰ</v>
      </c>
      <c r="BV5" s="718" t="str">
        <f>+Y37</f>
        <v>Ⅲ</v>
      </c>
      <c r="BW5" s="719" t="str">
        <f>IF(Y32&gt;0,$R$7,"")</f>
        <v/>
      </c>
      <c r="BX5" s="720" t="str">
        <f>IF(Z32&gt;0,"",IF(AA32&gt;0,$R$7,""))</f>
        <v/>
      </c>
      <c r="BY5" s="720" t="str">
        <f>IF(Y32+Z32&gt;0,"",IF(AA32&gt;0,$R$7,""))</f>
        <v/>
      </c>
      <c r="BZ5" s="720">
        <f>IF(Y32+Z32+AA32&gt;0,"",IF(AB32&gt;0,$R$7,""))</f>
        <v>4</v>
      </c>
      <c r="CA5" s="721">
        <f t="shared" ref="CA5:CH5" si="4">+AC31</f>
        <v>0</v>
      </c>
      <c r="CB5" s="721">
        <f t="shared" si="4"/>
        <v>2.88</v>
      </c>
      <c r="CC5" s="721">
        <f t="shared" si="4"/>
        <v>0.4</v>
      </c>
      <c r="CD5" s="721">
        <f t="shared" si="4"/>
        <v>0</v>
      </c>
      <c r="CE5" s="721">
        <f t="shared" si="4"/>
        <v>0</v>
      </c>
      <c r="CF5" s="721">
        <f t="shared" si="4"/>
        <v>0</v>
      </c>
      <c r="CG5" s="721">
        <f t="shared" si="4"/>
        <v>0</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296</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432</v>
      </c>
      <c r="O11" s="760"/>
      <c r="P11" s="759" t="s">
        <v>433</v>
      </c>
      <c r="Q11" s="760"/>
      <c r="R11" s="183" t="s">
        <v>434</v>
      </c>
      <c r="S11" s="183"/>
      <c r="T11" s="183"/>
      <c r="U11" s="759" t="s">
        <v>437</v>
      </c>
      <c r="V11" s="760"/>
      <c r="W11" s="759"/>
      <c r="X11" s="761"/>
      <c r="Y11" s="762"/>
      <c r="Z11" s="762"/>
      <c r="AA11" s="762"/>
      <c r="AB11" s="762"/>
      <c r="AC11" s="763"/>
      <c r="AD11" s="763">
        <v>2.88</v>
      </c>
      <c r="AE11" s="763"/>
      <c r="AF11" s="763"/>
      <c r="AG11" s="763"/>
      <c r="AH11" s="763"/>
      <c r="AI11" s="763"/>
      <c r="AJ11" s="763"/>
      <c r="AK11" s="764">
        <v>0</v>
      </c>
      <c r="AL11" s="765"/>
      <c r="AM11" s="765"/>
      <c r="AN11" s="766"/>
      <c r="AO11" s="767"/>
      <c r="AP11" s="3"/>
      <c r="AQ11" s="768">
        <f>IF(P11="材質劣化",2,IF(P11="漏水",3,1))</f>
        <v>2</v>
      </c>
    </row>
    <row r="12" spans="2:86" ht="12" customHeight="1" x14ac:dyDescent="0.15">
      <c r="B12" s="419"/>
      <c r="C12" s="730"/>
      <c r="D12" s="725"/>
      <c r="E12" s="725"/>
      <c r="F12" s="725"/>
      <c r="G12" s="725"/>
      <c r="H12" s="725"/>
      <c r="I12" s="725"/>
      <c r="J12" s="726"/>
      <c r="K12" s="758">
        <v>2</v>
      </c>
      <c r="L12" s="759" t="s">
        <v>431</v>
      </c>
      <c r="M12" s="760"/>
      <c r="N12" s="759" t="s">
        <v>443</v>
      </c>
      <c r="O12" s="760"/>
      <c r="P12" s="759" t="s">
        <v>463</v>
      </c>
      <c r="Q12" s="760"/>
      <c r="R12" s="183" t="s">
        <v>464</v>
      </c>
      <c r="S12" s="183"/>
      <c r="T12" s="183"/>
      <c r="U12" s="759" t="s">
        <v>437</v>
      </c>
      <c r="V12" s="760"/>
      <c r="W12" s="759"/>
      <c r="X12" s="761"/>
      <c r="Y12" s="762"/>
      <c r="Z12" s="762"/>
      <c r="AA12" s="762"/>
      <c r="AB12" s="762" t="s">
        <v>332</v>
      </c>
      <c r="AC12" s="763"/>
      <c r="AD12" s="763"/>
      <c r="AE12" s="763"/>
      <c r="AF12" s="763"/>
      <c r="AG12" s="763"/>
      <c r="AH12" s="763"/>
      <c r="AI12" s="763"/>
      <c r="AJ12" s="763"/>
      <c r="AK12" s="764" t="s">
        <v>847</v>
      </c>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v>3</v>
      </c>
      <c r="L13" s="759" t="s">
        <v>431</v>
      </c>
      <c r="M13" s="760"/>
      <c r="N13" s="759" t="s">
        <v>445</v>
      </c>
      <c r="O13" s="760"/>
      <c r="P13" s="759" t="s">
        <v>433</v>
      </c>
      <c r="Q13" s="760"/>
      <c r="R13" s="183" t="s">
        <v>455</v>
      </c>
      <c r="S13" s="183"/>
      <c r="T13" s="183"/>
      <c r="U13" s="759" t="s">
        <v>437</v>
      </c>
      <c r="V13" s="760"/>
      <c r="W13" s="759"/>
      <c r="X13" s="761"/>
      <c r="Y13" s="762"/>
      <c r="Z13" s="762"/>
      <c r="AA13" s="762"/>
      <c r="AB13" s="762"/>
      <c r="AC13" s="763"/>
      <c r="AD13" s="763"/>
      <c r="AE13" s="763">
        <v>0.4</v>
      </c>
      <c r="AF13" s="763"/>
      <c r="AG13" s="763"/>
      <c r="AH13" s="763"/>
      <c r="AI13" s="763"/>
      <c r="AJ13" s="763"/>
      <c r="AK13" s="764">
        <v>0</v>
      </c>
      <c r="AL13" s="765"/>
      <c r="AM13" s="765"/>
      <c r="AN13" s="769"/>
      <c r="AO13" s="770"/>
      <c r="AP13" s="3"/>
      <c r="AQ13" s="768">
        <f t="shared" si="5"/>
        <v>2</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2.88</v>
      </c>
      <c r="AE31" s="772">
        <f t="shared" si="6"/>
        <v>0.4</v>
      </c>
      <c r="AF31" s="772">
        <f t="shared" si="6"/>
        <v>0</v>
      </c>
      <c r="AG31" s="772">
        <f t="shared" si="6"/>
        <v>0</v>
      </c>
      <c r="AH31" s="772">
        <f t="shared" si="6"/>
        <v>0</v>
      </c>
      <c r="AI31" s="772">
        <f t="shared" si="6"/>
        <v>0</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1</v>
      </c>
      <c r="AC32" s="762">
        <f t="shared" ref="AC32:AJ32" si="7">COUNT(AC11:AC30)</f>
        <v>0</v>
      </c>
      <c r="AD32" s="762">
        <f t="shared" si="7"/>
        <v>1</v>
      </c>
      <c r="AE32" s="762">
        <f t="shared" si="7"/>
        <v>1</v>
      </c>
      <c r="AF32" s="762">
        <f t="shared" si="7"/>
        <v>0</v>
      </c>
      <c r="AG32" s="762">
        <f t="shared" si="7"/>
        <v>0</v>
      </c>
      <c r="AH32" s="762">
        <f t="shared" si="7"/>
        <v>0</v>
      </c>
      <c r="AI32" s="762">
        <f t="shared" si="7"/>
        <v>0</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Ⅱb</v>
      </c>
      <c r="Z33" s="735"/>
      <c r="AA33" s="735"/>
      <c r="AB33" s="776"/>
      <c r="AC33" s="734" t="str">
        <f>IF(AC32&gt;0,"Ⅳ",IF(AD32&gt;0,"Ⅲ",IF(AE32&gt;0,"Ⅱa",IF(AF32&gt;0,"Ⅱb","Ⅰ"))))</f>
        <v>Ⅲ</v>
      </c>
      <c r="AD33" s="735"/>
      <c r="AE33" s="735"/>
      <c r="AF33" s="776"/>
      <c r="AG33" s="734" t="str">
        <f>IF(AG32&gt;0,"Ⅳ",IF(AH32&gt;0,"Ⅲ",IF(AI32&gt;0,"Ⅱa",IF(AJ32&gt;0,"Ⅱb","Ⅰ"))))</f>
        <v>Ⅰ</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1</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f>IF(AQ34=1,"",IF(AS34&gt;0,1,""))</f>
        <v>1</v>
      </c>
      <c r="AB35" s="784"/>
      <c r="AC35" s="762">
        <f>+AC32</f>
        <v>0</v>
      </c>
      <c r="AD35" s="762">
        <f>AD32</f>
        <v>1</v>
      </c>
      <c r="AE35" s="783">
        <f>AE32+AF32</f>
        <v>1</v>
      </c>
      <c r="AF35" s="784"/>
      <c r="AG35" s="762">
        <f>AG32</f>
        <v>0</v>
      </c>
      <c r="AH35" s="762">
        <f>AH32</f>
        <v>0</v>
      </c>
      <c r="AI35" s="783">
        <f>AI32+AJ32</f>
        <v>0</v>
      </c>
      <c r="AJ35" s="784"/>
      <c r="AK35" s="777"/>
      <c r="AL35" s="778"/>
      <c r="AM35" s="778"/>
      <c r="AN35" s="778"/>
      <c r="AO35" s="779"/>
      <c r="AP35" s="3"/>
      <c r="AQ35" s="717">
        <f>+Y32+AC35+AG35</f>
        <v>0</v>
      </c>
      <c r="AR35" s="717">
        <f>+Z32+AD35+AH35</f>
        <v>1</v>
      </c>
      <c r="AS35" s="785">
        <f>+AS34+AE35+AI35</f>
        <v>2</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Ⅱ</v>
      </c>
      <c r="Z36" s="787"/>
      <c r="AA36" s="787"/>
      <c r="AB36" s="787"/>
      <c r="AC36" s="787" t="str">
        <f t="shared" ref="AC36" si="8">IF(AC35&gt;0,"Ⅳ",IF(AD35&gt;0,"Ⅲ",IF(AE35&gt;0,"Ⅱ","Ⅰ")))</f>
        <v>Ⅲ</v>
      </c>
      <c r="AD36" s="787"/>
      <c r="AE36" s="787"/>
      <c r="AF36" s="787"/>
      <c r="AG36" s="787" t="str">
        <f t="shared" ref="AG36" si="9">IF(AG35&gt;0,"Ⅳ",IF(AH35&gt;0,"Ⅲ",IF(AI35&gt;0,"Ⅱ","Ⅰ")))</f>
        <v>Ⅰ</v>
      </c>
      <c r="AH36" s="787"/>
      <c r="AI36" s="787"/>
      <c r="AJ36" s="787"/>
      <c r="AK36" s="777"/>
      <c r="AL36" s="778"/>
      <c r="AM36" s="778"/>
      <c r="AN36" s="778"/>
      <c r="AO36" s="779"/>
      <c r="AP36" s="3"/>
      <c r="AQ36" s="787" t="str">
        <f>IF(AQ35&gt;0,"Ⅳ",IF(AR35&gt;0,"Ⅲ",IF(AS35&gt;0,"Ⅱ","Ⅰ")))</f>
        <v>Ⅲ</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Ⅲ</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07" priority="3">
      <formula>$AQ11=2</formula>
    </cfRule>
  </conditionalFormatting>
  <conditionalFormatting sqref="Y11:AF30">
    <cfRule type="expression" dxfId="106" priority="2">
      <formula>$AQ11=3</formula>
    </cfRule>
  </conditionalFormatting>
  <conditionalFormatting sqref="AC11:AJ30">
    <cfRule type="expression" dxfId="105" priority="1">
      <formula>$AQ11=1</formula>
    </cfRule>
  </conditionalFormatting>
  <dataValidations count="2">
    <dataValidation type="list" allowBlank="1" showInputMessage="1" showErrorMessage="1" sqref="N11:O30 R11:T30" xr:uid="{A7BE5229-D94D-4FC3-8A2E-8A2FBB115CC9}">
      <formula1>INDIRECT(L11)</formula1>
    </dataValidation>
    <dataValidation type="list" allowBlank="1" showInputMessage="1" showErrorMessage="1" sqref="Y11:AB30" xr:uid="{7FACDCD5-3E96-4F76-94AB-44FF8BEDFD75}">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34B38-FF81-4055-B1AA-73AC4D816956}">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S12</v>
      </c>
      <c r="AW5" s="716">
        <f>R7</f>
        <v>4</v>
      </c>
      <c r="AX5" s="717">
        <f>+Y32</f>
        <v>0</v>
      </c>
      <c r="AY5" s="717">
        <f>+Z32</f>
        <v>0</v>
      </c>
      <c r="AZ5" s="717">
        <f>+AA32</f>
        <v>0</v>
      </c>
      <c r="BA5" s="717">
        <f t="shared" ref="BA5" si="0">+AB32</f>
        <v>2</v>
      </c>
      <c r="BB5" s="717">
        <f>+AC32</f>
        <v>0</v>
      </c>
      <c r="BC5" s="717">
        <f t="shared" ref="BC5:BI5" si="1">+AD32</f>
        <v>1</v>
      </c>
      <c r="BD5" s="717">
        <f t="shared" si="1"/>
        <v>0</v>
      </c>
      <c r="BE5" s="717">
        <f t="shared" si="1"/>
        <v>0</v>
      </c>
      <c r="BF5" s="717">
        <f t="shared" si="1"/>
        <v>0</v>
      </c>
      <c r="BG5" s="717">
        <f t="shared" si="1"/>
        <v>0</v>
      </c>
      <c r="BH5" s="717">
        <f t="shared" si="1"/>
        <v>0</v>
      </c>
      <c r="BI5" s="717">
        <f t="shared" si="1"/>
        <v>0</v>
      </c>
      <c r="BJ5" s="717" t="str">
        <f>+Y35</f>
        <v/>
      </c>
      <c r="BK5" s="717" t="str">
        <f t="shared" ref="BK5" si="2">+Z35</f>
        <v/>
      </c>
      <c r="BL5" s="717">
        <f>+AA35</f>
        <v>1</v>
      </c>
      <c r="BM5" s="717">
        <f>+AC35</f>
        <v>0</v>
      </c>
      <c r="BN5" s="717">
        <f t="shared" ref="BN5:BO5" si="3">+AD35</f>
        <v>1</v>
      </c>
      <c r="BO5" s="717">
        <f t="shared" si="3"/>
        <v>0</v>
      </c>
      <c r="BP5" s="717">
        <f>+AG35</f>
        <v>0</v>
      </c>
      <c r="BQ5" s="717">
        <f>+AH35</f>
        <v>0</v>
      </c>
      <c r="BR5" s="717">
        <f>+AI35</f>
        <v>0</v>
      </c>
      <c r="BS5" s="718" t="str">
        <f>+Y36</f>
        <v>Ⅱ</v>
      </c>
      <c r="BT5" s="718" t="str">
        <f>+AC36</f>
        <v>Ⅲ</v>
      </c>
      <c r="BU5" s="718" t="str">
        <f>+AG36</f>
        <v>Ⅰ</v>
      </c>
      <c r="BV5" s="718" t="str">
        <f>+Y37</f>
        <v>Ⅲ</v>
      </c>
      <c r="BW5" s="719" t="str">
        <f>IF(Y32&gt;0,$R$7,"")</f>
        <v/>
      </c>
      <c r="BX5" s="720" t="str">
        <f>IF(Z32&gt;0,"",IF(AA32&gt;0,$R$7,""))</f>
        <v/>
      </c>
      <c r="BY5" s="720" t="str">
        <f>IF(Y32+Z32&gt;0,"",IF(AA32&gt;0,$R$7,""))</f>
        <v/>
      </c>
      <c r="BZ5" s="720">
        <f>IF(Y32+Z32+AA32&gt;0,"",IF(AB32&gt;0,$R$7,""))</f>
        <v>4</v>
      </c>
      <c r="CA5" s="721">
        <f t="shared" ref="CA5:CH5" si="4">+AC31</f>
        <v>0</v>
      </c>
      <c r="CB5" s="721">
        <f t="shared" si="4"/>
        <v>2.8</v>
      </c>
      <c r="CC5" s="721">
        <f t="shared" si="4"/>
        <v>0</v>
      </c>
      <c r="CD5" s="721">
        <f t="shared" si="4"/>
        <v>0</v>
      </c>
      <c r="CE5" s="721">
        <f t="shared" si="4"/>
        <v>0</v>
      </c>
      <c r="CF5" s="721">
        <f t="shared" si="4"/>
        <v>0</v>
      </c>
      <c r="CG5" s="721">
        <f t="shared" si="4"/>
        <v>0</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297</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432</v>
      </c>
      <c r="O11" s="760"/>
      <c r="P11" s="759" t="s">
        <v>433</v>
      </c>
      <c r="Q11" s="760"/>
      <c r="R11" s="183" t="s">
        <v>434</v>
      </c>
      <c r="S11" s="183"/>
      <c r="T11" s="183"/>
      <c r="U11" s="759" t="s">
        <v>437</v>
      </c>
      <c r="V11" s="760"/>
      <c r="W11" s="759"/>
      <c r="X11" s="761"/>
      <c r="Y11" s="762"/>
      <c r="Z11" s="762"/>
      <c r="AA11" s="762"/>
      <c r="AB11" s="762"/>
      <c r="AC11" s="763"/>
      <c r="AD11" s="763">
        <v>2.8</v>
      </c>
      <c r="AE11" s="763"/>
      <c r="AF11" s="763"/>
      <c r="AG11" s="763"/>
      <c r="AH11" s="763"/>
      <c r="AI11" s="763"/>
      <c r="AJ11" s="763"/>
      <c r="AK11" s="764">
        <v>0</v>
      </c>
      <c r="AL11" s="765"/>
      <c r="AM11" s="765"/>
      <c r="AN11" s="766"/>
      <c r="AO11" s="767"/>
      <c r="AP11" s="3"/>
      <c r="AQ11" s="768">
        <f>IF(P11="材質劣化",2,IF(P11="漏水",3,1))</f>
        <v>2</v>
      </c>
    </row>
    <row r="12" spans="2:86" ht="12" customHeight="1" x14ac:dyDescent="0.15">
      <c r="B12" s="419"/>
      <c r="C12" s="730"/>
      <c r="D12" s="725"/>
      <c r="E12" s="725"/>
      <c r="F12" s="725"/>
      <c r="G12" s="725"/>
      <c r="H12" s="725"/>
      <c r="I12" s="725"/>
      <c r="J12" s="726"/>
      <c r="K12" s="758">
        <v>2</v>
      </c>
      <c r="L12" s="759" t="s">
        <v>431</v>
      </c>
      <c r="M12" s="760"/>
      <c r="N12" s="759" t="s">
        <v>443</v>
      </c>
      <c r="O12" s="760"/>
      <c r="P12" s="759" t="s">
        <v>463</v>
      </c>
      <c r="Q12" s="760"/>
      <c r="R12" s="183" t="s">
        <v>464</v>
      </c>
      <c r="S12" s="183"/>
      <c r="T12" s="183"/>
      <c r="U12" s="759" t="s">
        <v>437</v>
      </c>
      <c r="V12" s="760"/>
      <c r="W12" s="759"/>
      <c r="X12" s="761"/>
      <c r="Y12" s="762"/>
      <c r="Z12" s="762"/>
      <c r="AA12" s="762"/>
      <c r="AB12" s="762" t="s">
        <v>332</v>
      </c>
      <c r="AC12" s="763"/>
      <c r="AD12" s="763"/>
      <c r="AE12" s="763"/>
      <c r="AF12" s="763"/>
      <c r="AG12" s="763"/>
      <c r="AH12" s="763"/>
      <c r="AI12" s="763"/>
      <c r="AJ12" s="763"/>
      <c r="AK12" s="764" t="s">
        <v>848</v>
      </c>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v>3</v>
      </c>
      <c r="L13" s="759" t="s">
        <v>431</v>
      </c>
      <c r="M13" s="760"/>
      <c r="N13" s="759" t="s">
        <v>458</v>
      </c>
      <c r="O13" s="760"/>
      <c r="P13" s="759" t="s">
        <v>463</v>
      </c>
      <c r="Q13" s="760"/>
      <c r="R13" s="183" t="s">
        <v>464</v>
      </c>
      <c r="S13" s="183"/>
      <c r="T13" s="183"/>
      <c r="U13" s="759" t="s">
        <v>356</v>
      </c>
      <c r="V13" s="760"/>
      <c r="W13" s="759"/>
      <c r="X13" s="761"/>
      <c r="Y13" s="762"/>
      <c r="Z13" s="762"/>
      <c r="AA13" s="762"/>
      <c r="AB13" s="762" t="s">
        <v>332</v>
      </c>
      <c r="AC13" s="763"/>
      <c r="AD13" s="763"/>
      <c r="AE13" s="763"/>
      <c r="AF13" s="763"/>
      <c r="AG13" s="763"/>
      <c r="AH13" s="763"/>
      <c r="AI13" s="763"/>
      <c r="AJ13" s="763"/>
      <c r="AK13" s="764" t="s">
        <v>849</v>
      </c>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2.8</v>
      </c>
      <c r="AE31" s="772">
        <f t="shared" si="6"/>
        <v>0</v>
      </c>
      <c r="AF31" s="772">
        <f t="shared" si="6"/>
        <v>0</v>
      </c>
      <c r="AG31" s="772">
        <f t="shared" si="6"/>
        <v>0</v>
      </c>
      <c r="AH31" s="772">
        <f t="shared" si="6"/>
        <v>0</v>
      </c>
      <c r="AI31" s="772">
        <f t="shared" si="6"/>
        <v>0</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2</v>
      </c>
      <c r="AC32" s="762">
        <f t="shared" ref="AC32:AJ32" si="7">COUNT(AC11:AC30)</f>
        <v>0</v>
      </c>
      <c r="AD32" s="762">
        <f t="shared" si="7"/>
        <v>1</v>
      </c>
      <c r="AE32" s="762">
        <f t="shared" si="7"/>
        <v>0</v>
      </c>
      <c r="AF32" s="762">
        <f t="shared" si="7"/>
        <v>0</v>
      </c>
      <c r="AG32" s="762">
        <f t="shared" si="7"/>
        <v>0</v>
      </c>
      <c r="AH32" s="762">
        <f t="shared" si="7"/>
        <v>0</v>
      </c>
      <c r="AI32" s="762">
        <f t="shared" si="7"/>
        <v>0</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Ⅱb</v>
      </c>
      <c r="Z33" s="735"/>
      <c r="AA33" s="735"/>
      <c r="AB33" s="776"/>
      <c r="AC33" s="734" t="str">
        <f>IF(AC32&gt;0,"Ⅳ",IF(AD32&gt;0,"Ⅲ",IF(AE32&gt;0,"Ⅱa",IF(AF32&gt;0,"Ⅱb","Ⅰ"))))</f>
        <v>Ⅲ</v>
      </c>
      <c r="AD33" s="735"/>
      <c r="AE33" s="735"/>
      <c r="AF33" s="776"/>
      <c r="AG33" s="734" t="str">
        <f>IF(AG32&gt;0,"Ⅳ",IF(AH32&gt;0,"Ⅲ",IF(AI32&gt;0,"Ⅱa",IF(AJ32&gt;0,"Ⅱb","Ⅰ"))))</f>
        <v>Ⅰ</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2</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f>IF(AQ34=1,"",IF(AS34&gt;0,1,""))</f>
        <v>1</v>
      </c>
      <c r="AB35" s="784"/>
      <c r="AC35" s="762">
        <f>+AC32</f>
        <v>0</v>
      </c>
      <c r="AD35" s="762">
        <f>AD32</f>
        <v>1</v>
      </c>
      <c r="AE35" s="783">
        <f>AE32+AF32</f>
        <v>0</v>
      </c>
      <c r="AF35" s="784"/>
      <c r="AG35" s="762">
        <f>AG32</f>
        <v>0</v>
      </c>
      <c r="AH35" s="762">
        <f>AH32</f>
        <v>0</v>
      </c>
      <c r="AI35" s="783">
        <f>AI32+AJ32</f>
        <v>0</v>
      </c>
      <c r="AJ35" s="784"/>
      <c r="AK35" s="777"/>
      <c r="AL35" s="778"/>
      <c r="AM35" s="778"/>
      <c r="AN35" s="778"/>
      <c r="AO35" s="779"/>
      <c r="AP35" s="3"/>
      <c r="AQ35" s="717">
        <f>+Y32+AC35+AG35</f>
        <v>0</v>
      </c>
      <c r="AR35" s="717">
        <f>+Z32+AD35+AH35</f>
        <v>1</v>
      </c>
      <c r="AS35" s="785">
        <f>+AS34+AE35+AI35</f>
        <v>2</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Ⅱ</v>
      </c>
      <c r="Z36" s="787"/>
      <c r="AA36" s="787"/>
      <c r="AB36" s="787"/>
      <c r="AC36" s="787" t="str">
        <f t="shared" ref="AC36" si="8">IF(AC35&gt;0,"Ⅳ",IF(AD35&gt;0,"Ⅲ",IF(AE35&gt;0,"Ⅱ","Ⅰ")))</f>
        <v>Ⅲ</v>
      </c>
      <c r="AD36" s="787"/>
      <c r="AE36" s="787"/>
      <c r="AF36" s="787"/>
      <c r="AG36" s="787" t="str">
        <f t="shared" ref="AG36" si="9">IF(AG35&gt;0,"Ⅳ",IF(AH35&gt;0,"Ⅲ",IF(AI35&gt;0,"Ⅱ","Ⅰ")))</f>
        <v>Ⅰ</v>
      </c>
      <c r="AH36" s="787"/>
      <c r="AI36" s="787"/>
      <c r="AJ36" s="787"/>
      <c r="AK36" s="777"/>
      <c r="AL36" s="778"/>
      <c r="AM36" s="778"/>
      <c r="AN36" s="778"/>
      <c r="AO36" s="779"/>
      <c r="AP36" s="3"/>
      <c r="AQ36" s="787" t="str">
        <f>IF(AQ35&gt;0,"Ⅳ",IF(AR35&gt;0,"Ⅲ",IF(AS35&gt;0,"Ⅱ","Ⅰ")))</f>
        <v>Ⅲ</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Ⅲ</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04" priority="3">
      <formula>$AQ11=2</formula>
    </cfRule>
  </conditionalFormatting>
  <conditionalFormatting sqref="Y11:AF30">
    <cfRule type="expression" dxfId="103" priority="2">
      <formula>$AQ11=3</formula>
    </cfRule>
  </conditionalFormatting>
  <conditionalFormatting sqref="AC11:AJ30">
    <cfRule type="expression" dxfId="102" priority="1">
      <formula>$AQ11=1</formula>
    </cfRule>
  </conditionalFormatting>
  <dataValidations count="2">
    <dataValidation type="list" allowBlank="1" showInputMessage="1" showErrorMessage="1" sqref="N11:O30 R11:T30" xr:uid="{97FCAC42-D206-4028-B465-BAA142D7A0E1}">
      <formula1>INDIRECT(L11)</formula1>
    </dataValidation>
    <dataValidation type="list" allowBlank="1" showInputMessage="1" showErrorMessage="1" sqref="Y11:AB30" xr:uid="{FA844E1F-09C3-4E07-ADBA-2A5A5958DD26}">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EDAA3-7D84-486E-9852-845079B7942C}">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S13</v>
      </c>
      <c r="AW5" s="716">
        <f>R7</f>
        <v>4</v>
      </c>
      <c r="AX5" s="717">
        <f>+Y32</f>
        <v>0</v>
      </c>
      <c r="AY5" s="717">
        <f>+Z32</f>
        <v>0</v>
      </c>
      <c r="AZ5" s="717">
        <f>+AA32</f>
        <v>0</v>
      </c>
      <c r="BA5" s="717">
        <f t="shared" ref="BA5" si="0">+AB32</f>
        <v>0</v>
      </c>
      <c r="BB5" s="717">
        <f>+AC32</f>
        <v>0</v>
      </c>
      <c r="BC5" s="717">
        <f t="shared" ref="BC5:BI5" si="1">+AD32</f>
        <v>0</v>
      </c>
      <c r="BD5" s="717">
        <f t="shared" si="1"/>
        <v>1</v>
      </c>
      <c r="BE5" s="717">
        <f t="shared" si="1"/>
        <v>0</v>
      </c>
      <c r="BF5" s="717">
        <f t="shared" si="1"/>
        <v>0</v>
      </c>
      <c r="BG5" s="717">
        <f t="shared" si="1"/>
        <v>0</v>
      </c>
      <c r="BH5" s="717">
        <f t="shared" si="1"/>
        <v>0</v>
      </c>
      <c r="BI5" s="717">
        <f t="shared" si="1"/>
        <v>2</v>
      </c>
      <c r="BJ5" s="717" t="str">
        <f>+Y35</f>
        <v/>
      </c>
      <c r="BK5" s="717" t="str">
        <f t="shared" ref="BK5" si="2">+Z35</f>
        <v/>
      </c>
      <c r="BL5" s="717" t="str">
        <f>+AA35</f>
        <v/>
      </c>
      <c r="BM5" s="717">
        <f>+AC35</f>
        <v>0</v>
      </c>
      <c r="BN5" s="717">
        <f t="shared" ref="BN5:BO5" si="3">+AD35</f>
        <v>0</v>
      </c>
      <c r="BO5" s="717">
        <f t="shared" si="3"/>
        <v>1</v>
      </c>
      <c r="BP5" s="717">
        <f>+AG35</f>
        <v>0</v>
      </c>
      <c r="BQ5" s="717">
        <f>+AH35</f>
        <v>0</v>
      </c>
      <c r="BR5" s="717">
        <f>+AI35</f>
        <v>2</v>
      </c>
      <c r="BS5" s="718" t="str">
        <f>+Y36</f>
        <v>Ⅰ</v>
      </c>
      <c r="BT5" s="718" t="str">
        <f>+AC36</f>
        <v>Ⅱ</v>
      </c>
      <c r="BU5" s="718" t="str">
        <f>+AG36</f>
        <v>Ⅱ</v>
      </c>
      <c r="BV5" s="718" t="str">
        <f>+Y37</f>
        <v>Ⅱ</v>
      </c>
      <c r="BW5" s="719" t="str">
        <f>IF(Y32&gt;0,$R$7,"")</f>
        <v/>
      </c>
      <c r="BX5" s="720" t="str">
        <f>IF(Z32&gt;0,"",IF(AA32&gt;0,$R$7,""))</f>
        <v/>
      </c>
      <c r="BY5" s="720" t="str">
        <f>IF(Y32+Z32&gt;0,"",IF(AA32&gt;0,$R$7,""))</f>
        <v/>
      </c>
      <c r="BZ5" s="720" t="str">
        <f>IF(Y32+Z32+AA32&gt;0,"",IF(AB32&gt;0,$R$7,""))</f>
        <v/>
      </c>
      <c r="CA5" s="721">
        <f t="shared" ref="CA5:CH5" si="4">+AC31</f>
        <v>0</v>
      </c>
      <c r="CB5" s="721">
        <f t="shared" si="4"/>
        <v>0</v>
      </c>
      <c r="CC5" s="721">
        <f t="shared" si="4"/>
        <v>0.04</v>
      </c>
      <c r="CD5" s="721">
        <f t="shared" si="4"/>
        <v>0</v>
      </c>
      <c r="CE5" s="721">
        <f t="shared" si="4"/>
        <v>0</v>
      </c>
      <c r="CF5" s="721">
        <f t="shared" si="4"/>
        <v>0</v>
      </c>
      <c r="CG5" s="721">
        <f t="shared" si="4"/>
        <v>0</v>
      </c>
      <c r="CH5" s="721">
        <f t="shared" si="4"/>
        <v>5.4</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298</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443</v>
      </c>
      <c r="O11" s="760"/>
      <c r="P11" s="759" t="s">
        <v>452</v>
      </c>
      <c r="Q11" s="760"/>
      <c r="R11" s="183" t="s">
        <v>452</v>
      </c>
      <c r="S11" s="183"/>
      <c r="T11" s="183"/>
      <c r="U11" s="759" t="s">
        <v>437</v>
      </c>
      <c r="V11" s="760"/>
      <c r="W11" s="759"/>
      <c r="X11" s="761"/>
      <c r="Y11" s="762"/>
      <c r="Z11" s="762"/>
      <c r="AA11" s="762"/>
      <c r="AB11" s="762"/>
      <c r="AC11" s="763"/>
      <c r="AD11" s="763"/>
      <c r="AE11" s="763"/>
      <c r="AF11" s="763"/>
      <c r="AG11" s="763"/>
      <c r="AH11" s="763"/>
      <c r="AI11" s="763"/>
      <c r="AJ11" s="763">
        <v>2.25</v>
      </c>
      <c r="AK11" s="764">
        <v>0</v>
      </c>
      <c r="AL11" s="765"/>
      <c r="AM11" s="765"/>
      <c r="AN11" s="766"/>
      <c r="AO11" s="767"/>
      <c r="AP11" s="3"/>
      <c r="AQ11" s="768">
        <f>IF(P11="材質劣化",2,IF(P11="漏水",3,1))</f>
        <v>3</v>
      </c>
    </row>
    <row r="12" spans="2:86" ht="12" customHeight="1" x14ac:dyDescent="0.15">
      <c r="B12" s="419"/>
      <c r="C12" s="730"/>
      <c r="D12" s="725"/>
      <c r="E12" s="725"/>
      <c r="F12" s="725"/>
      <c r="G12" s="725"/>
      <c r="H12" s="725"/>
      <c r="I12" s="725"/>
      <c r="J12" s="726"/>
      <c r="K12" s="758">
        <v>2</v>
      </c>
      <c r="L12" s="759" t="s">
        <v>431</v>
      </c>
      <c r="M12" s="760"/>
      <c r="N12" s="759" t="s">
        <v>443</v>
      </c>
      <c r="O12" s="760"/>
      <c r="P12" s="759" t="s">
        <v>433</v>
      </c>
      <c r="Q12" s="760"/>
      <c r="R12" s="183" t="s">
        <v>455</v>
      </c>
      <c r="S12" s="183"/>
      <c r="T12" s="183"/>
      <c r="U12" s="759" t="s">
        <v>437</v>
      </c>
      <c r="V12" s="760"/>
      <c r="W12" s="759"/>
      <c r="X12" s="761"/>
      <c r="Y12" s="762"/>
      <c r="Z12" s="762"/>
      <c r="AA12" s="762"/>
      <c r="AB12" s="762"/>
      <c r="AC12" s="763"/>
      <c r="AD12" s="763"/>
      <c r="AE12" s="763">
        <v>0.04</v>
      </c>
      <c r="AF12" s="763"/>
      <c r="AG12" s="763"/>
      <c r="AH12" s="763"/>
      <c r="AI12" s="763"/>
      <c r="AJ12" s="763"/>
      <c r="AK12" s="764">
        <v>0</v>
      </c>
      <c r="AL12" s="765"/>
      <c r="AM12" s="765"/>
      <c r="AN12" s="769"/>
      <c r="AO12" s="770"/>
      <c r="AP12" s="3"/>
      <c r="AQ12" s="768">
        <f t="shared" ref="AQ12:AQ30" si="5">IF(P12="材質劣化",2,IF(P12="漏水",3,1))</f>
        <v>2</v>
      </c>
    </row>
    <row r="13" spans="2:86" ht="12" customHeight="1" x14ac:dyDescent="0.15">
      <c r="B13" s="419"/>
      <c r="C13" s="730"/>
      <c r="D13" s="725"/>
      <c r="E13" s="725"/>
      <c r="F13" s="725"/>
      <c r="G13" s="725"/>
      <c r="H13" s="725"/>
      <c r="I13" s="725"/>
      <c r="J13" s="726"/>
      <c r="K13" s="758">
        <v>3</v>
      </c>
      <c r="L13" s="759" t="s">
        <v>466</v>
      </c>
      <c r="M13" s="760"/>
      <c r="N13" s="759" t="s">
        <v>467</v>
      </c>
      <c r="O13" s="760"/>
      <c r="P13" s="759" t="s">
        <v>452</v>
      </c>
      <c r="Q13" s="760"/>
      <c r="R13" s="183" t="s">
        <v>468</v>
      </c>
      <c r="S13" s="183"/>
      <c r="T13" s="183"/>
      <c r="U13" s="759" t="s">
        <v>356</v>
      </c>
      <c r="V13" s="760"/>
      <c r="W13" s="759"/>
      <c r="X13" s="761"/>
      <c r="Y13" s="762"/>
      <c r="Z13" s="762"/>
      <c r="AA13" s="762"/>
      <c r="AB13" s="762"/>
      <c r="AC13" s="763"/>
      <c r="AD13" s="763"/>
      <c r="AE13" s="763"/>
      <c r="AF13" s="763"/>
      <c r="AG13" s="763"/>
      <c r="AH13" s="763"/>
      <c r="AI13" s="763"/>
      <c r="AJ13" s="763">
        <v>3.15</v>
      </c>
      <c r="AK13" s="764">
        <v>0</v>
      </c>
      <c r="AL13" s="765"/>
      <c r="AM13" s="765"/>
      <c r="AN13" s="769"/>
      <c r="AO13" s="770"/>
      <c r="AP13" s="3"/>
      <c r="AQ13" s="768">
        <f t="shared" si="5"/>
        <v>3</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0.04</v>
      </c>
      <c r="AF31" s="772">
        <f t="shared" si="6"/>
        <v>0</v>
      </c>
      <c r="AG31" s="772">
        <f t="shared" si="6"/>
        <v>0</v>
      </c>
      <c r="AH31" s="772">
        <f t="shared" si="6"/>
        <v>0</v>
      </c>
      <c r="AI31" s="772">
        <f t="shared" si="6"/>
        <v>0</v>
      </c>
      <c r="AJ31" s="772">
        <f t="shared" si="6"/>
        <v>5.4</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0</v>
      </c>
      <c r="AE32" s="762">
        <f t="shared" si="7"/>
        <v>1</v>
      </c>
      <c r="AF32" s="762">
        <f t="shared" si="7"/>
        <v>0</v>
      </c>
      <c r="AG32" s="762">
        <f t="shared" si="7"/>
        <v>0</v>
      </c>
      <c r="AH32" s="762">
        <f t="shared" si="7"/>
        <v>0</v>
      </c>
      <c r="AI32" s="762">
        <f t="shared" si="7"/>
        <v>0</v>
      </c>
      <c r="AJ32" s="762">
        <f t="shared" si="7"/>
        <v>2</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Ⅱa</v>
      </c>
      <c r="AD33" s="735"/>
      <c r="AE33" s="735"/>
      <c r="AF33" s="776"/>
      <c r="AG33" s="734" t="str">
        <f>IF(AG32&gt;0,"Ⅳ",IF(AH32&gt;0,"Ⅲ",IF(AI32&gt;0,"Ⅱa",IF(AJ32&gt;0,"Ⅱb","Ⅰ"))))</f>
        <v>Ⅱb</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0</v>
      </c>
      <c r="AE35" s="783">
        <f>AE32+AF32</f>
        <v>1</v>
      </c>
      <c r="AF35" s="784"/>
      <c r="AG35" s="762">
        <f>AG32</f>
        <v>0</v>
      </c>
      <c r="AH35" s="762">
        <f>AH32</f>
        <v>0</v>
      </c>
      <c r="AI35" s="783">
        <f>AI32+AJ32</f>
        <v>2</v>
      </c>
      <c r="AJ35" s="784"/>
      <c r="AK35" s="777"/>
      <c r="AL35" s="778"/>
      <c r="AM35" s="778"/>
      <c r="AN35" s="778"/>
      <c r="AO35" s="779"/>
      <c r="AP35" s="3"/>
      <c r="AQ35" s="717">
        <f>+Y32+AC35+AG35</f>
        <v>0</v>
      </c>
      <c r="AR35" s="717">
        <f>+Z32+AD35+AH35</f>
        <v>0</v>
      </c>
      <c r="AS35" s="785">
        <f>+AS34+AE35+AI35</f>
        <v>3</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Ⅱ</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Ⅱ</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Ⅱ</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01" priority="3">
      <formula>$AQ11=2</formula>
    </cfRule>
  </conditionalFormatting>
  <conditionalFormatting sqref="Y11:AF30">
    <cfRule type="expression" dxfId="100" priority="2">
      <formula>$AQ11=3</formula>
    </cfRule>
  </conditionalFormatting>
  <conditionalFormatting sqref="AC11:AJ30">
    <cfRule type="expression" dxfId="99" priority="1">
      <formula>$AQ11=1</formula>
    </cfRule>
  </conditionalFormatting>
  <dataValidations count="2">
    <dataValidation type="list" allowBlank="1" showInputMessage="1" showErrorMessage="1" sqref="N11:O30 R11:T30" xr:uid="{67BC1734-06AC-4361-BA28-42216CC413E3}">
      <formula1>INDIRECT(L11)</formula1>
    </dataValidation>
    <dataValidation type="list" allowBlank="1" showInputMessage="1" showErrorMessage="1" sqref="Y11:AB30" xr:uid="{A2B0FCBC-EC2B-46A8-ABB6-BD6B42D10F5E}">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EBA07-C56C-47E4-9FFC-8968F9DD765D}">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S14</v>
      </c>
      <c r="AW5" s="716">
        <f>R7</f>
        <v>2.7</v>
      </c>
      <c r="AX5" s="717">
        <f>+Y32</f>
        <v>0</v>
      </c>
      <c r="AY5" s="717">
        <f>+Z32</f>
        <v>0</v>
      </c>
      <c r="AZ5" s="717">
        <f>+AA32</f>
        <v>0</v>
      </c>
      <c r="BA5" s="717">
        <f t="shared" ref="BA5" si="0">+AB32</f>
        <v>0</v>
      </c>
      <c r="BB5" s="717">
        <f>+AC32</f>
        <v>0</v>
      </c>
      <c r="BC5" s="717">
        <f t="shared" ref="BC5:BI5" si="1">+AD32</f>
        <v>2</v>
      </c>
      <c r="BD5" s="717">
        <f t="shared" si="1"/>
        <v>0</v>
      </c>
      <c r="BE5" s="717">
        <f t="shared" si="1"/>
        <v>0</v>
      </c>
      <c r="BF5" s="717">
        <f t="shared" si="1"/>
        <v>0</v>
      </c>
      <c r="BG5" s="717">
        <f t="shared" si="1"/>
        <v>0</v>
      </c>
      <c r="BH5" s="717">
        <f t="shared" si="1"/>
        <v>0</v>
      </c>
      <c r="BI5" s="717">
        <f t="shared" si="1"/>
        <v>0</v>
      </c>
      <c r="BJ5" s="717" t="str">
        <f>+Y35</f>
        <v/>
      </c>
      <c r="BK5" s="717" t="str">
        <f t="shared" ref="BK5" si="2">+Z35</f>
        <v/>
      </c>
      <c r="BL5" s="717" t="str">
        <f>+AA35</f>
        <v/>
      </c>
      <c r="BM5" s="717">
        <f>+AC35</f>
        <v>0</v>
      </c>
      <c r="BN5" s="717">
        <f t="shared" ref="BN5:BO5" si="3">+AD35</f>
        <v>2</v>
      </c>
      <c r="BO5" s="717">
        <f t="shared" si="3"/>
        <v>0</v>
      </c>
      <c r="BP5" s="717">
        <f>+AG35</f>
        <v>0</v>
      </c>
      <c r="BQ5" s="717">
        <f>+AH35</f>
        <v>0</v>
      </c>
      <c r="BR5" s="717">
        <f>+AI35</f>
        <v>0</v>
      </c>
      <c r="BS5" s="718" t="str">
        <f>+Y36</f>
        <v>Ⅰ</v>
      </c>
      <c r="BT5" s="718" t="str">
        <f>+AC36</f>
        <v>Ⅲ</v>
      </c>
      <c r="BU5" s="718" t="str">
        <f>+AG36</f>
        <v>Ⅰ</v>
      </c>
      <c r="BV5" s="718" t="str">
        <f>+Y37</f>
        <v>Ⅲ</v>
      </c>
      <c r="BW5" s="719" t="str">
        <f>IF(Y32&gt;0,$R$7,"")</f>
        <v/>
      </c>
      <c r="BX5" s="720" t="str">
        <f>IF(Z32&gt;0,"",IF(AA32&gt;0,$R$7,""))</f>
        <v/>
      </c>
      <c r="BY5" s="720" t="str">
        <f>IF(Y32+Z32&gt;0,"",IF(AA32&gt;0,$R$7,""))</f>
        <v/>
      </c>
      <c r="BZ5" s="720" t="str">
        <f>IF(Y32+Z32+AA32&gt;0,"",IF(AB32&gt;0,$R$7,""))</f>
        <v/>
      </c>
      <c r="CA5" s="721">
        <f t="shared" ref="CA5:CH5" si="4">+AC31</f>
        <v>0</v>
      </c>
      <c r="CB5" s="721">
        <f t="shared" si="4"/>
        <v>8.64</v>
      </c>
      <c r="CC5" s="721">
        <f t="shared" si="4"/>
        <v>0</v>
      </c>
      <c r="CD5" s="721">
        <f t="shared" si="4"/>
        <v>0</v>
      </c>
      <c r="CE5" s="721">
        <f t="shared" si="4"/>
        <v>0</v>
      </c>
      <c r="CF5" s="721">
        <f t="shared" si="4"/>
        <v>0</v>
      </c>
      <c r="CG5" s="721">
        <f t="shared" si="4"/>
        <v>0</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299</v>
      </c>
      <c r="O7" s="735"/>
      <c r="P7" s="731" t="s">
        <v>806</v>
      </c>
      <c r="Q7" s="733"/>
      <c r="R7" s="736">
        <v>2.7</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485</v>
      </c>
      <c r="O11" s="760"/>
      <c r="P11" s="759" t="s">
        <v>433</v>
      </c>
      <c r="Q11" s="760"/>
      <c r="R11" s="183" t="s">
        <v>434</v>
      </c>
      <c r="S11" s="183"/>
      <c r="T11" s="183"/>
      <c r="U11" s="759" t="s">
        <v>437</v>
      </c>
      <c r="V11" s="760"/>
      <c r="W11" s="759"/>
      <c r="X11" s="761"/>
      <c r="Y11" s="762"/>
      <c r="Z11" s="762"/>
      <c r="AA11" s="762"/>
      <c r="AB11" s="762"/>
      <c r="AC11" s="763"/>
      <c r="AD11" s="763">
        <v>5.76</v>
      </c>
      <c r="AE11" s="763"/>
      <c r="AF11" s="763"/>
      <c r="AG11" s="763"/>
      <c r="AH11" s="763"/>
      <c r="AI11" s="763"/>
      <c r="AJ11" s="763"/>
      <c r="AK11" s="764">
        <v>0</v>
      </c>
      <c r="AL11" s="765"/>
      <c r="AM11" s="765"/>
      <c r="AN11" s="766"/>
      <c r="AO11" s="767"/>
      <c r="AP11" s="3"/>
      <c r="AQ11" s="768">
        <f>IF(P11="材質劣化",2,IF(P11="漏水",3,1))</f>
        <v>2</v>
      </c>
    </row>
    <row r="12" spans="2:86" ht="12" customHeight="1" x14ac:dyDescent="0.15">
      <c r="B12" s="419"/>
      <c r="C12" s="730"/>
      <c r="D12" s="725"/>
      <c r="E12" s="725"/>
      <c r="F12" s="725"/>
      <c r="G12" s="725"/>
      <c r="H12" s="725"/>
      <c r="I12" s="725"/>
      <c r="J12" s="726"/>
      <c r="K12" s="758">
        <v>2</v>
      </c>
      <c r="L12" s="759" t="s">
        <v>431</v>
      </c>
      <c r="M12" s="760"/>
      <c r="N12" s="759" t="s">
        <v>458</v>
      </c>
      <c r="O12" s="760"/>
      <c r="P12" s="759" t="s">
        <v>433</v>
      </c>
      <c r="Q12" s="760"/>
      <c r="R12" s="183" t="s">
        <v>434</v>
      </c>
      <c r="S12" s="183"/>
      <c r="T12" s="183"/>
      <c r="U12" s="759" t="s">
        <v>437</v>
      </c>
      <c r="V12" s="760"/>
      <c r="W12" s="759"/>
      <c r="X12" s="761"/>
      <c r="Y12" s="762"/>
      <c r="Z12" s="762"/>
      <c r="AA12" s="762"/>
      <c r="AB12" s="762"/>
      <c r="AC12" s="763"/>
      <c r="AD12" s="763">
        <v>2.88</v>
      </c>
      <c r="AE12" s="763"/>
      <c r="AF12" s="763"/>
      <c r="AG12" s="763"/>
      <c r="AH12" s="763"/>
      <c r="AI12" s="763"/>
      <c r="AJ12" s="763"/>
      <c r="AK12" s="764">
        <v>0</v>
      </c>
      <c r="AL12" s="765"/>
      <c r="AM12" s="765"/>
      <c r="AN12" s="769"/>
      <c r="AO12" s="770"/>
      <c r="AP12" s="3"/>
      <c r="AQ12" s="768">
        <f t="shared" ref="AQ12:AQ30" si="5">IF(P12="材質劣化",2,IF(P12="漏水",3,1))</f>
        <v>2</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8.64</v>
      </c>
      <c r="AE31" s="772">
        <f t="shared" si="6"/>
        <v>0</v>
      </c>
      <c r="AF31" s="772">
        <f t="shared" si="6"/>
        <v>0</v>
      </c>
      <c r="AG31" s="772">
        <f t="shared" si="6"/>
        <v>0</v>
      </c>
      <c r="AH31" s="772">
        <f t="shared" si="6"/>
        <v>0</v>
      </c>
      <c r="AI31" s="772">
        <f t="shared" si="6"/>
        <v>0</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2</v>
      </c>
      <c r="AE32" s="762">
        <f t="shared" si="7"/>
        <v>0</v>
      </c>
      <c r="AF32" s="762">
        <f t="shared" si="7"/>
        <v>0</v>
      </c>
      <c r="AG32" s="762">
        <f t="shared" si="7"/>
        <v>0</v>
      </c>
      <c r="AH32" s="762">
        <f t="shared" si="7"/>
        <v>0</v>
      </c>
      <c r="AI32" s="762">
        <f t="shared" si="7"/>
        <v>0</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Ⅲ</v>
      </c>
      <c r="AD33" s="735"/>
      <c r="AE33" s="735"/>
      <c r="AF33" s="776"/>
      <c r="AG33" s="734" t="str">
        <f>IF(AG32&gt;0,"Ⅳ",IF(AH32&gt;0,"Ⅲ",IF(AI32&gt;0,"Ⅱa",IF(AJ32&gt;0,"Ⅱb","Ⅰ"))))</f>
        <v>Ⅰ</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2</v>
      </c>
      <c r="AE35" s="783">
        <f>AE32+AF32</f>
        <v>0</v>
      </c>
      <c r="AF35" s="784"/>
      <c r="AG35" s="762">
        <f>AG32</f>
        <v>0</v>
      </c>
      <c r="AH35" s="762">
        <f>AH32</f>
        <v>0</v>
      </c>
      <c r="AI35" s="783">
        <f>AI32+AJ32</f>
        <v>0</v>
      </c>
      <c r="AJ35" s="784"/>
      <c r="AK35" s="777"/>
      <c r="AL35" s="778"/>
      <c r="AM35" s="778"/>
      <c r="AN35" s="778"/>
      <c r="AO35" s="779"/>
      <c r="AP35" s="3"/>
      <c r="AQ35" s="717">
        <f>+Y32+AC35+AG35</f>
        <v>0</v>
      </c>
      <c r="AR35" s="717">
        <f>+Z32+AD35+AH35</f>
        <v>2</v>
      </c>
      <c r="AS35" s="785">
        <f>+AS34+AE35+AI35</f>
        <v>0</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Ⅲ</v>
      </c>
      <c r="AD36" s="787"/>
      <c r="AE36" s="787"/>
      <c r="AF36" s="787"/>
      <c r="AG36" s="787" t="str">
        <f t="shared" ref="AG36" si="9">IF(AG35&gt;0,"Ⅳ",IF(AH35&gt;0,"Ⅲ",IF(AI35&gt;0,"Ⅱ","Ⅰ")))</f>
        <v>Ⅰ</v>
      </c>
      <c r="AH36" s="787"/>
      <c r="AI36" s="787"/>
      <c r="AJ36" s="787"/>
      <c r="AK36" s="777"/>
      <c r="AL36" s="778"/>
      <c r="AM36" s="778"/>
      <c r="AN36" s="778"/>
      <c r="AO36" s="779"/>
      <c r="AP36" s="3"/>
      <c r="AQ36" s="787" t="str">
        <f>IF(AQ35&gt;0,"Ⅳ",IF(AR35&gt;0,"Ⅲ",IF(AS35&gt;0,"Ⅱ","Ⅰ")))</f>
        <v>Ⅲ</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Ⅲ</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98" priority="3">
      <formula>$AQ11=2</formula>
    </cfRule>
  </conditionalFormatting>
  <conditionalFormatting sqref="Y11:AF30">
    <cfRule type="expression" dxfId="97" priority="2">
      <formula>$AQ11=3</formula>
    </cfRule>
  </conditionalFormatting>
  <conditionalFormatting sqref="AC11:AJ30">
    <cfRule type="expression" dxfId="96" priority="1">
      <formula>$AQ11=1</formula>
    </cfRule>
  </conditionalFormatting>
  <dataValidations count="2">
    <dataValidation type="list" allowBlank="1" showInputMessage="1" showErrorMessage="1" sqref="N11:O30 R11:T30" xr:uid="{77C53275-046E-4C41-8227-9E9570866022}">
      <formula1>INDIRECT(L11)</formula1>
    </dataValidation>
    <dataValidation type="list" allowBlank="1" showInputMessage="1" showErrorMessage="1" sqref="Y11:AB30" xr:uid="{5A699F91-6E5C-48AB-85DF-BABA6DD97021}">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A8356-C924-4131-89BF-FE94D1E9D7D0}">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S15</v>
      </c>
      <c r="AW5" s="716">
        <f>R7</f>
        <v>2.7</v>
      </c>
      <c r="AX5" s="717">
        <f>+Y32</f>
        <v>0</v>
      </c>
      <c r="AY5" s="717">
        <f>+Z32</f>
        <v>0</v>
      </c>
      <c r="AZ5" s="717">
        <f>+AA32</f>
        <v>0</v>
      </c>
      <c r="BA5" s="717">
        <f t="shared" ref="BA5" si="0">+AB32</f>
        <v>0</v>
      </c>
      <c r="BB5" s="717">
        <f>+AC32</f>
        <v>0</v>
      </c>
      <c r="BC5" s="717">
        <f t="shared" ref="BC5:BI5" si="1">+AD32</f>
        <v>1</v>
      </c>
      <c r="BD5" s="717">
        <f t="shared" si="1"/>
        <v>0</v>
      </c>
      <c r="BE5" s="717">
        <f t="shared" si="1"/>
        <v>0</v>
      </c>
      <c r="BF5" s="717">
        <f t="shared" si="1"/>
        <v>0</v>
      </c>
      <c r="BG5" s="717">
        <f t="shared" si="1"/>
        <v>0</v>
      </c>
      <c r="BH5" s="717">
        <f t="shared" si="1"/>
        <v>0</v>
      </c>
      <c r="BI5" s="717">
        <f t="shared" si="1"/>
        <v>2</v>
      </c>
      <c r="BJ5" s="717" t="str">
        <f>+Y35</f>
        <v/>
      </c>
      <c r="BK5" s="717" t="str">
        <f t="shared" ref="BK5" si="2">+Z35</f>
        <v/>
      </c>
      <c r="BL5" s="717" t="str">
        <f>+AA35</f>
        <v/>
      </c>
      <c r="BM5" s="717">
        <f>+AC35</f>
        <v>0</v>
      </c>
      <c r="BN5" s="717">
        <f t="shared" ref="BN5:BO5" si="3">+AD35</f>
        <v>1</v>
      </c>
      <c r="BO5" s="717">
        <f t="shared" si="3"/>
        <v>0</v>
      </c>
      <c r="BP5" s="717">
        <f>+AG35</f>
        <v>0</v>
      </c>
      <c r="BQ5" s="717">
        <f>+AH35</f>
        <v>0</v>
      </c>
      <c r="BR5" s="717">
        <f>+AI35</f>
        <v>2</v>
      </c>
      <c r="BS5" s="718" t="str">
        <f>+Y36</f>
        <v>Ⅰ</v>
      </c>
      <c r="BT5" s="718" t="str">
        <f>+AC36</f>
        <v>Ⅲ</v>
      </c>
      <c r="BU5" s="718" t="str">
        <f>+AG36</f>
        <v>Ⅱ</v>
      </c>
      <c r="BV5" s="718" t="str">
        <f>+Y37</f>
        <v>Ⅲ</v>
      </c>
      <c r="BW5" s="719" t="str">
        <f>IF(Y32&gt;0,$R$7,"")</f>
        <v/>
      </c>
      <c r="BX5" s="720" t="str">
        <f>IF(Z32&gt;0,"",IF(AA32&gt;0,$R$7,""))</f>
        <v/>
      </c>
      <c r="BY5" s="720" t="str">
        <f>IF(Y32+Z32&gt;0,"",IF(AA32&gt;0,$R$7,""))</f>
        <v/>
      </c>
      <c r="BZ5" s="720" t="str">
        <f>IF(Y32+Z32+AA32&gt;0,"",IF(AB32&gt;0,$R$7,""))</f>
        <v/>
      </c>
      <c r="CA5" s="721">
        <f t="shared" ref="CA5:CH5" si="4">+AC31</f>
        <v>0</v>
      </c>
      <c r="CB5" s="721">
        <f t="shared" si="4"/>
        <v>2.92</v>
      </c>
      <c r="CC5" s="721">
        <f t="shared" si="4"/>
        <v>0</v>
      </c>
      <c r="CD5" s="721">
        <f t="shared" si="4"/>
        <v>0</v>
      </c>
      <c r="CE5" s="721">
        <f t="shared" si="4"/>
        <v>0</v>
      </c>
      <c r="CF5" s="721">
        <f t="shared" si="4"/>
        <v>0</v>
      </c>
      <c r="CG5" s="721">
        <f t="shared" si="4"/>
        <v>0</v>
      </c>
      <c r="CH5" s="721">
        <f t="shared" si="4"/>
        <v>4.4000000000000004</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300</v>
      </c>
      <c r="O7" s="735"/>
      <c r="P7" s="731" t="s">
        <v>806</v>
      </c>
      <c r="Q7" s="733"/>
      <c r="R7" s="736">
        <v>2.7</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487</v>
      </c>
      <c r="O11" s="760"/>
      <c r="P11" s="759" t="s">
        <v>452</v>
      </c>
      <c r="Q11" s="760"/>
      <c r="R11" s="183" t="s">
        <v>452</v>
      </c>
      <c r="S11" s="183"/>
      <c r="T11" s="183"/>
      <c r="U11" s="759" t="s">
        <v>356</v>
      </c>
      <c r="V11" s="760"/>
      <c r="W11" s="759"/>
      <c r="X11" s="761"/>
      <c r="Y11" s="762"/>
      <c r="Z11" s="762"/>
      <c r="AA11" s="762"/>
      <c r="AB11" s="762"/>
      <c r="AC11" s="763"/>
      <c r="AD11" s="763"/>
      <c r="AE11" s="763"/>
      <c r="AF11" s="763"/>
      <c r="AG11" s="763"/>
      <c r="AH11" s="763"/>
      <c r="AI11" s="763"/>
      <c r="AJ11" s="763">
        <v>3.65</v>
      </c>
      <c r="AK11" s="764">
        <v>0</v>
      </c>
      <c r="AL11" s="765"/>
      <c r="AM11" s="765"/>
      <c r="AN11" s="766"/>
      <c r="AO11" s="767"/>
      <c r="AP11" s="3"/>
      <c r="AQ11" s="768">
        <f>IF(P11="材質劣化",2,IF(P11="漏水",3,1))</f>
        <v>3</v>
      </c>
    </row>
    <row r="12" spans="2:86" ht="12" customHeight="1" x14ac:dyDescent="0.15">
      <c r="B12" s="419"/>
      <c r="C12" s="730"/>
      <c r="D12" s="725"/>
      <c r="E12" s="725"/>
      <c r="F12" s="725"/>
      <c r="G12" s="725"/>
      <c r="H12" s="725"/>
      <c r="I12" s="725"/>
      <c r="J12" s="726"/>
      <c r="K12" s="758">
        <v>2</v>
      </c>
      <c r="L12" s="759" t="s">
        <v>431</v>
      </c>
      <c r="M12" s="760"/>
      <c r="N12" s="759" t="s">
        <v>441</v>
      </c>
      <c r="O12" s="760"/>
      <c r="P12" s="759" t="s">
        <v>433</v>
      </c>
      <c r="Q12" s="760"/>
      <c r="R12" s="183" t="s">
        <v>434</v>
      </c>
      <c r="S12" s="183"/>
      <c r="T12" s="183"/>
      <c r="U12" s="759" t="s">
        <v>437</v>
      </c>
      <c r="V12" s="760"/>
      <c r="W12" s="759"/>
      <c r="X12" s="761"/>
      <c r="Y12" s="762"/>
      <c r="Z12" s="762"/>
      <c r="AA12" s="762"/>
      <c r="AB12" s="762"/>
      <c r="AC12" s="763"/>
      <c r="AD12" s="763">
        <v>2.92</v>
      </c>
      <c r="AE12" s="763"/>
      <c r="AF12" s="763"/>
      <c r="AG12" s="763"/>
      <c r="AH12" s="763"/>
      <c r="AI12" s="763"/>
      <c r="AJ12" s="763"/>
      <c r="AK12" s="764">
        <v>0</v>
      </c>
      <c r="AL12" s="765"/>
      <c r="AM12" s="765"/>
      <c r="AN12" s="769"/>
      <c r="AO12" s="770"/>
      <c r="AP12" s="3"/>
      <c r="AQ12" s="768">
        <f t="shared" ref="AQ12:AQ30" si="5">IF(P12="材質劣化",2,IF(P12="漏水",3,1))</f>
        <v>2</v>
      </c>
    </row>
    <row r="13" spans="2:86" ht="12" customHeight="1" x14ac:dyDescent="0.15">
      <c r="B13" s="419"/>
      <c r="C13" s="730"/>
      <c r="D13" s="725"/>
      <c r="E13" s="725"/>
      <c r="F13" s="725"/>
      <c r="G13" s="725"/>
      <c r="H13" s="725"/>
      <c r="I13" s="725"/>
      <c r="J13" s="726"/>
      <c r="K13" s="758">
        <v>3</v>
      </c>
      <c r="L13" s="759" t="s">
        <v>466</v>
      </c>
      <c r="M13" s="760"/>
      <c r="N13" s="759" t="s">
        <v>467</v>
      </c>
      <c r="O13" s="760"/>
      <c r="P13" s="759" t="s">
        <v>452</v>
      </c>
      <c r="Q13" s="760"/>
      <c r="R13" s="183" t="s">
        <v>468</v>
      </c>
      <c r="S13" s="183"/>
      <c r="T13" s="183"/>
      <c r="U13" s="759" t="s">
        <v>356</v>
      </c>
      <c r="V13" s="760"/>
      <c r="W13" s="759"/>
      <c r="X13" s="761"/>
      <c r="Y13" s="762"/>
      <c r="Z13" s="762"/>
      <c r="AA13" s="762"/>
      <c r="AB13" s="762"/>
      <c r="AC13" s="763"/>
      <c r="AD13" s="763"/>
      <c r="AE13" s="763"/>
      <c r="AF13" s="763"/>
      <c r="AG13" s="763"/>
      <c r="AH13" s="763"/>
      <c r="AI13" s="763"/>
      <c r="AJ13" s="763">
        <v>0.75</v>
      </c>
      <c r="AK13" s="764">
        <v>0</v>
      </c>
      <c r="AL13" s="765"/>
      <c r="AM13" s="765"/>
      <c r="AN13" s="769"/>
      <c r="AO13" s="770"/>
      <c r="AP13" s="3"/>
      <c r="AQ13" s="768">
        <f t="shared" si="5"/>
        <v>3</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2.92</v>
      </c>
      <c r="AE31" s="772">
        <f t="shared" si="6"/>
        <v>0</v>
      </c>
      <c r="AF31" s="772">
        <f t="shared" si="6"/>
        <v>0</v>
      </c>
      <c r="AG31" s="772">
        <f t="shared" si="6"/>
        <v>0</v>
      </c>
      <c r="AH31" s="772">
        <f t="shared" si="6"/>
        <v>0</v>
      </c>
      <c r="AI31" s="772">
        <f t="shared" si="6"/>
        <v>0</v>
      </c>
      <c r="AJ31" s="772">
        <f t="shared" si="6"/>
        <v>4.4000000000000004</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1</v>
      </c>
      <c r="AE32" s="762">
        <f t="shared" si="7"/>
        <v>0</v>
      </c>
      <c r="AF32" s="762">
        <f t="shared" si="7"/>
        <v>0</v>
      </c>
      <c r="AG32" s="762">
        <f t="shared" si="7"/>
        <v>0</v>
      </c>
      <c r="AH32" s="762">
        <f t="shared" si="7"/>
        <v>0</v>
      </c>
      <c r="AI32" s="762">
        <f t="shared" si="7"/>
        <v>0</v>
      </c>
      <c r="AJ32" s="762">
        <f t="shared" si="7"/>
        <v>2</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Ⅲ</v>
      </c>
      <c r="AD33" s="735"/>
      <c r="AE33" s="735"/>
      <c r="AF33" s="776"/>
      <c r="AG33" s="734" t="str">
        <f>IF(AG32&gt;0,"Ⅳ",IF(AH32&gt;0,"Ⅲ",IF(AI32&gt;0,"Ⅱa",IF(AJ32&gt;0,"Ⅱb","Ⅰ"))))</f>
        <v>Ⅱb</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1</v>
      </c>
      <c r="AE35" s="783">
        <f>AE32+AF32</f>
        <v>0</v>
      </c>
      <c r="AF35" s="784"/>
      <c r="AG35" s="762">
        <f>AG32</f>
        <v>0</v>
      </c>
      <c r="AH35" s="762">
        <f>AH32</f>
        <v>0</v>
      </c>
      <c r="AI35" s="783">
        <f>AI32+AJ32</f>
        <v>2</v>
      </c>
      <c r="AJ35" s="784"/>
      <c r="AK35" s="777"/>
      <c r="AL35" s="778"/>
      <c r="AM35" s="778"/>
      <c r="AN35" s="778"/>
      <c r="AO35" s="779"/>
      <c r="AP35" s="3"/>
      <c r="AQ35" s="717">
        <f>+Y32+AC35+AG35</f>
        <v>0</v>
      </c>
      <c r="AR35" s="717">
        <f>+Z32+AD35+AH35</f>
        <v>1</v>
      </c>
      <c r="AS35" s="785">
        <f>+AS34+AE35+AI35</f>
        <v>2</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Ⅲ</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Ⅲ</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Ⅲ</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95" priority="3">
      <formula>$AQ11=2</formula>
    </cfRule>
  </conditionalFormatting>
  <conditionalFormatting sqref="Y11:AF30">
    <cfRule type="expression" dxfId="94" priority="2">
      <formula>$AQ11=3</formula>
    </cfRule>
  </conditionalFormatting>
  <conditionalFormatting sqref="AC11:AJ30">
    <cfRule type="expression" dxfId="93" priority="1">
      <formula>$AQ11=1</formula>
    </cfRule>
  </conditionalFormatting>
  <dataValidations count="2">
    <dataValidation type="list" allowBlank="1" showInputMessage="1" showErrorMessage="1" sqref="N11:O30 R11:T30" xr:uid="{B7978E70-700D-41DF-A0F2-7A62E40764F2}">
      <formula1>INDIRECT(L11)</formula1>
    </dataValidation>
    <dataValidation type="list" allowBlank="1" showInputMessage="1" showErrorMessage="1" sqref="Y11:AB30" xr:uid="{EDFFE8D1-3D12-4531-BE2A-33FD8C6A25AF}">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DC451-02E1-408E-A906-F36B3A89581A}">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S16</v>
      </c>
      <c r="AW5" s="716">
        <f>R7</f>
        <v>5.5</v>
      </c>
      <c r="AX5" s="717">
        <f>+Y32</f>
        <v>0</v>
      </c>
      <c r="AY5" s="717">
        <f>+Z32</f>
        <v>0</v>
      </c>
      <c r="AZ5" s="717">
        <f>+AA32</f>
        <v>0</v>
      </c>
      <c r="BA5" s="717">
        <f t="shared" ref="BA5" si="0">+AB32</f>
        <v>0</v>
      </c>
      <c r="BB5" s="717">
        <f>+AC32</f>
        <v>0</v>
      </c>
      <c r="BC5" s="717">
        <f t="shared" ref="BC5:BI5" si="1">+AD32</f>
        <v>3</v>
      </c>
      <c r="BD5" s="717">
        <f t="shared" si="1"/>
        <v>0</v>
      </c>
      <c r="BE5" s="717">
        <f t="shared" si="1"/>
        <v>0</v>
      </c>
      <c r="BF5" s="717">
        <f t="shared" si="1"/>
        <v>0</v>
      </c>
      <c r="BG5" s="717">
        <f t="shared" si="1"/>
        <v>0</v>
      </c>
      <c r="BH5" s="717">
        <f t="shared" si="1"/>
        <v>0</v>
      </c>
      <c r="BI5" s="717">
        <f t="shared" si="1"/>
        <v>2</v>
      </c>
      <c r="BJ5" s="717" t="str">
        <f>+Y35</f>
        <v/>
      </c>
      <c r="BK5" s="717" t="str">
        <f t="shared" ref="BK5" si="2">+Z35</f>
        <v/>
      </c>
      <c r="BL5" s="717" t="str">
        <f>+AA35</f>
        <v/>
      </c>
      <c r="BM5" s="717">
        <f>+AC35</f>
        <v>0</v>
      </c>
      <c r="BN5" s="717">
        <f t="shared" ref="BN5:BO5" si="3">+AD35</f>
        <v>3</v>
      </c>
      <c r="BO5" s="717">
        <f t="shared" si="3"/>
        <v>0</v>
      </c>
      <c r="BP5" s="717">
        <f>+AG35</f>
        <v>0</v>
      </c>
      <c r="BQ5" s="717">
        <f>+AH35</f>
        <v>0</v>
      </c>
      <c r="BR5" s="717">
        <f>+AI35</f>
        <v>2</v>
      </c>
      <c r="BS5" s="718" t="str">
        <f>+Y36</f>
        <v>Ⅰ</v>
      </c>
      <c r="BT5" s="718" t="str">
        <f>+AC36</f>
        <v>Ⅲ</v>
      </c>
      <c r="BU5" s="718" t="str">
        <f>+AG36</f>
        <v>Ⅱ</v>
      </c>
      <c r="BV5" s="718" t="str">
        <f>+Y37</f>
        <v>Ⅲ</v>
      </c>
      <c r="BW5" s="719" t="str">
        <f>IF(Y32&gt;0,$R$7,"")</f>
        <v/>
      </c>
      <c r="BX5" s="720" t="str">
        <f>IF(Z32&gt;0,"",IF(AA32&gt;0,$R$7,""))</f>
        <v/>
      </c>
      <c r="BY5" s="720" t="str">
        <f>IF(Y32+Z32&gt;0,"",IF(AA32&gt;0,$R$7,""))</f>
        <v/>
      </c>
      <c r="BZ5" s="720" t="str">
        <f>IF(Y32+Z32+AA32&gt;0,"",IF(AB32&gt;0,$R$7,""))</f>
        <v/>
      </c>
      <c r="CA5" s="721">
        <f t="shared" ref="CA5:CH5" si="4">+AC31</f>
        <v>0</v>
      </c>
      <c r="CB5" s="721">
        <f t="shared" si="4"/>
        <v>6.76</v>
      </c>
      <c r="CC5" s="721">
        <f t="shared" si="4"/>
        <v>0</v>
      </c>
      <c r="CD5" s="721">
        <f t="shared" si="4"/>
        <v>0</v>
      </c>
      <c r="CE5" s="721">
        <f t="shared" si="4"/>
        <v>0</v>
      </c>
      <c r="CF5" s="721">
        <f t="shared" si="4"/>
        <v>0</v>
      </c>
      <c r="CG5" s="721">
        <f t="shared" si="4"/>
        <v>0</v>
      </c>
      <c r="CH5" s="721">
        <f t="shared" si="4"/>
        <v>3.36</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301</v>
      </c>
      <c r="O7" s="735"/>
      <c r="P7" s="731" t="s">
        <v>806</v>
      </c>
      <c r="Q7" s="733"/>
      <c r="R7" s="736">
        <v>5.5</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458</v>
      </c>
      <c r="O11" s="760"/>
      <c r="P11" s="759" t="s">
        <v>452</v>
      </c>
      <c r="Q11" s="760"/>
      <c r="R11" s="183" t="s">
        <v>452</v>
      </c>
      <c r="S11" s="183"/>
      <c r="T11" s="183"/>
      <c r="U11" s="759" t="s">
        <v>356</v>
      </c>
      <c r="V11" s="760"/>
      <c r="W11" s="759"/>
      <c r="X11" s="761"/>
      <c r="Y11" s="762"/>
      <c r="Z11" s="762"/>
      <c r="AA11" s="762"/>
      <c r="AB11" s="762"/>
      <c r="AC11" s="763"/>
      <c r="AD11" s="763"/>
      <c r="AE11" s="763"/>
      <c r="AF11" s="763"/>
      <c r="AG11" s="763"/>
      <c r="AH11" s="763"/>
      <c r="AI11" s="763"/>
      <c r="AJ11" s="763">
        <v>0.36</v>
      </c>
      <c r="AK11" s="764">
        <v>0</v>
      </c>
      <c r="AL11" s="765"/>
      <c r="AM11" s="765"/>
      <c r="AN11" s="766"/>
      <c r="AO11" s="767"/>
      <c r="AP11" s="3"/>
      <c r="AQ11" s="768">
        <f>IF(P11="材質劣化",2,IF(P11="漏水",3,1))</f>
        <v>3</v>
      </c>
    </row>
    <row r="12" spans="2:86" ht="12" customHeight="1" x14ac:dyDescent="0.15">
      <c r="B12" s="419"/>
      <c r="C12" s="730"/>
      <c r="D12" s="725"/>
      <c r="E12" s="725"/>
      <c r="F12" s="725"/>
      <c r="G12" s="725"/>
      <c r="H12" s="725"/>
      <c r="I12" s="725"/>
      <c r="J12" s="726"/>
      <c r="K12" s="758">
        <v>2</v>
      </c>
      <c r="L12" s="759" t="s">
        <v>431</v>
      </c>
      <c r="M12" s="760"/>
      <c r="N12" s="759" t="s">
        <v>458</v>
      </c>
      <c r="O12" s="760"/>
      <c r="P12" s="759" t="s">
        <v>433</v>
      </c>
      <c r="Q12" s="760"/>
      <c r="R12" s="183" t="s">
        <v>434</v>
      </c>
      <c r="S12" s="183"/>
      <c r="T12" s="183"/>
      <c r="U12" s="759" t="s">
        <v>437</v>
      </c>
      <c r="V12" s="760"/>
      <c r="W12" s="759"/>
      <c r="X12" s="761"/>
      <c r="Y12" s="762"/>
      <c r="Z12" s="762"/>
      <c r="AA12" s="762"/>
      <c r="AB12" s="762"/>
      <c r="AC12" s="763"/>
      <c r="AD12" s="763">
        <v>0.96</v>
      </c>
      <c r="AE12" s="763"/>
      <c r="AF12" s="763"/>
      <c r="AG12" s="763"/>
      <c r="AH12" s="763"/>
      <c r="AI12" s="763"/>
      <c r="AJ12" s="763"/>
      <c r="AK12" s="764">
        <v>0</v>
      </c>
      <c r="AL12" s="765"/>
      <c r="AM12" s="765"/>
      <c r="AN12" s="769"/>
      <c r="AO12" s="770"/>
      <c r="AP12" s="3"/>
      <c r="AQ12" s="768">
        <f t="shared" ref="AQ12:AQ30" si="5">IF(P12="材質劣化",2,IF(P12="漏水",3,1))</f>
        <v>2</v>
      </c>
    </row>
    <row r="13" spans="2:86" ht="12" customHeight="1" x14ac:dyDescent="0.15">
      <c r="B13" s="419"/>
      <c r="C13" s="730"/>
      <c r="D13" s="725"/>
      <c r="E13" s="725"/>
      <c r="F13" s="725"/>
      <c r="G13" s="725"/>
      <c r="H13" s="725"/>
      <c r="I13" s="725"/>
      <c r="J13" s="726"/>
      <c r="K13" s="758">
        <v>3</v>
      </c>
      <c r="L13" s="759" t="s">
        <v>431</v>
      </c>
      <c r="M13" s="760"/>
      <c r="N13" s="759" t="s">
        <v>458</v>
      </c>
      <c r="O13" s="760"/>
      <c r="P13" s="759" t="s">
        <v>433</v>
      </c>
      <c r="Q13" s="760"/>
      <c r="R13" s="183" t="s">
        <v>434</v>
      </c>
      <c r="S13" s="183"/>
      <c r="T13" s="183"/>
      <c r="U13" s="759" t="s">
        <v>437</v>
      </c>
      <c r="V13" s="760"/>
      <c r="W13" s="759"/>
      <c r="X13" s="761"/>
      <c r="Y13" s="762"/>
      <c r="Z13" s="762"/>
      <c r="AA13" s="762"/>
      <c r="AB13" s="762"/>
      <c r="AC13" s="763"/>
      <c r="AD13" s="763">
        <v>2.88</v>
      </c>
      <c r="AE13" s="763"/>
      <c r="AF13" s="763"/>
      <c r="AG13" s="763"/>
      <c r="AH13" s="763"/>
      <c r="AI13" s="763"/>
      <c r="AJ13" s="763"/>
      <c r="AK13" s="764">
        <v>0</v>
      </c>
      <c r="AL13" s="765"/>
      <c r="AM13" s="765"/>
      <c r="AN13" s="769"/>
      <c r="AO13" s="770"/>
      <c r="AP13" s="3"/>
      <c r="AQ13" s="768">
        <f t="shared" si="5"/>
        <v>2</v>
      </c>
    </row>
    <row r="14" spans="2:86" ht="12" customHeight="1" x14ac:dyDescent="0.15">
      <c r="B14" s="419"/>
      <c r="C14" s="730"/>
      <c r="D14" s="725"/>
      <c r="E14" s="725"/>
      <c r="F14" s="725"/>
      <c r="G14" s="725"/>
      <c r="H14" s="725"/>
      <c r="I14" s="725"/>
      <c r="J14" s="726"/>
      <c r="K14" s="758">
        <v>4</v>
      </c>
      <c r="L14" s="759" t="s">
        <v>431</v>
      </c>
      <c r="M14" s="760"/>
      <c r="N14" s="759" t="s">
        <v>441</v>
      </c>
      <c r="O14" s="760"/>
      <c r="P14" s="759" t="s">
        <v>433</v>
      </c>
      <c r="Q14" s="760"/>
      <c r="R14" s="183" t="s">
        <v>434</v>
      </c>
      <c r="S14" s="183"/>
      <c r="T14" s="183"/>
      <c r="U14" s="759" t="s">
        <v>437</v>
      </c>
      <c r="V14" s="760"/>
      <c r="W14" s="759"/>
      <c r="X14" s="761"/>
      <c r="Y14" s="762"/>
      <c r="Z14" s="762"/>
      <c r="AA14" s="762"/>
      <c r="AB14" s="762"/>
      <c r="AC14" s="763"/>
      <c r="AD14" s="763">
        <v>2.92</v>
      </c>
      <c r="AE14" s="763"/>
      <c r="AF14" s="763"/>
      <c r="AG14" s="763"/>
      <c r="AH14" s="763"/>
      <c r="AI14" s="763"/>
      <c r="AJ14" s="763"/>
      <c r="AK14" s="764">
        <v>0</v>
      </c>
      <c r="AL14" s="765"/>
      <c r="AM14" s="765"/>
      <c r="AN14" s="769"/>
      <c r="AO14" s="770"/>
      <c r="AP14" s="3"/>
      <c r="AQ14" s="768">
        <f t="shared" si="5"/>
        <v>2</v>
      </c>
    </row>
    <row r="15" spans="2:86" ht="12" customHeight="1" x14ac:dyDescent="0.15">
      <c r="B15" s="419"/>
      <c r="C15" s="730"/>
      <c r="D15" s="725"/>
      <c r="E15" s="725"/>
      <c r="F15" s="725"/>
      <c r="G15" s="725"/>
      <c r="H15" s="725"/>
      <c r="I15" s="725"/>
      <c r="J15" s="726"/>
      <c r="K15" s="758">
        <v>5</v>
      </c>
      <c r="L15" s="759" t="s">
        <v>466</v>
      </c>
      <c r="M15" s="760"/>
      <c r="N15" s="759" t="s">
        <v>467</v>
      </c>
      <c r="O15" s="760"/>
      <c r="P15" s="759" t="s">
        <v>452</v>
      </c>
      <c r="Q15" s="760"/>
      <c r="R15" s="183" t="s">
        <v>468</v>
      </c>
      <c r="S15" s="183"/>
      <c r="T15" s="183"/>
      <c r="U15" s="759" t="s">
        <v>356</v>
      </c>
      <c r="V15" s="760"/>
      <c r="W15" s="759"/>
      <c r="X15" s="761"/>
      <c r="Y15" s="762"/>
      <c r="Z15" s="762"/>
      <c r="AA15" s="762"/>
      <c r="AB15" s="762"/>
      <c r="AC15" s="763"/>
      <c r="AD15" s="763"/>
      <c r="AE15" s="763"/>
      <c r="AF15" s="763"/>
      <c r="AG15" s="763"/>
      <c r="AH15" s="763"/>
      <c r="AI15" s="763"/>
      <c r="AJ15" s="763">
        <v>3</v>
      </c>
      <c r="AK15" s="764">
        <v>0</v>
      </c>
      <c r="AL15" s="765"/>
      <c r="AM15" s="765"/>
      <c r="AN15" s="769"/>
      <c r="AO15" s="770"/>
      <c r="AP15" s="3"/>
      <c r="AQ15" s="768">
        <f t="shared" si="5"/>
        <v>3</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6.76</v>
      </c>
      <c r="AE31" s="772">
        <f t="shared" si="6"/>
        <v>0</v>
      </c>
      <c r="AF31" s="772">
        <f t="shared" si="6"/>
        <v>0</v>
      </c>
      <c r="AG31" s="772">
        <f t="shared" si="6"/>
        <v>0</v>
      </c>
      <c r="AH31" s="772">
        <f t="shared" si="6"/>
        <v>0</v>
      </c>
      <c r="AI31" s="772">
        <f t="shared" si="6"/>
        <v>0</v>
      </c>
      <c r="AJ31" s="772">
        <f t="shared" si="6"/>
        <v>3.36</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3</v>
      </c>
      <c r="AE32" s="762">
        <f t="shared" si="7"/>
        <v>0</v>
      </c>
      <c r="AF32" s="762">
        <f t="shared" si="7"/>
        <v>0</v>
      </c>
      <c r="AG32" s="762">
        <f t="shared" si="7"/>
        <v>0</v>
      </c>
      <c r="AH32" s="762">
        <f t="shared" si="7"/>
        <v>0</v>
      </c>
      <c r="AI32" s="762">
        <f t="shared" si="7"/>
        <v>0</v>
      </c>
      <c r="AJ32" s="762">
        <f t="shared" si="7"/>
        <v>2</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Ⅲ</v>
      </c>
      <c r="AD33" s="735"/>
      <c r="AE33" s="735"/>
      <c r="AF33" s="776"/>
      <c r="AG33" s="734" t="str">
        <f>IF(AG32&gt;0,"Ⅳ",IF(AH32&gt;0,"Ⅲ",IF(AI32&gt;0,"Ⅱa",IF(AJ32&gt;0,"Ⅱb","Ⅰ"))))</f>
        <v>Ⅱb</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3</v>
      </c>
      <c r="AE35" s="783">
        <f>AE32+AF32</f>
        <v>0</v>
      </c>
      <c r="AF35" s="784"/>
      <c r="AG35" s="762">
        <f>AG32</f>
        <v>0</v>
      </c>
      <c r="AH35" s="762">
        <f>AH32</f>
        <v>0</v>
      </c>
      <c r="AI35" s="783">
        <f>AI32+AJ32</f>
        <v>2</v>
      </c>
      <c r="AJ35" s="784"/>
      <c r="AK35" s="777"/>
      <c r="AL35" s="778"/>
      <c r="AM35" s="778"/>
      <c r="AN35" s="778"/>
      <c r="AO35" s="779"/>
      <c r="AP35" s="3"/>
      <c r="AQ35" s="717">
        <f>+Y32+AC35+AG35</f>
        <v>0</v>
      </c>
      <c r="AR35" s="717">
        <f>+Z32+AD35+AH35</f>
        <v>3</v>
      </c>
      <c r="AS35" s="785">
        <f>+AS34+AE35+AI35</f>
        <v>2</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Ⅲ</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Ⅲ</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Ⅲ</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92" priority="3">
      <formula>$AQ11=2</formula>
    </cfRule>
  </conditionalFormatting>
  <conditionalFormatting sqref="Y11:AF30">
    <cfRule type="expression" dxfId="91" priority="2">
      <formula>$AQ11=3</formula>
    </cfRule>
  </conditionalFormatting>
  <conditionalFormatting sqref="AC11:AJ30">
    <cfRule type="expression" dxfId="90" priority="1">
      <formula>$AQ11=1</formula>
    </cfRule>
  </conditionalFormatting>
  <dataValidations count="2">
    <dataValidation type="list" allowBlank="1" showInputMessage="1" showErrorMessage="1" sqref="N11:O30 R11:T30" xr:uid="{A8535231-63D8-4894-9188-9AE138BB0279}">
      <formula1>INDIRECT(L11)</formula1>
    </dataValidation>
    <dataValidation type="list" allowBlank="1" showInputMessage="1" showErrorMessage="1" sqref="Y11:AB30" xr:uid="{E7DBC2BE-8A05-4482-9E8D-1EC3A4FC09E6}">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A2C83-E5AF-46DF-8D8F-50F3EF0B8136}">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S17</v>
      </c>
      <c r="AW5" s="716">
        <f>R7</f>
        <v>4</v>
      </c>
      <c r="AX5" s="717">
        <f>+Y32</f>
        <v>0</v>
      </c>
      <c r="AY5" s="717">
        <f>+Z32</f>
        <v>0</v>
      </c>
      <c r="AZ5" s="717">
        <f>+AA32</f>
        <v>0</v>
      </c>
      <c r="BA5" s="717">
        <f t="shared" ref="BA5" si="0">+AB32</f>
        <v>0</v>
      </c>
      <c r="BB5" s="717">
        <f>+AC32</f>
        <v>0</v>
      </c>
      <c r="BC5" s="717">
        <f t="shared" ref="BC5:BI5" si="1">+AD32</f>
        <v>0</v>
      </c>
      <c r="BD5" s="717">
        <f t="shared" si="1"/>
        <v>0</v>
      </c>
      <c r="BE5" s="717">
        <f t="shared" si="1"/>
        <v>0</v>
      </c>
      <c r="BF5" s="717">
        <f t="shared" si="1"/>
        <v>0</v>
      </c>
      <c r="BG5" s="717">
        <f t="shared" si="1"/>
        <v>0</v>
      </c>
      <c r="BH5" s="717">
        <f t="shared" si="1"/>
        <v>1</v>
      </c>
      <c r="BI5" s="717">
        <f t="shared" si="1"/>
        <v>0</v>
      </c>
      <c r="BJ5" s="717" t="str">
        <f>+Y35</f>
        <v/>
      </c>
      <c r="BK5" s="717" t="str">
        <f t="shared" ref="BK5" si="2">+Z35</f>
        <v/>
      </c>
      <c r="BL5" s="717" t="str">
        <f>+AA35</f>
        <v/>
      </c>
      <c r="BM5" s="717">
        <f>+AC35</f>
        <v>0</v>
      </c>
      <c r="BN5" s="717">
        <f t="shared" ref="BN5:BO5" si="3">+AD35</f>
        <v>0</v>
      </c>
      <c r="BO5" s="717">
        <f t="shared" si="3"/>
        <v>0</v>
      </c>
      <c r="BP5" s="717">
        <f>+AG35</f>
        <v>0</v>
      </c>
      <c r="BQ5" s="717">
        <f>+AH35</f>
        <v>0</v>
      </c>
      <c r="BR5" s="717">
        <f>+AI35</f>
        <v>1</v>
      </c>
      <c r="BS5" s="718" t="str">
        <f>+Y36</f>
        <v>Ⅰ</v>
      </c>
      <c r="BT5" s="718" t="str">
        <f>+AC36</f>
        <v>Ⅰ</v>
      </c>
      <c r="BU5" s="718" t="str">
        <f>+AG36</f>
        <v>Ⅱ</v>
      </c>
      <c r="BV5" s="718" t="str">
        <f>+Y37</f>
        <v>Ⅱ</v>
      </c>
      <c r="BW5" s="719" t="str">
        <f>IF(Y32&gt;0,$R$7,"")</f>
        <v/>
      </c>
      <c r="BX5" s="720" t="str">
        <f>IF(Z32&gt;0,"",IF(AA32&gt;0,$R$7,""))</f>
        <v/>
      </c>
      <c r="BY5" s="720" t="str">
        <f>IF(Y32+Z32&gt;0,"",IF(AA32&gt;0,$R$7,""))</f>
        <v/>
      </c>
      <c r="BZ5" s="720" t="str">
        <f>IF(Y32+Z32+AA32&gt;0,"",IF(AB32&gt;0,$R$7,""))</f>
        <v/>
      </c>
      <c r="CA5" s="721">
        <f t="shared" ref="CA5:CH5" si="4">+AC31</f>
        <v>0</v>
      </c>
      <c r="CB5" s="721">
        <f t="shared" si="4"/>
        <v>0</v>
      </c>
      <c r="CC5" s="721">
        <f t="shared" si="4"/>
        <v>0</v>
      </c>
      <c r="CD5" s="721">
        <f t="shared" si="4"/>
        <v>0</v>
      </c>
      <c r="CE5" s="721">
        <f t="shared" si="4"/>
        <v>0</v>
      </c>
      <c r="CF5" s="721">
        <f t="shared" si="4"/>
        <v>0</v>
      </c>
      <c r="CG5" s="721">
        <f t="shared" si="4"/>
        <v>1.6</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302</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441</v>
      </c>
      <c r="O11" s="760"/>
      <c r="P11" s="759" t="s">
        <v>452</v>
      </c>
      <c r="Q11" s="760"/>
      <c r="R11" s="183" t="s">
        <v>452</v>
      </c>
      <c r="S11" s="183"/>
      <c r="T11" s="183"/>
      <c r="U11" s="759" t="s">
        <v>437</v>
      </c>
      <c r="V11" s="760"/>
      <c r="W11" s="759"/>
      <c r="X11" s="761"/>
      <c r="Y11" s="762"/>
      <c r="Z11" s="762"/>
      <c r="AA11" s="762"/>
      <c r="AB11" s="762"/>
      <c r="AC11" s="763"/>
      <c r="AD11" s="763"/>
      <c r="AE11" s="763"/>
      <c r="AF11" s="763"/>
      <c r="AG11" s="763"/>
      <c r="AH11" s="763"/>
      <c r="AI11" s="763">
        <v>1.6</v>
      </c>
      <c r="AJ11" s="763"/>
      <c r="AK11" s="764">
        <v>0</v>
      </c>
      <c r="AL11" s="765"/>
      <c r="AM11" s="765"/>
      <c r="AN11" s="766"/>
      <c r="AO11" s="767"/>
      <c r="AP11" s="3"/>
      <c r="AQ11" s="768">
        <f>IF(P11="材質劣化",2,IF(P11="漏水",3,1))</f>
        <v>3</v>
      </c>
    </row>
    <row r="12" spans="2:86" ht="12" customHeight="1" x14ac:dyDescent="0.15">
      <c r="B12" s="419"/>
      <c r="C12" s="730"/>
      <c r="D12" s="725"/>
      <c r="E12" s="725"/>
      <c r="F12" s="725"/>
      <c r="G12" s="725"/>
      <c r="H12" s="725"/>
      <c r="I12" s="725"/>
      <c r="J12" s="726"/>
      <c r="K12" s="758"/>
      <c r="L12" s="759"/>
      <c r="M12" s="760"/>
      <c r="N12" s="759"/>
      <c r="O12" s="760"/>
      <c r="P12" s="759"/>
      <c r="Q12" s="760"/>
      <c r="R12" s="183"/>
      <c r="S12" s="183"/>
      <c r="T12" s="183"/>
      <c r="U12" s="759"/>
      <c r="V12" s="760"/>
      <c r="W12" s="759"/>
      <c r="X12" s="761"/>
      <c r="Y12" s="762"/>
      <c r="Z12" s="762"/>
      <c r="AA12" s="762"/>
      <c r="AB12" s="762"/>
      <c r="AC12" s="763"/>
      <c r="AD12" s="763"/>
      <c r="AE12" s="763"/>
      <c r="AF12" s="763"/>
      <c r="AG12" s="763"/>
      <c r="AH12" s="763"/>
      <c r="AI12" s="763"/>
      <c r="AJ12" s="763"/>
      <c r="AK12" s="764"/>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1.6</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0</v>
      </c>
      <c r="AE32" s="762">
        <f t="shared" si="7"/>
        <v>0</v>
      </c>
      <c r="AF32" s="762">
        <f t="shared" si="7"/>
        <v>0</v>
      </c>
      <c r="AG32" s="762">
        <f t="shared" si="7"/>
        <v>0</v>
      </c>
      <c r="AH32" s="762">
        <f t="shared" si="7"/>
        <v>0</v>
      </c>
      <c r="AI32" s="762">
        <f t="shared" si="7"/>
        <v>1</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Ⅰ</v>
      </c>
      <c r="AD33" s="735"/>
      <c r="AE33" s="735"/>
      <c r="AF33" s="776"/>
      <c r="AG33" s="734" t="str">
        <f>IF(AG32&gt;0,"Ⅳ",IF(AH32&gt;0,"Ⅲ",IF(AI32&gt;0,"Ⅱa",IF(AJ32&gt;0,"Ⅱb","Ⅰ"))))</f>
        <v>Ⅱa</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0</v>
      </c>
      <c r="AE35" s="783">
        <f>AE32+AF32</f>
        <v>0</v>
      </c>
      <c r="AF35" s="784"/>
      <c r="AG35" s="762">
        <f>AG32</f>
        <v>0</v>
      </c>
      <c r="AH35" s="762">
        <f>AH32</f>
        <v>0</v>
      </c>
      <c r="AI35" s="783">
        <f>AI32+AJ32</f>
        <v>1</v>
      </c>
      <c r="AJ35" s="784"/>
      <c r="AK35" s="777"/>
      <c r="AL35" s="778"/>
      <c r="AM35" s="778"/>
      <c r="AN35" s="778"/>
      <c r="AO35" s="779"/>
      <c r="AP35" s="3"/>
      <c r="AQ35" s="717">
        <f>+Y32+AC35+AG35</f>
        <v>0</v>
      </c>
      <c r="AR35" s="717">
        <f>+Z32+AD35+AH35</f>
        <v>0</v>
      </c>
      <c r="AS35" s="785">
        <f>+AS34+AE35+AI35</f>
        <v>1</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Ⅰ</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Ⅱ</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Ⅱ</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89" priority="3">
      <formula>$AQ11=2</formula>
    </cfRule>
  </conditionalFormatting>
  <conditionalFormatting sqref="Y11:AF30">
    <cfRule type="expression" dxfId="88" priority="2">
      <formula>$AQ11=3</formula>
    </cfRule>
  </conditionalFormatting>
  <conditionalFormatting sqref="AC11:AJ30">
    <cfRule type="expression" dxfId="87" priority="1">
      <formula>$AQ11=1</formula>
    </cfRule>
  </conditionalFormatting>
  <dataValidations count="2">
    <dataValidation type="list" allowBlank="1" showInputMessage="1" showErrorMessage="1" sqref="N11:O30 R11:T30" xr:uid="{3868F3BE-987A-4032-9397-22848436FAC2}">
      <formula1>INDIRECT(L11)</formula1>
    </dataValidation>
    <dataValidation type="list" allowBlank="1" showInputMessage="1" showErrorMessage="1" sqref="Y11:AB30" xr:uid="{DF1B749F-02B5-483D-A21E-8246A6E7799C}">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23300-36B2-41EC-94D8-24A8DF9B65C5}">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S18</v>
      </c>
      <c r="AW5" s="716">
        <f>R7</f>
        <v>4</v>
      </c>
      <c r="AX5" s="717">
        <f>+Y32</f>
        <v>0</v>
      </c>
      <c r="AY5" s="717">
        <f>+Z32</f>
        <v>0</v>
      </c>
      <c r="AZ5" s="717">
        <f>+AA32</f>
        <v>0</v>
      </c>
      <c r="BA5" s="717">
        <f t="shared" ref="BA5" si="0">+AB32</f>
        <v>0</v>
      </c>
      <c r="BB5" s="717">
        <f>+AC32</f>
        <v>0</v>
      </c>
      <c r="BC5" s="717">
        <f t="shared" ref="BC5:BI5" si="1">+AD32</f>
        <v>1</v>
      </c>
      <c r="BD5" s="717">
        <f t="shared" si="1"/>
        <v>0</v>
      </c>
      <c r="BE5" s="717">
        <f t="shared" si="1"/>
        <v>0</v>
      </c>
      <c r="BF5" s="717">
        <f t="shared" si="1"/>
        <v>0</v>
      </c>
      <c r="BG5" s="717">
        <f t="shared" si="1"/>
        <v>0</v>
      </c>
      <c r="BH5" s="717">
        <f t="shared" si="1"/>
        <v>0</v>
      </c>
      <c r="BI5" s="717">
        <f t="shared" si="1"/>
        <v>1</v>
      </c>
      <c r="BJ5" s="717" t="str">
        <f>+Y35</f>
        <v/>
      </c>
      <c r="BK5" s="717" t="str">
        <f t="shared" ref="BK5" si="2">+Z35</f>
        <v/>
      </c>
      <c r="BL5" s="717" t="str">
        <f>+AA35</f>
        <v/>
      </c>
      <c r="BM5" s="717">
        <f>+AC35</f>
        <v>0</v>
      </c>
      <c r="BN5" s="717">
        <f t="shared" ref="BN5:BO5" si="3">+AD35</f>
        <v>1</v>
      </c>
      <c r="BO5" s="717">
        <f t="shared" si="3"/>
        <v>0</v>
      </c>
      <c r="BP5" s="717">
        <f>+AG35</f>
        <v>0</v>
      </c>
      <c r="BQ5" s="717">
        <f>+AH35</f>
        <v>0</v>
      </c>
      <c r="BR5" s="717">
        <f>+AI35</f>
        <v>1</v>
      </c>
      <c r="BS5" s="718" t="str">
        <f>+Y36</f>
        <v>Ⅰ</v>
      </c>
      <c r="BT5" s="718" t="str">
        <f>+AC36</f>
        <v>Ⅲ</v>
      </c>
      <c r="BU5" s="718" t="str">
        <f>+AG36</f>
        <v>Ⅱ</v>
      </c>
      <c r="BV5" s="718" t="str">
        <f>+Y37</f>
        <v>Ⅲ</v>
      </c>
      <c r="BW5" s="719" t="str">
        <f>IF(Y32&gt;0,$R$7,"")</f>
        <v/>
      </c>
      <c r="BX5" s="720" t="str">
        <f>IF(Z32&gt;0,"",IF(AA32&gt;0,$R$7,""))</f>
        <v/>
      </c>
      <c r="BY5" s="720" t="str">
        <f>IF(Y32+Z32&gt;0,"",IF(AA32&gt;0,$R$7,""))</f>
        <v/>
      </c>
      <c r="BZ5" s="720" t="str">
        <f>IF(Y32+Z32+AA32&gt;0,"",IF(AB32&gt;0,$R$7,""))</f>
        <v/>
      </c>
      <c r="CA5" s="721">
        <f t="shared" ref="CA5:CH5" si="4">+AC31</f>
        <v>0</v>
      </c>
      <c r="CB5" s="721">
        <f t="shared" si="4"/>
        <v>2.88</v>
      </c>
      <c r="CC5" s="721">
        <f t="shared" si="4"/>
        <v>0</v>
      </c>
      <c r="CD5" s="721">
        <f t="shared" si="4"/>
        <v>0</v>
      </c>
      <c r="CE5" s="721">
        <f t="shared" si="4"/>
        <v>0</v>
      </c>
      <c r="CF5" s="721">
        <f t="shared" si="4"/>
        <v>0</v>
      </c>
      <c r="CG5" s="721">
        <f t="shared" si="4"/>
        <v>0</v>
      </c>
      <c r="CH5" s="721">
        <f t="shared" si="4"/>
        <v>5.95</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303</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432</v>
      </c>
      <c r="O11" s="760"/>
      <c r="P11" s="759" t="s">
        <v>433</v>
      </c>
      <c r="Q11" s="760"/>
      <c r="R11" s="183" t="s">
        <v>434</v>
      </c>
      <c r="S11" s="183"/>
      <c r="T11" s="183"/>
      <c r="U11" s="759" t="s">
        <v>437</v>
      </c>
      <c r="V11" s="760"/>
      <c r="W11" s="759"/>
      <c r="X11" s="761"/>
      <c r="Y11" s="762"/>
      <c r="Z11" s="762"/>
      <c r="AA11" s="762"/>
      <c r="AB11" s="762"/>
      <c r="AC11" s="763"/>
      <c r="AD11" s="763">
        <v>2.88</v>
      </c>
      <c r="AE11" s="763"/>
      <c r="AF11" s="763"/>
      <c r="AG11" s="763"/>
      <c r="AH11" s="763"/>
      <c r="AI11" s="763"/>
      <c r="AJ11" s="763"/>
      <c r="AK11" s="764">
        <v>0</v>
      </c>
      <c r="AL11" s="765"/>
      <c r="AM11" s="765"/>
      <c r="AN11" s="766"/>
      <c r="AO11" s="767"/>
      <c r="AP11" s="3"/>
      <c r="AQ11" s="768">
        <f>IF(P11="材質劣化",2,IF(P11="漏水",3,1))</f>
        <v>2</v>
      </c>
    </row>
    <row r="12" spans="2:86" ht="12" customHeight="1" x14ac:dyDescent="0.15">
      <c r="B12" s="419"/>
      <c r="C12" s="730"/>
      <c r="D12" s="725"/>
      <c r="E12" s="725"/>
      <c r="F12" s="725"/>
      <c r="G12" s="725"/>
      <c r="H12" s="725"/>
      <c r="I12" s="725"/>
      <c r="J12" s="726"/>
      <c r="K12" s="758">
        <v>2</v>
      </c>
      <c r="L12" s="759" t="s">
        <v>466</v>
      </c>
      <c r="M12" s="760"/>
      <c r="N12" s="759" t="s">
        <v>467</v>
      </c>
      <c r="O12" s="760"/>
      <c r="P12" s="759" t="s">
        <v>452</v>
      </c>
      <c r="Q12" s="760"/>
      <c r="R12" s="183" t="s">
        <v>468</v>
      </c>
      <c r="S12" s="183"/>
      <c r="T12" s="183"/>
      <c r="U12" s="759" t="s">
        <v>437</v>
      </c>
      <c r="V12" s="760"/>
      <c r="W12" s="759"/>
      <c r="X12" s="761"/>
      <c r="Y12" s="762"/>
      <c r="Z12" s="762"/>
      <c r="AA12" s="762"/>
      <c r="AB12" s="762"/>
      <c r="AC12" s="763"/>
      <c r="AD12" s="763"/>
      <c r="AE12" s="763"/>
      <c r="AF12" s="763"/>
      <c r="AG12" s="763"/>
      <c r="AH12" s="763"/>
      <c r="AI12" s="763"/>
      <c r="AJ12" s="763">
        <v>5.95</v>
      </c>
      <c r="AK12" s="764">
        <v>0</v>
      </c>
      <c r="AL12" s="765"/>
      <c r="AM12" s="765"/>
      <c r="AN12" s="769"/>
      <c r="AO12" s="770"/>
      <c r="AP12" s="3"/>
      <c r="AQ12" s="768">
        <f t="shared" ref="AQ12:AQ30" si="5">IF(P12="材質劣化",2,IF(P12="漏水",3,1))</f>
        <v>3</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2.88</v>
      </c>
      <c r="AE31" s="772">
        <f t="shared" si="6"/>
        <v>0</v>
      </c>
      <c r="AF31" s="772">
        <f t="shared" si="6"/>
        <v>0</v>
      </c>
      <c r="AG31" s="772">
        <f t="shared" si="6"/>
        <v>0</v>
      </c>
      <c r="AH31" s="772">
        <f t="shared" si="6"/>
        <v>0</v>
      </c>
      <c r="AI31" s="772">
        <f t="shared" si="6"/>
        <v>0</v>
      </c>
      <c r="AJ31" s="772">
        <f t="shared" si="6"/>
        <v>5.95</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1</v>
      </c>
      <c r="AE32" s="762">
        <f t="shared" si="7"/>
        <v>0</v>
      </c>
      <c r="AF32" s="762">
        <f t="shared" si="7"/>
        <v>0</v>
      </c>
      <c r="AG32" s="762">
        <f t="shared" si="7"/>
        <v>0</v>
      </c>
      <c r="AH32" s="762">
        <f t="shared" si="7"/>
        <v>0</v>
      </c>
      <c r="AI32" s="762">
        <f t="shared" si="7"/>
        <v>0</v>
      </c>
      <c r="AJ32" s="762">
        <f t="shared" si="7"/>
        <v>1</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Ⅲ</v>
      </c>
      <c r="AD33" s="735"/>
      <c r="AE33" s="735"/>
      <c r="AF33" s="776"/>
      <c r="AG33" s="734" t="str">
        <f>IF(AG32&gt;0,"Ⅳ",IF(AH32&gt;0,"Ⅲ",IF(AI32&gt;0,"Ⅱa",IF(AJ32&gt;0,"Ⅱb","Ⅰ"))))</f>
        <v>Ⅱb</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1</v>
      </c>
      <c r="AE35" s="783">
        <f>AE32+AF32</f>
        <v>0</v>
      </c>
      <c r="AF35" s="784"/>
      <c r="AG35" s="762">
        <f>AG32</f>
        <v>0</v>
      </c>
      <c r="AH35" s="762">
        <f>AH32</f>
        <v>0</v>
      </c>
      <c r="AI35" s="783">
        <f>AI32+AJ32</f>
        <v>1</v>
      </c>
      <c r="AJ35" s="784"/>
      <c r="AK35" s="777"/>
      <c r="AL35" s="778"/>
      <c r="AM35" s="778"/>
      <c r="AN35" s="778"/>
      <c r="AO35" s="779"/>
      <c r="AP35" s="3"/>
      <c r="AQ35" s="717">
        <f>+Y32+AC35+AG35</f>
        <v>0</v>
      </c>
      <c r="AR35" s="717">
        <f>+Z32+AD35+AH35</f>
        <v>1</v>
      </c>
      <c r="AS35" s="785">
        <f>+AS34+AE35+AI35</f>
        <v>1</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Ⅲ</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Ⅲ</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Ⅲ</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86" priority="3">
      <formula>$AQ11=2</formula>
    </cfRule>
  </conditionalFormatting>
  <conditionalFormatting sqref="Y11:AF30">
    <cfRule type="expression" dxfId="85" priority="2">
      <formula>$AQ11=3</formula>
    </cfRule>
  </conditionalFormatting>
  <conditionalFormatting sqref="AC11:AJ30">
    <cfRule type="expression" dxfId="84" priority="1">
      <formula>$AQ11=1</formula>
    </cfRule>
  </conditionalFormatting>
  <dataValidations count="2">
    <dataValidation type="list" allowBlank="1" showInputMessage="1" showErrorMessage="1" sqref="N11:O30 R11:T30" xr:uid="{2B3C3989-28AD-4F41-85F4-EEFB4FF860F8}">
      <formula1>INDIRECT(L11)</formula1>
    </dataValidation>
    <dataValidation type="list" allowBlank="1" showInputMessage="1" showErrorMessage="1" sqref="Y11:AB30" xr:uid="{65972946-85B2-458E-B2B4-FA5FB64E6C76}">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A680A-EC68-4EE6-9F32-0C1A907E01E3}">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S19</v>
      </c>
      <c r="AW5" s="716">
        <f>R7</f>
        <v>4</v>
      </c>
      <c r="AX5" s="717">
        <f>+Y32</f>
        <v>0</v>
      </c>
      <c r="AY5" s="717">
        <f>+Z32</f>
        <v>0</v>
      </c>
      <c r="AZ5" s="717">
        <f>+AA32</f>
        <v>0</v>
      </c>
      <c r="BA5" s="717">
        <f t="shared" ref="BA5" si="0">+AB32</f>
        <v>0</v>
      </c>
      <c r="BB5" s="717">
        <f>+AC32</f>
        <v>0</v>
      </c>
      <c r="BC5" s="717">
        <f t="shared" ref="BC5:BI5" si="1">+AD32</f>
        <v>0</v>
      </c>
      <c r="BD5" s="717">
        <f t="shared" si="1"/>
        <v>0</v>
      </c>
      <c r="BE5" s="717">
        <f t="shared" si="1"/>
        <v>0</v>
      </c>
      <c r="BF5" s="717">
        <f t="shared" si="1"/>
        <v>0</v>
      </c>
      <c r="BG5" s="717">
        <f t="shared" si="1"/>
        <v>0</v>
      </c>
      <c r="BH5" s="717">
        <f t="shared" si="1"/>
        <v>0</v>
      </c>
      <c r="BI5" s="717">
        <f t="shared" si="1"/>
        <v>2</v>
      </c>
      <c r="BJ5" s="717" t="str">
        <f>+Y35</f>
        <v/>
      </c>
      <c r="BK5" s="717" t="str">
        <f t="shared" ref="BK5" si="2">+Z35</f>
        <v/>
      </c>
      <c r="BL5" s="717" t="str">
        <f>+AA35</f>
        <v/>
      </c>
      <c r="BM5" s="717">
        <f>+AC35</f>
        <v>0</v>
      </c>
      <c r="BN5" s="717">
        <f t="shared" ref="BN5:BO5" si="3">+AD35</f>
        <v>0</v>
      </c>
      <c r="BO5" s="717">
        <f t="shared" si="3"/>
        <v>0</v>
      </c>
      <c r="BP5" s="717">
        <f>+AG35</f>
        <v>0</v>
      </c>
      <c r="BQ5" s="717">
        <f>+AH35</f>
        <v>0</v>
      </c>
      <c r="BR5" s="717">
        <f>+AI35</f>
        <v>2</v>
      </c>
      <c r="BS5" s="718" t="str">
        <f>+Y36</f>
        <v>Ⅰ</v>
      </c>
      <c r="BT5" s="718" t="str">
        <f>+AC36</f>
        <v>Ⅰ</v>
      </c>
      <c r="BU5" s="718" t="str">
        <f>+AG36</f>
        <v>Ⅱ</v>
      </c>
      <c r="BV5" s="718" t="str">
        <f>+Y37</f>
        <v>Ⅱ</v>
      </c>
      <c r="BW5" s="719" t="str">
        <f>IF(Y32&gt;0,$R$7,"")</f>
        <v/>
      </c>
      <c r="BX5" s="720" t="str">
        <f>IF(Z32&gt;0,"",IF(AA32&gt;0,$R$7,""))</f>
        <v/>
      </c>
      <c r="BY5" s="720" t="str">
        <f>IF(Y32+Z32&gt;0,"",IF(AA32&gt;0,$R$7,""))</f>
        <v/>
      </c>
      <c r="BZ5" s="720" t="str">
        <f>IF(Y32+Z32+AA32&gt;0,"",IF(AB32&gt;0,$R$7,""))</f>
        <v/>
      </c>
      <c r="CA5" s="721">
        <f t="shared" ref="CA5:CH5" si="4">+AC31</f>
        <v>0</v>
      </c>
      <c r="CB5" s="721">
        <f t="shared" si="4"/>
        <v>0</v>
      </c>
      <c r="CC5" s="721">
        <f t="shared" si="4"/>
        <v>0</v>
      </c>
      <c r="CD5" s="721">
        <f t="shared" si="4"/>
        <v>0</v>
      </c>
      <c r="CE5" s="721">
        <f t="shared" si="4"/>
        <v>0</v>
      </c>
      <c r="CF5" s="721">
        <f t="shared" si="4"/>
        <v>0</v>
      </c>
      <c r="CG5" s="721">
        <f t="shared" si="4"/>
        <v>0</v>
      </c>
      <c r="CH5" s="721">
        <f t="shared" si="4"/>
        <v>5.34</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304</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466</v>
      </c>
      <c r="M11" s="760"/>
      <c r="N11" s="759" t="s">
        <v>467</v>
      </c>
      <c r="O11" s="760"/>
      <c r="P11" s="759" t="s">
        <v>452</v>
      </c>
      <c r="Q11" s="760"/>
      <c r="R11" s="183" t="s">
        <v>468</v>
      </c>
      <c r="S11" s="183"/>
      <c r="T11" s="183"/>
      <c r="U11" s="759" t="s">
        <v>437</v>
      </c>
      <c r="V11" s="760"/>
      <c r="W11" s="759"/>
      <c r="X11" s="761"/>
      <c r="Y11" s="762"/>
      <c r="Z11" s="762"/>
      <c r="AA11" s="762"/>
      <c r="AB11" s="762"/>
      <c r="AC11" s="763"/>
      <c r="AD11" s="763"/>
      <c r="AE11" s="763"/>
      <c r="AF11" s="763"/>
      <c r="AG11" s="763"/>
      <c r="AH11" s="763"/>
      <c r="AI11" s="763"/>
      <c r="AJ11" s="763">
        <v>2.2999999999999998</v>
      </c>
      <c r="AK11" s="764">
        <v>0</v>
      </c>
      <c r="AL11" s="765"/>
      <c r="AM11" s="765"/>
      <c r="AN11" s="766"/>
      <c r="AO11" s="767"/>
      <c r="AP11" s="3"/>
      <c r="AQ11" s="768">
        <f>IF(P11="材質劣化",2,IF(P11="漏水",3,1))</f>
        <v>3</v>
      </c>
    </row>
    <row r="12" spans="2:86" ht="12" customHeight="1" x14ac:dyDescent="0.15">
      <c r="B12" s="419"/>
      <c r="C12" s="730"/>
      <c r="D12" s="725"/>
      <c r="E12" s="725"/>
      <c r="F12" s="725"/>
      <c r="G12" s="725"/>
      <c r="H12" s="725"/>
      <c r="I12" s="725"/>
      <c r="J12" s="726"/>
      <c r="K12" s="758">
        <v>2</v>
      </c>
      <c r="L12" s="759" t="s">
        <v>466</v>
      </c>
      <c r="M12" s="760"/>
      <c r="N12" s="759" t="s">
        <v>467</v>
      </c>
      <c r="O12" s="760"/>
      <c r="P12" s="759" t="s">
        <v>452</v>
      </c>
      <c r="Q12" s="760"/>
      <c r="R12" s="183" t="s">
        <v>468</v>
      </c>
      <c r="S12" s="183"/>
      <c r="T12" s="183"/>
      <c r="U12" s="759" t="s">
        <v>356</v>
      </c>
      <c r="V12" s="760"/>
      <c r="W12" s="759"/>
      <c r="X12" s="761"/>
      <c r="Y12" s="762"/>
      <c r="Z12" s="762"/>
      <c r="AA12" s="762"/>
      <c r="AB12" s="762"/>
      <c r="AC12" s="763"/>
      <c r="AD12" s="763"/>
      <c r="AE12" s="763"/>
      <c r="AF12" s="763"/>
      <c r="AG12" s="763"/>
      <c r="AH12" s="763"/>
      <c r="AI12" s="763"/>
      <c r="AJ12" s="763">
        <v>3.04</v>
      </c>
      <c r="AK12" s="764">
        <v>0</v>
      </c>
      <c r="AL12" s="765"/>
      <c r="AM12" s="765"/>
      <c r="AN12" s="769"/>
      <c r="AO12" s="770"/>
      <c r="AP12" s="3"/>
      <c r="AQ12" s="768">
        <f t="shared" ref="AQ12:AQ30" si="5">IF(P12="材質劣化",2,IF(P12="漏水",3,1))</f>
        <v>3</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0</v>
      </c>
      <c r="AJ31" s="772">
        <f t="shared" si="6"/>
        <v>5.34</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0</v>
      </c>
      <c r="AE32" s="762">
        <f t="shared" si="7"/>
        <v>0</v>
      </c>
      <c r="AF32" s="762">
        <f t="shared" si="7"/>
        <v>0</v>
      </c>
      <c r="AG32" s="762">
        <f t="shared" si="7"/>
        <v>0</v>
      </c>
      <c r="AH32" s="762">
        <f t="shared" si="7"/>
        <v>0</v>
      </c>
      <c r="AI32" s="762">
        <f t="shared" si="7"/>
        <v>0</v>
      </c>
      <c r="AJ32" s="762">
        <f t="shared" si="7"/>
        <v>2</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Ⅰ</v>
      </c>
      <c r="AD33" s="735"/>
      <c r="AE33" s="735"/>
      <c r="AF33" s="776"/>
      <c r="AG33" s="734" t="str">
        <f>IF(AG32&gt;0,"Ⅳ",IF(AH32&gt;0,"Ⅲ",IF(AI32&gt;0,"Ⅱa",IF(AJ32&gt;0,"Ⅱb","Ⅰ"))))</f>
        <v>Ⅱb</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0</v>
      </c>
      <c r="AE35" s="783">
        <f>AE32+AF32</f>
        <v>0</v>
      </c>
      <c r="AF35" s="784"/>
      <c r="AG35" s="762">
        <f>AG32</f>
        <v>0</v>
      </c>
      <c r="AH35" s="762">
        <f>AH32</f>
        <v>0</v>
      </c>
      <c r="AI35" s="783">
        <f>AI32+AJ32</f>
        <v>2</v>
      </c>
      <c r="AJ35" s="784"/>
      <c r="AK35" s="777"/>
      <c r="AL35" s="778"/>
      <c r="AM35" s="778"/>
      <c r="AN35" s="778"/>
      <c r="AO35" s="779"/>
      <c r="AP35" s="3"/>
      <c r="AQ35" s="717">
        <f>+Y32+AC35+AG35</f>
        <v>0</v>
      </c>
      <c r="AR35" s="717">
        <f>+Z32+AD35+AH35</f>
        <v>0</v>
      </c>
      <c r="AS35" s="785">
        <f>+AS34+AE35+AI35</f>
        <v>2</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Ⅰ</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Ⅱ</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Ⅱ</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83" priority="3">
      <formula>$AQ11=2</formula>
    </cfRule>
  </conditionalFormatting>
  <conditionalFormatting sqref="Y11:AF30">
    <cfRule type="expression" dxfId="82" priority="2">
      <formula>$AQ11=3</formula>
    </cfRule>
  </conditionalFormatting>
  <conditionalFormatting sqref="AC11:AJ30">
    <cfRule type="expression" dxfId="81" priority="1">
      <formula>$AQ11=1</formula>
    </cfRule>
  </conditionalFormatting>
  <dataValidations count="2">
    <dataValidation type="list" allowBlank="1" showInputMessage="1" showErrorMessage="1" sqref="N11:O30 R11:T30" xr:uid="{EE92B6CD-0F78-4A64-96B2-184E54879051}">
      <formula1>INDIRECT(L11)</formula1>
    </dataValidation>
    <dataValidation type="list" allowBlank="1" showInputMessage="1" showErrorMessage="1" sqref="Y11:AB30" xr:uid="{18124F0D-41E3-4DFA-A1AD-9418EA51AA73}">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B7EDD-20E8-4872-AE0C-8E5BC3023649}">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S20</v>
      </c>
      <c r="AW5" s="716">
        <f>R7</f>
        <v>5.5</v>
      </c>
      <c r="AX5" s="717">
        <f>+Y32</f>
        <v>0</v>
      </c>
      <c r="AY5" s="717">
        <f>+Z32</f>
        <v>0</v>
      </c>
      <c r="AZ5" s="717">
        <f>+AA32</f>
        <v>0</v>
      </c>
      <c r="BA5" s="717">
        <f t="shared" ref="BA5" si="0">+AB32</f>
        <v>0</v>
      </c>
      <c r="BB5" s="717">
        <f>+AC32</f>
        <v>0</v>
      </c>
      <c r="BC5" s="717">
        <f t="shared" ref="BC5:BI5" si="1">+AD32</f>
        <v>0</v>
      </c>
      <c r="BD5" s="717">
        <f t="shared" si="1"/>
        <v>0</v>
      </c>
      <c r="BE5" s="717">
        <f t="shared" si="1"/>
        <v>0</v>
      </c>
      <c r="BF5" s="717">
        <f t="shared" si="1"/>
        <v>0</v>
      </c>
      <c r="BG5" s="717">
        <f t="shared" si="1"/>
        <v>0</v>
      </c>
      <c r="BH5" s="717">
        <f t="shared" si="1"/>
        <v>0</v>
      </c>
      <c r="BI5" s="717">
        <f t="shared" si="1"/>
        <v>1</v>
      </c>
      <c r="BJ5" s="717" t="str">
        <f>+Y35</f>
        <v/>
      </c>
      <c r="BK5" s="717" t="str">
        <f t="shared" ref="BK5" si="2">+Z35</f>
        <v/>
      </c>
      <c r="BL5" s="717" t="str">
        <f>+AA35</f>
        <v/>
      </c>
      <c r="BM5" s="717">
        <f>+AC35</f>
        <v>0</v>
      </c>
      <c r="BN5" s="717">
        <f t="shared" ref="BN5:BO5" si="3">+AD35</f>
        <v>0</v>
      </c>
      <c r="BO5" s="717">
        <f t="shared" si="3"/>
        <v>0</v>
      </c>
      <c r="BP5" s="717">
        <f>+AG35</f>
        <v>0</v>
      </c>
      <c r="BQ5" s="717">
        <f>+AH35</f>
        <v>0</v>
      </c>
      <c r="BR5" s="717">
        <f>+AI35</f>
        <v>1</v>
      </c>
      <c r="BS5" s="718" t="str">
        <f>+Y36</f>
        <v>Ⅰ</v>
      </c>
      <c r="BT5" s="718" t="str">
        <f>+AC36</f>
        <v>Ⅰ</v>
      </c>
      <c r="BU5" s="718" t="str">
        <f>+AG36</f>
        <v>Ⅱ</v>
      </c>
      <c r="BV5" s="718" t="str">
        <f>+Y37</f>
        <v>Ⅱ</v>
      </c>
      <c r="BW5" s="719" t="str">
        <f>IF(Y32&gt;0,$R$7,"")</f>
        <v/>
      </c>
      <c r="BX5" s="720" t="str">
        <f>IF(Z32&gt;0,"",IF(AA32&gt;0,$R$7,""))</f>
        <v/>
      </c>
      <c r="BY5" s="720" t="str">
        <f>IF(Y32+Z32&gt;0,"",IF(AA32&gt;0,$R$7,""))</f>
        <v/>
      </c>
      <c r="BZ5" s="720" t="str">
        <f>IF(Y32+Z32+AA32&gt;0,"",IF(AB32&gt;0,$R$7,""))</f>
        <v/>
      </c>
      <c r="CA5" s="721">
        <f t="shared" ref="CA5:CH5" si="4">+AC31</f>
        <v>0</v>
      </c>
      <c r="CB5" s="721">
        <f t="shared" si="4"/>
        <v>0</v>
      </c>
      <c r="CC5" s="721">
        <f t="shared" si="4"/>
        <v>0</v>
      </c>
      <c r="CD5" s="721">
        <f t="shared" si="4"/>
        <v>0</v>
      </c>
      <c r="CE5" s="721">
        <f t="shared" si="4"/>
        <v>0</v>
      </c>
      <c r="CF5" s="721">
        <f t="shared" si="4"/>
        <v>0</v>
      </c>
      <c r="CG5" s="721">
        <f t="shared" si="4"/>
        <v>0</v>
      </c>
      <c r="CH5" s="721">
        <f t="shared" si="4"/>
        <v>1.44</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305</v>
      </c>
      <c r="O7" s="735"/>
      <c r="P7" s="731" t="s">
        <v>806</v>
      </c>
      <c r="Q7" s="733"/>
      <c r="R7" s="736">
        <v>5.5</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498</v>
      </c>
      <c r="O11" s="760"/>
      <c r="P11" s="759" t="s">
        <v>452</v>
      </c>
      <c r="Q11" s="760"/>
      <c r="R11" s="183" t="s">
        <v>452</v>
      </c>
      <c r="S11" s="183"/>
      <c r="T11" s="183"/>
      <c r="U11" s="759" t="s">
        <v>356</v>
      </c>
      <c r="V11" s="760"/>
      <c r="W11" s="759"/>
      <c r="X11" s="761"/>
      <c r="Y11" s="762"/>
      <c r="Z11" s="762"/>
      <c r="AA11" s="762"/>
      <c r="AB11" s="762"/>
      <c r="AC11" s="763"/>
      <c r="AD11" s="763"/>
      <c r="AE11" s="763"/>
      <c r="AF11" s="763"/>
      <c r="AG11" s="763"/>
      <c r="AH11" s="763"/>
      <c r="AI11" s="763"/>
      <c r="AJ11" s="763">
        <v>1.44</v>
      </c>
      <c r="AK11" s="764">
        <v>0</v>
      </c>
      <c r="AL11" s="765"/>
      <c r="AM11" s="765"/>
      <c r="AN11" s="766"/>
      <c r="AO11" s="767"/>
      <c r="AP11" s="3"/>
      <c r="AQ11" s="768">
        <f>IF(P11="材質劣化",2,IF(P11="漏水",3,1))</f>
        <v>3</v>
      </c>
    </row>
    <row r="12" spans="2:86" ht="12" customHeight="1" x14ac:dyDescent="0.15">
      <c r="B12" s="419"/>
      <c r="C12" s="730"/>
      <c r="D12" s="725"/>
      <c r="E12" s="725"/>
      <c r="F12" s="725"/>
      <c r="G12" s="725"/>
      <c r="H12" s="725"/>
      <c r="I12" s="725"/>
      <c r="J12" s="726"/>
      <c r="K12" s="758"/>
      <c r="L12" s="759"/>
      <c r="M12" s="760"/>
      <c r="N12" s="759"/>
      <c r="O12" s="760"/>
      <c r="P12" s="759"/>
      <c r="Q12" s="760"/>
      <c r="R12" s="183"/>
      <c r="S12" s="183"/>
      <c r="T12" s="183"/>
      <c r="U12" s="759"/>
      <c r="V12" s="760"/>
      <c r="W12" s="759"/>
      <c r="X12" s="761"/>
      <c r="Y12" s="762"/>
      <c r="Z12" s="762"/>
      <c r="AA12" s="762"/>
      <c r="AB12" s="762"/>
      <c r="AC12" s="763"/>
      <c r="AD12" s="763"/>
      <c r="AE12" s="763"/>
      <c r="AF12" s="763"/>
      <c r="AG12" s="763"/>
      <c r="AH12" s="763"/>
      <c r="AI12" s="763"/>
      <c r="AJ12" s="763"/>
      <c r="AK12" s="764"/>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0</v>
      </c>
      <c r="AJ31" s="772">
        <f t="shared" si="6"/>
        <v>1.44</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0</v>
      </c>
      <c r="AE32" s="762">
        <f t="shared" si="7"/>
        <v>0</v>
      </c>
      <c r="AF32" s="762">
        <f t="shared" si="7"/>
        <v>0</v>
      </c>
      <c r="AG32" s="762">
        <f t="shared" si="7"/>
        <v>0</v>
      </c>
      <c r="AH32" s="762">
        <f t="shared" si="7"/>
        <v>0</v>
      </c>
      <c r="AI32" s="762">
        <f t="shared" si="7"/>
        <v>0</v>
      </c>
      <c r="AJ32" s="762">
        <f t="shared" si="7"/>
        <v>1</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Ⅰ</v>
      </c>
      <c r="AD33" s="735"/>
      <c r="AE33" s="735"/>
      <c r="AF33" s="776"/>
      <c r="AG33" s="734" t="str">
        <f>IF(AG32&gt;0,"Ⅳ",IF(AH32&gt;0,"Ⅲ",IF(AI32&gt;0,"Ⅱa",IF(AJ32&gt;0,"Ⅱb","Ⅰ"))))</f>
        <v>Ⅱb</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0</v>
      </c>
      <c r="AE35" s="783">
        <f>AE32+AF32</f>
        <v>0</v>
      </c>
      <c r="AF35" s="784"/>
      <c r="AG35" s="762">
        <f>AG32</f>
        <v>0</v>
      </c>
      <c r="AH35" s="762">
        <f>AH32</f>
        <v>0</v>
      </c>
      <c r="AI35" s="783">
        <f>AI32+AJ32</f>
        <v>1</v>
      </c>
      <c r="AJ35" s="784"/>
      <c r="AK35" s="777"/>
      <c r="AL35" s="778"/>
      <c r="AM35" s="778"/>
      <c r="AN35" s="778"/>
      <c r="AO35" s="779"/>
      <c r="AP35" s="3"/>
      <c r="AQ35" s="717">
        <f>+Y32+AC35+AG35</f>
        <v>0</v>
      </c>
      <c r="AR35" s="717">
        <f>+Z32+AD35+AH35</f>
        <v>0</v>
      </c>
      <c r="AS35" s="785">
        <f>+AS34+AE35+AI35</f>
        <v>1</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Ⅰ</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Ⅱ</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Ⅱ</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80" priority="3">
      <formula>$AQ11=2</formula>
    </cfRule>
  </conditionalFormatting>
  <conditionalFormatting sqref="Y11:AF30">
    <cfRule type="expression" dxfId="79" priority="2">
      <formula>$AQ11=3</formula>
    </cfRule>
  </conditionalFormatting>
  <conditionalFormatting sqref="AC11:AJ30">
    <cfRule type="expression" dxfId="78" priority="1">
      <formula>$AQ11=1</formula>
    </cfRule>
  </conditionalFormatting>
  <dataValidations count="2">
    <dataValidation type="list" allowBlank="1" showInputMessage="1" showErrorMessage="1" sqref="N11:O30 R11:T30" xr:uid="{7444F187-2CE4-419B-8BFE-7321B63C192A}">
      <formula1>INDIRECT(L11)</formula1>
    </dataValidation>
    <dataValidation type="list" allowBlank="1" showInputMessage="1" showErrorMessage="1" sqref="Y11:AB30" xr:uid="{6CA98DAE-86DD-46EF-B4FF-10CE54F645F9}">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99645-1701-40F7-AE69-72C76F6B3267}">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S21</v>
      </c>
      <c r="AW5" s="716">
        <f>R7</f>
        <v>6.6</v>
      </c>
      <c r="AX5" s="717">
        <f>+Y32</f>
        <v>0</v>
      </c>
      <c r="AY5" s="717">
        <f>+Z32</f>
        <v>0</v>
      </c>
      <c r="AZ5" s="717">
        <f>+AA32</f>
        <v>0</v>
      </c>
      <c r="BA5" s="717">
        <f t="shared" ref="BA5" si="0">+AB32</f>
        <v>0</v>
      </c>
      <c r="BB5" s="717">
        <f>+AC32</f>
        <v>0</v>
      </c>
      <c r="BC5" s="717">
        <f t="shared" ref="BC5:BI5" si="1">+AD32</f>
        <v>0</v>
      </c>
      <c r="BD5" s="717">
        <f t="shared" si="1"/>
        <v>0</v>
      </c>
      <c r="BE5" s="717">
        <f t="shared" si="1"/>
        <v>1</v>
      </c>
      <c r="BF5" s="717">
        <f t="shared" si="1"/>
        <v>0</v>
      </c>
      <c r="BG5" s="717">
        <f t="shared" si="1"/>
        <v>0</v>
      </c>
      <c r="BH5" s="717">
        <f t="shared" si="1"/>
        <v>0</v>
      </c>
      <c r="BI5" s="717">
        <f t="shared" si="1"/>
        <v>0</v>
      </c>
      <c r="BJ5" s="717" t="str">
        <f>+Y35</f>
        <v/>
      </c>
      <c r="BK5" s="717" t="str">
        <f t="shared" ref="BK5" si="2">+Z35</f>
        <v/>
      </c>
      <c r="BL5" s="717" t="str">
        <f>+AA35</f>
        <v/>
      </c>
      <c r="BM5" s="717">
        <f>+AC35</f>
        <v>0</v>
      </c>
      <c r="BN5" s="717">
        <f t="shared" ref="BN5:BO5" si="3">+AD35</f>
        <v>0</v>
      </c>
      <c r="BO5" s="717">
        <f t="shared" si="3"/>
        <v>1</v>
      </c>
      <c r="BP5" s="717">
        <f>+AG35</f>
        <v>0</v>
      </c>
      <c r="BQ5" s="717">
        <f>+AH35</f>
        <v>0</v>
      </c>
      <c r="BR5" s="717">
        <f>+AI35</f>
        <v>0</v>
      </c>
      <c r="BS5" s="718" t="str">
        <f>+Y36</f>
        <v>Ⅰ</v>
      </c>
      <c r="BT5" s="718" t="str">
        <f>+AC36</f>
        <v>Ⅱ</v>
      </c>
      <c r="BU5" s="718" t="str">
        <f>+AG36</f>
        <v>Ⅰ</v>
      </c>
      <c r="BV5" s="718" t="str">
        <f>+Y37</f>
        <v>Ⅱ</v>
      </c>
      <c r="BW5" s="719" t="str">
        <f>IF(Y32&gt;0,$R$7,"")</f>
        <v/>
      </c>
      <c r="BX5" s="720" t="str">
        <f>IF(Z32&gt;0,"",IF(AA32&gt;0,$R$7,""))</f>
        <v/>
      </c>
      <c r="BY5" s="720" t="str">
        <f>IF(Y32+Z32&gt;0,"",IF(AA32&gt;0,$R$7,""))</f>
        <v/>
      </c>
      <c r="BZ5" s="720" t="str">
        <f>IF(Y32+Z32+AA32&gt;0,"",IF(AB32&gt;0,$R$7,""))</f>
        <v/>
      </c>
      <c r="CA5" s="721">
        <f t="shared" ref="CA5:CH5" si="4">+AC31</f>
        <v>0</v>
      </c>
      <c r="CB5" s="721">
        <f t="shared" si="4"/>
        <v>0</v>
      </c>
      <c r="CC5" s="721">
        <f t="shared" si="4"/>
        <v>0</v>
      </c>
      <c r="CD5" s="721">
        <f t="shared" si="4"/>
        <v>0.02</v>
      </c>
      <c r="CE5" s="721">
        <f t="shared" si="4"/>
        <v>0</v>
      </c>
      <c r="CF5" s="721">
        <f t="shared" si="4"/>
        <v>0</v>
      </c>
      <c r="CG5" s="721">
        <f t="shared" si="4"/>
        <v>0</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306</v>
      </c>
      <c r="O7" s="735"/>
      <c r="P7" s="731" t="s">
        <v>806</v>
      </c>
      <c r="Q7" s="733"/>
      <c r="R7" s="736">
        <v>6.6</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445</v>
      </c>
      <c r="O11" s="760"/>
      <c r="P11" s="759" t="s">
        <v>433</v>
      </c>
      <c r="Q11" s="760"/>
      <c r="R11" s="183" t="s">
        <v>446</v>
      </c>
      <c r="S11" s="183"/>
      <c r="T11" s="183"/>
      <c r="U11" s="759" t="s">
        <v>437</v>
      </c>
      <c r="V11" s="760"/>
      <c r="W11" s="759"/>
      <c r="X11" s="761"/>
      <c r="Y11" s="762"/>
      <c r="Z11" s="762"/>
      <c r="AA11" s="762"/>
      <c r="AB11" s="762"/>
      <c r="AC11" s="763"/>
      <c r="AD11" s="763"/>
      <c r="AE11" s="763"/>
      <c r="AF11" s="763">
        <v>0.02</v>
      </c>
      <c r="AG11" s="763"/>
      <c r="AH11" s="763"/>
      <c r="AI11" s="763"/>
      <c r="AJ11" s="763"/>
      <c r="AK11" s="764">
        <v>0</v>
      </c>
      <c r="AL11" s="765"/>
      <c r="AM11" s="765"/>
      <c r="AN11" s="766"/>
      <c r="AO11" s="767"/>
      <c r="AP11" s="3"/>
      <c r="AQ11" s="768">
        <f>IF(P11="材質劣化",2,IF(P11="漏水",3,1))</f>
        <v>2</v>
      </c>
    </row>
    <row r="12" spans="2:86" ht="12" customHeight="1" x14ac:dyDescent="0.15">
      <c r="B12" s="419"/>
      <c r="C12" s="730"/>
      <c r="D12" s="725"/>
      <c r="E12" s="725"/>
      <c r="F12" s="725"/>
      <c r="G12" s="725"/>
      <c r="H12" s="725"/>
      <c r="I12" s="725"/>
      <c r="J12" s="726"/>
      <c r="K12" s="758"/>
      <c r="L12" s="759"/>
      <c r="M12" s="760"/>
      <c r="N12" s="759"/>
      <c r="O12" s="760"/>
      <c r="P12" s="759"/>
      <c r="Q12" s="760"/>
      <c r="R12" s="183"/>
      <c r="S12" s="183"/>
      <c r="T12" s="183"/>
      <c r="U12" s="759"/>
      <c r="V12" s="760"/>
      <c r="W12" s="759"/>
      <c r="X12" s="761"/>
      <c r="Y12" s="762"/>
      <c r="Z12" s="762"/>
      <c r="AA12" s="762"/>
      <c r="AB12" s="762"/>
      <c r="AC12" s="763"/>
      <c r="AD12" s="763"/>
      <c r="AE12" s="763"/>
      <c r="AF12" s="763"/>
      <c r="AG12" s="763"/>
      <c r="AH12" s="763"/>
      <c r="AI12" s="763"/>
      <c r="AJ12" s="763"/>
      <c r="AK12" s="764"/>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0.02</v>
      </c>
      <c r="AG31" s="772">
        <f t="shared" si="6"/>
        <v>0</v>
      </c>
      <c r="AH31" s="772">
        <f t="shared" si="6"/>
        <v>0</v>
      </c>
      <c r="AI31" s="772">
        <f t="shared" si="6"/>
        <v>0</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0</v>
      </c>
      <c r="AE32" s="762">
        <f t="shared" si="7"/>
        <v>0</v>
      </c>
      <c r="AF32" s="762">
        <f t="shared" si="7"/>
        <v>1</v>
      </c>
      <c r="AG32" s="762">
        <f t="shared" si="7"/>
        <v>0</v>
      </c>
      <c r="AH32" s="762">
        <f t="shared" si="7"/>
        <v>0</v>
      </c>
      <c r="AI32" s="762">
        <f t="shared" si="7"/>
        <v>0</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Ⅱb</v>
      </c>
      <c r="AD33" s="735"/>
      <c r="AE33" s="735"/>
      <c r="AF33" s="776"/>
      <c r="AG33" s="734" t="str">
        <f>IF(AG32&gt;0,"Ⅳ",IF(AH32&gt;0,"Ⅲ",IF(AI32&gt;0,"Ⅱa",IF(AJ32&gt;0,"Ⅱb","Ⅰ"))))</f>
        <v>Ⅰ</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0</v>
      </c>
      <c r="AE35" s="783">
        <f>AE32+AF32</f>
        <v>1</v>
      </c>
      <c r="AF35" s="784"/>
      <c r="AG35" s="762">
        <f>AG32</f>
        <v>0</v>
      </c>
      <c r="AH35" s="762">
        <f>AH32</f>
        <v>0</v>
      </c>
      <c r="AI35" s="783">
        <f>AI32+AJ32</f>
        <v>0</v>
      </c>
      <c r="AJ35" s="784"/>
      <c r="AK35" s="777"/>
      <c r="AL35" s="778"/>
      <c r="AM35" s="778"/>
      <c r="AN35" s="778"/>
      <c r="AO35" s="779"/>
      <c r="AP35" s="3"/>
      <c r="AQ35" s="717">
        <f>+Y32+AC35+AG35</f>
        <v>0</v>
      </c>
      <c r="AR35" s="717">
        <f>+Z32+AD35+AH35</f>
        <v>0</v>
      </c>
      <c r="AS35" s="785">
        <f>+AS34+AE35+AI35</f>
        <v>1</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Ⅱ</v>
      </c>
      <c r="AD36" s="787"/>
      <c r="AE36" s="787"/>
      <c r="AF36" s="787"/>
      <c r="AG36" s="787" t="str">
        <f t="shared" ref="AG36" si="9">IF(AG35&gt;0,"Ⅳ",IF(AH35&gt;0,"Ⅲ",IF(AI35&gt;0,"Ⅱ","Ⅰ")))</f>
        <v>Ⅰ</v>
      </c>
      <c r="AH36" s="787"/>
      <c r="AI36" s="787"/>
      <c r="AJ36" s="787"/>
      <c r="AK36" s="777"/>
      <c r="AL36" s="778"/>
      <c r="AM36" s="778"/>
      <c r="AN36" s="778"/>
      <c r="AO36" s="779"/>
      <c r="AP36" s="3"/>
      <c r="AQ36" s="787" t="str">
        <f>IF(AQ35&gt;0,"Ⅳ",IF(AR35&gt;0,"Ⅲ",IF(AS35&gt;0,"Ⅱ","Ⅰ")))</f>
        <v>Ⅱ</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Ⅱ</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77" priority="3">
      <formula>$AQ11=2</formula>
    </cfRule>
  </conditionalFormatting>
  <conditionalFormatting sqref="Y11:AF30">
    <cfRule type="expression" dxfId="76" priority="2">
      <formula>$AQ11=3</formula>
    </cfRule>
  </conditionalFormatting>
  <conditionalFormatting sqref="AC11:AJ30">
    <cfRule type="expression" dxfId="75" priority="1">
      <formula>$AQ11=1</formula>
    </cfRule>
  </conditionalFormatting>
  <dataValidations count="2">
    <dataValidation type="list" allowBlank="1" showInputMessage="1" showErrorMessage="1" sqref="N11:O30 R11:T30" xr:uid="{4DED31DE-4AD9-4B25-9A07-ECC0422E4CA5}">
      <formula1>INDIRECT(L11)</formula1>
    </dataValidation>
    <dataValidation type="list" allowBlank="1" showInputMessage="1" showErrorMessage="1" sqref="Y11:AB30" xr:uid="{EE0DD7AA-99D3-4701-8759-DDC2712B8C29}">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79F85-AD57-473D-B168-A223797D66F0}">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S22</v>
      </c>
      <c r="AW5" s="716">
        <f>R7</f>
        <v>4</v>
      </c>
      <c r="AX5" s="717">
        <f>+Y32</f>
        <v>0</v>
      </c>
      <c r="AY5" s="717">
        <f>+Z32</f>
        <v>0</v>
      </c>
      <c r="AZ5" s="717">
        <f>+AA32</f>
        <v>0</v>
      </c>
      <c r="BA5" s="717">
        <f t="shared" ref="BA5" si="0">+AB32</f>
        <v>0</v>
      </c>
      <c r="BB5" s="717">
        <f>+AC32</f>
        <v>0</v>
      </c>
      <c r="BC5" s="717">
        <f t="shared" ref="BC5:BI5" si="1">+AD32</f>
        <v>2</v>
      </c>
      <c r="BD5" s="717">
        <f t="shared" si="1"/>
        <v>0</v>
      </c>
      <c r="BE5" s="717">
        <f t="shared" si="1"/>
        <v>0</v>
      </c>
      <c r="BF5" s="717">
        <f t="shared" si="1"/>
        <v>0</v>
      </c>
      <c r="BG5" s="717">
        <f t="shared" si="1"/>
        <v>0</v>
      </c>
      <c r="BH5" s="717">
        <f t="shared" si="1"/>
        <v>0</v>
      </c>
      <c r="BI5" s="717">
        <f t="shared" si="1"/>
        <v>1</v>
      </c>
      <c r="BJ5" s="717" t="str">
        <f>+Y35</f>
        <v/>
      </c>
      <c r="BK5" s="717" t="str">
        <f t="shared" ref="BK5" si="2">+Z35</f>
        <v/>
      </c>
      <c r="BL5" s="717" t="str">
        <f>+AA35</f>
        <v/>
      </c>
      <c r="BM5" s="717">
        <f>+AC35</f>
        <v>0</v>
      </c>
      <c r="BN5" s="717">
        <f t="shared" ref="BN5:BO5" si="3">+AD35</f>
        <v>2</v>
      </c>
      <c r="BO5" s="717">
        <f t="shared" si="3"/>
        <v>0</v>
      </c>
      <c r="BP5" s="717">
        <f>+AG35</f>
        <v>0</v>
      </c>
      <c r="BQ5" s="717">
        <f>+AH35</f>
        <v>0</v>
      </c>
      <c r="BR5" s="717">
        <f>+AI35</f>
        <v>1</v>
      </c>
      <c r="BS5" s="718" t="str">
        <f>+Y36</f>
        <v>Ⅰ</v>
      </c>
      <c r="BT5" s="718" t="str">
        <f>+AC36</f>
        <v>Ⅲ</v>
      </c>
      <c r="BU5" s="718" t="str">
        <f>+AG36</f>
        <v>Ⅱ</v>
      </c>
      <c r="BV5" s="718" t="str">
        <f>+Y37</f>
        <v>Ⅲ</v>
      </c>
      <c r="BW5" s="719" t="str">
        <f>IF(Y32&gt;0,$R$7,"")</f>
        <v/>
      </c>
      <c r="BX5" s="720" t="str">
        <f>IF(Z32&gt;0,"",IF(AA32&gt;0,$R$7,""))</f>
        <v/>
      </c>
      <c r="BY5" s="720" t="str">
        <f>IF(Y32+Z32&gt;0,"",IF(AA32&gt;0,$R$7,""))</f>
        <v/>
      </c>
      <c r="BZ5" s="720" t="str">
        <f>IF(Y32+Z32+AA32&gt;0,"",IF(AB32&gt;0,$R$7,""))</f>
        <v/>
      </c>
      <c r="CA5" s="721">
        <f t="shared" ref="CA5:CH5" si="4">+AC31</f>
        <v>0</v>
      </c>
      <c r="CB5" s="721">
        <f t="shared" si="4"/>
        <v>5.72</v>
      </c>
      <c r="CC5" s="721">
        <f t="shared" si="4"/>
        <v>0</v>
      </c>
      <c r="CD5" s="721">
        <f t="shared" si="4"/>
        <v>0</v>
      </c>
      <c r="CE5" s="721">
        <f t="shared" si="4"/>
        <v>0</v>
      </c>
      <c r="CF5" s="721">
        <f t="shared" si="4"/>
        <v>0</v>
      </c>
      <c r="CG5" s="721">
        <f t="shared" si="4"/>
        <v>0</v>
      </c>
      <c r="CH5" s="721">
        <f t="shared" si="4"/>
        <v>1.84</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307</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443</v>
      </c>
      <c r="O11" s="760"/>
      <c r="P11" s="759" t="s">
        <v>433</v>
      </c>
      <c r="Q11" s="760"/>
      <c r="R11" s="183" t="s">
        <v>455</v>
      </c>
      <c r="S11" s="183"/>
      <c r="T11" s="183"/>
      <c r="U11" s="759" t="s">
        <v>349</v>
      </c>
      <c r="V11" s="760"/>
      <c r="W11" s="759"/>
      <c r="X11" s="761"/>
      <c r="Y11" s="762"/>
      <c r="Z11" s="762"/>
      <c r="AA11" s="762"/>
      <c r="AB11" s="762"/>
      <c r="AC11" s="763"/>
      <c r="AD11" s="763"/>
      <c r="AE11" s="763"/>
      <c r="AF11" s="763"/>
      <c r="AG11" s="763"/>
      <c r="AH11" s="763"/>
      <c r="AI11" s="763"/>
      <c r="AJ11" s="763"/>
      <c r="AK11" s="764">
        <v>0</v>
      </c>
      <c r="AL11" s="765"/>
      <c r="AM11" s="765"/>
      <c r="AN11" s="766"/>
      <c r="AO11" s="767"/>
      <c r="AP11" s="3"/>
      <c r="AQ11" s="768">
        <f>IF(P11="材質劣化",2,IF(P11="漏水",3,1))</f>
        <v>2</v>
      </c>
    </row>
    <row r="12" spans="2:86" ht="12" customHeight="1" x14ac:dyDescent="0.15">
      <c r="B12" s="419"/>
      <c r="C12" s="730"/>
      <c r="D12" s="725"/>
      <c r="E12" s="725"/>
      <c r="F12" s="725"/>
      <c r="G12" s="725"/>
      <c r="H12" s="725"/>
      <c r="I12" s="725"/>
      <c r="J12" s="726"/>
      <c r="K12" s="758">
        <v>2</v>
      </c>
      <c r="L12" s="759" t="s">
        <v>431</v>
      </c>
      <c r="M12" s="760"/>
      <c r="N12" s="759" t="s">
        <v>432</v>
      </c>
      <c r="O12" s="760"/>
      <c r="P12" s="759" t="s">
        <v>433</v>
      </c>
      <c r="Q12" s="760"/>
      <c r="R12" s="183" t="s">
        <v>434</v>
      </c>
      <c r="S12" s="183"/>
      <c r="T12" s="183"/>
      <c r="U12" s="759" t="s">
        <v>437</v>
      </c>
      <c r="V12" s="760"/>
      <c r="W12" s="759"/>
      <c r="X12" s="761"/>
      <c r="Y12" s="762"/>
      <c r="Z12" s="762"/>
      <c r="AA12" s="762"/>
      <c r="AB12" s="762"/>
      <c r="AC12" s="763"/>
      <c r="AD12" s="763">
        <v>2.8</v>
      </c>
      <c r="AE12" s="763"/>
      <c r="AF12" s="763"/>
      <c r="AG12" s="763"/>
      <c r="AH12" s="763"/>
      <c r="AI12" s="763"/>
      <c r="AJ12" s="763"/>
      <c r="AK12" s="764">
        <v>0</v>
      </c>
      <c r="AL12" s="765"/>
      <c r="AM12" s="765"/>
      <c r="AN12" s="769"/>
      <c r="AO12" s="770"/>
      <c r="AP12" s="3"/>
      <c r="AQ12" s="768">
        <f t="shared" ref="AQ12:AQ30" si="5">IF(P12="材質劣化",2,IF(P12="漏水",3,1))</f>
        <v>2</v>
      </c>
    </row>
    <row r="13" spans="2:86" ht="12" customHeight="1" x14ac:dyDescent="0.15">
      <c r="B13" s="419"/>
      <c r="C13" s="730"/>
      <c r="D13" s="725"/>
      <c r="E13" s="725"/>
      <c r="F13" s="725"/>
      <c r="G13" s="725"/>
      <c r="H13" s="725"/>
      <c r="I13" s="725"/>
      <c r="J13" s="726"/>
      <c r="K13" s="758">
        <v>3</v>
      </c>
      <c r="L13" s="759" t="s">
        <v>431</v>
      </c>
      <c r="M13" s="760"/>
      <c r="N13" s="759" t="s">
        <v>441</v>
      </c>
      <c r="O13" s="760"/>
      <c r="P13" s="759" t="s">
        <v>433</v>
      </c>
      <c r="Q13" s="760"/>
      <c r="R13" s="183" t="s">
        <v>434</v>
      </c>
      <c r="S13" s="183"/>
      <c r="T13" s="183"/>
      <c r="U13" s="759" t="s">
        <v>437</v>
      </c>
      <c r="V13" s="760"/>
      <c r="W13" s="759"/>
      <c r="X13" s="761"/>
      <c r="Y13" s="762"/>
      <c r="Z13" s="762"/>
      <c r="AA13" s="762"/>
      <c r="AB13" s="762"/>
      <c r="AC13" s="763"/>
      <c r="AD13" s="763">
        <v>2.92</v>
      </c>
      <c r="AE13" s="763"/>
      <c r="AF13" s="763"/>
      <c r="AG13" s="763"/>
      <c r="AH13" s="763"/>
      <c r="AI13" s="763"/>
      <c r="AJ13" s="763"/>
      <c r="AK13" s="764">
        <v>0</v>
      </c>
      <c r="AL13" s="765"/>
      <c r="AM13" s="765"/>
      <c r="AN13" s="769"/>
      <c r="AO13" s="770"/>
      <c r="AP13" s="3"/>
      <c r="AQ13" s="768">
        <f t="shared" si="5"/>
        <v>2</v>
      </c>
    </row>
    <row r="14" spans="2:86" ht="12" customHeight="1" x14ac:dyDescent="0.15">
      <c r="B14" s="419"/>
      <c r="C14" s="730"/>
      <c r="D14" s="725"/>
      <c r="E14" s="725"/>
      <c r="F14" s="725"/>
      <c r="G14" s="725"/>
      <c r="H14" s="725"/>
      <c r="I14" s="725"/>
      <c r="J14" s="726"/>
      <c r="K14" s="758">
        <v>4</v>
      </c>
      <c r="L14" s="759" t="s">
        <v>466</v>
      </c>
      <c r="M14" s="760"/>
      <c r="N14" s="759" t="s">
        <v>467</v>
      </c>
      <c r="O14" s="760"/>
      <c r="P14" s="759" t="s">
        <v>452</v>
      </c>
      <c r="Q14" s="760"/>
      <c r="R14" s="183" t="s">
        <v>468</v>
      </c>
      <c r="S14" s="183"/>
      <c r="T14" s="183"/>
      <c r="U14" s="759" t="s">
        <v>356</v>
      </c>
      <c r="V14" s="760"/>
      <c r="W14" s="759"/>
      <c r="X14" s="761"/>
      <c r="Y14" s="762"/>
      <c r="Z14" s="762"/>
      <c r="AA14" s="762"/>
      <c r="AB14" s="762"/>
      <c r="AC14" s="763"/>
      <c r="AD14" s="763"/>
      <c r="AE14" s="763"/>
      <c r="AF14" s="763"/>
      <c r="AG14" s="763"/>
      <c r="AH14" s="763"/>
      <c r="AI14" s="763"/>
      <c r="AJ14" s="763">
        <v>1.84</v>
      </c>
      <c r="AK14" s="764">
        <v>0</v>
      </c>
      <c r="AL14" s="765"/>
      <c r="AM14" s="765"/>
      <c r="AN14" s="769"/>
      <c r="AO14" s="770"/>
      <c r="AP14" s="3"/>
      <c r="AQ14" s="768">
        <f t="shared" si="5"/>
        <v>3</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5.72</v>
      </c>
      <c r="AE31" s="772">
        <f t="shared" si="6"/>
        <v>0</v>
      </c>
      <c r="AF31" s="772">
        <f t="shared" si="6"/>
        <v>0</v>
      </c>
      <c r="AG31" s="772">
        <f t="shared" si="6"/>
        <v>0</v>
      </c>
      <c r="AH31" s="772">
        <f t="shared" si="6"/>
        <v>0</v>
      </c>
      <c r="AI31" s="772">
        <f t="shared" si="6"/>
        <v>0</v>
      </c>
      <c r="AJ31" s="772">
        <f t="shared" si="6"/>
        <v>1.84</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2</v>
      </c>
      <c r="AE32" s="762">
        <f t="shared" si="7"/>
        <v>0</v>
      </c>
      <c r="AF32" s="762">
        <f t="shared" si="7"/>
        <v>0</v>
      </c>
      <c r="AG32" s="762">
        <f t="shared" si="7"/>
        <v>0</v>
      </c>
      <c r="AH32" s="762">
        <f t="shared" si="7"/>
        <v>0</v>
      </c>
      <c r="AI32" s="762">
        <f t="shared" si="7"/>
        <v>0</v>
      </c>
      <c r="AJ32" s="762">
        <f t="shared" si="7"/>
        <v>1</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Ⅲ</v>
      </c>
      <c r="AD33" s="735"/>
      <c r="AE33" s="735"/>
      <c r="AF33" s="776"/>
      <c r="AG33" s="734" t="str">
        <f>IF(AG32&gt;0,"Ⅳ",IF(AH32&gt;0,"Ⅲ",IF(AI32&gt;0,"Ⅱa",IF(AJ32&gt;0,"Ⅱb","Ⅰ"))))</f>
        <v>Ⅱb</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2</v>
      </c>
      <c r="AE35" s="783">
        <f>AE32+AF32</f>
        <v>0</v>
      </c>
      <c r="AF35" s="784"/>
      <c r="AG35" s="762">
        <f>AG32</f>
        <v>0</v>
      </c>
      <c r="AH35" s="762">
        <f>AH32</f>
        <v>0</v>
      </c>
      <c r="AI35" s="783">
        <f>AI32+AJ32</f>
        <v>1</v>
      </c>
      <c r="AJ35" s="784"/>
      <c r="AK35" s="777"/>
      <c r="AL35" s="778"/>
      <c r="AM35" s="778"/>
      <c r="AN35" s="778"/>
      <c r="AO35" s="779"/>
      <c r="AP35" s="3"/>
      <c r="AQ35" s="717">
        <f>+Y32+AC35+AG35</f>
        <v>0</v>
      </c>
      <c r="AR35" s="717">
        <f>+Z32+AD35+AH35</f>
        <v>2</v>
      </c>
      <c r="AS35" s="785">
        <f>+AS34+AE35+AI35</f>
        <v>1</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Ⅲ</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Ⅲ</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Ⅲ</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74" priority="3">
      <formula>$AQ11=2</formula>
    </cfRule>
  </conditionalFormatting>
  <conditionalFormatting sqref="Y11:AF30">
    <cfRule type="expression" dxfId="73" priority="2">
      <formula>$AQ11=3</formula>
    </cfRule>
  </conditionalFormatting>
  <conditionalFormatting sqref="AC11:AJ30">
    <cfRule type="expression" dxfId="72" priority="1">
      <formula>$AQ11=1</formula>
    </cfRule>
  </conditionalFormatting>
  <dataValidations count="2">
    <dataValidation type="list" allowBlank="1" showInputMessage="1" showErrorMessage="1" sqref="N11:O30 R11:T30" xr:uid="{18259DC4-B283-4E68-951D-1F908D71B1C7}">
      <formula1>INDIRECT(L11)</formula1>
    </dataValidation>
    <dataValidation type="list" allowBlank="1" showInputMessage="1" showErrorMessage="1" sqref="Y11:AB30" xr:uid="{FA28520E-991B-4C25-BC19-99448E1BFDFD}">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8A1A4-F7FD-4803-9D19-B3E8DAAAEFF4}">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S23</v>
      </c>
      <c r="AW5" s="716">
        <f>R7</f>
        <v>6.6</v>
      </c>
      <c r="AX5" s="717">
        <f>+Y32</f>
        <v>0</v>
      </c>
      <c r="AY5" s="717">
        <f>+Z32</f>
        <v>0</v>
      </c>
      <c r="AZ5" s="717">
        <f>+AA32</f>
        <v>0</v>
      </c>
      <c r="BA5" s="717">
        <f t="shared" ref="BA5" si="0">+AB32</f>
        <v>0</v>
      </c>
      <c r="BB5" s="717">
        <f>+AC32</f>
        <v>0</v>
      </c>
      <c r="BC5" s="717">
        <f t="shared" ref="BC5:BI5" si="1">+AD32</f>
        <v>0</v>
      </c>
      <c r="BD5" s="717">
        <f t="shared" si="1"/>
        <v>0</v>
      </c>
      <c r="BE5" s="717">
        <f t="shared" si="1"/>
        <v>0</v>
      </c>
      <c r="BF5" s="717">
        <f t="shared" si="1"/>
        <v>0</v>
      </c>
      <c r="BG5" s="717">
        <f t="shared" si="1"/>
        <v>0</v>
      </c>
      <c r="BH5" s="717">
        <f t="shared" si="1"/>
        <v>0</v>
      </c>
      <c r="BI5" s="717">
        <f t="shared" si="1"/>
        <v>0</v>
      </c>
      <c r="BJ5" s="717" t="str">
        <f>+Y35</f>
        <v/>
      </c>
      <c r="BK5" s="717" t="str">
        <f t="shared" ref="BK5" si="2">+Z35</f>
        <v/>
      </c>
      <c r="BL5" s="717" t="str">
        <f>+AA35</f>
        <v/>
      </c>
      <c r="BM5" s="717">
        <f>+AC35</f>
        <v>0</v>
      </c>
      <c r="BN5" s="717">
        <f t="shared" ref="BN5:BO5" si="3">+AD35</f>
        <v>0</v>
      </c>
      <c r="BO5" s="717">
        <f t="shared" si="3"/>
        <v>0</v>
      </c>
      <c r="BP5" s="717">
        <f>+AG35</f>
        <v>0</v>
      </c>
      <c r="BQ5" s="717">
        <f>+AH35</f>
        <v>0</v>
      </c>
      <c r="BR5" s="717">
        <f>+AI35</f>
        <v>0</v>
      </c>
      <c r="BS5" s="718" t="str">
        <f>+Y36</f>
        <v>Ⅰ</v>
      </c>
      <c r="BT5" s="718" t="str">
        <f>+AC36</f>
        <v>Ⅰ</v>
      </c>
      <c r="BU5" s="718" t="str">
        <f>+AG36</f>
        <v>Ⅰ</v>
      </c>
      <c r="BV5" s="718" t="str">
        <f>+Y37</f>
        <v>Ⅰ</v>
      </c>
      <c r="BW5" s="719" t="str">
        <f>IF(Y32&gt;0,$R$7,"")</f>
        <v/>
      </c>
      <c r="BX5" s="720" t="str">
        <f>IF(Z32&gt;0,"",IF(AA32&gt;0,$R$7,""))</f>
        <v/>
      </c>
      <c r="BY5" s="720" t="str">
        <f>IF(Y32+Z32&gt;0,"",IF(AA32&gt;0,$R$7,""))</f>
        <v/>
      </c>
      <c r="BZ5" s="720" t="str">
        <f>IF(Y32+Z32+AA32&gt;0,"",IF(AB32&gt;0,$R$7,""))</f>
        <v/>
      </c>
      <c r="CA5" s="721">
        <f t="shared" ref="CA5:CH5" si="4">+AC31</f>
        <v>0</v>
      </c>
      <c r="CB5" s="721">
        <f t="shared" si="4"/>
        <v>0</v>
      </c>
      <c r="CC5" s="721">
        <f t="shared" si="4"/>
        <v>0</v>
      </c>
      <c r="CD5" s="721">
        <f t="shared" si="4"/>
        <v>0</v>
      </c>
      <c r="CE5" s="721">
        <f t="shared" si="4"/>
        <v>0</v>
      </c>
      <c r="CF5" s="721">
        <f t="shared" si="4"/>
        <v>0</v>
      </c>
      <c r="CG5" s="721">
        <f t="shared" si="4"/>
        <v>0</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308</v>
      </c>
      <c r="O7" s="735"/>
      <c r="P7" s="731" t="s">
        <v>806</v>
      </c>
      <c r="Q7" s="733"/>
      <c r="R7" s="736">
        <v>6.6</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c r="L11" s="759"/>
      <c r="M11" s="760"/>
      <c r="N11" s="759"/>
      <c r="O11" s="760"/>
      <c r="P11" s="759"/>
      <c r="Q11" s="760"/>
      <c r="R11" s="183"/>
      <c r="S11" s="183"/>
      <c r="T11" s="183"/>
      <c r="U11" s="759"/>
      <c r="V11" s="760"/>
      <c r="W11" s="759"/>
      <c r="X11" s="761"/>
      <c r="Y11" s="762"/>
      <c r="Z11" s="762"/>
      <c r="AA11" s="762"/>
      <c r="AB11" s="762"/>
      <c r="AC11" s="763"/>
      <c r="AD11" s="763"/>
      <c r="AE11" s="763"/>
      <c r="AF11" s="763"/>
      <c r="AG11" s="763"/>
      <c r="AH11" s="763"/>
      <c r="AI11" s="763"/>
      <c r="AJ11" s="763"/>
      <c r="AK11" s="764"/>
      <c r="AL11" s="765"/>
      <c r="AM11" s="765"/>
      <c r="AN11" s="766"/>
      <c r="AO11" s="767"/>
      <c r="AP11" s="3"/>
      <c r="AQ11" s="768">
        <f>IF(P11="材質劣化",2,IF(P11="漏水",3,1))</f>
        <v>1</v>
      </c>
    </row>
    <row r="12" spans="2:86" ht="12" customHeight="1" x14ac:dyDescent="0.15">
      <c r="B12" s="419"/>
      <c r="C12" s="730"/>
      <c r="D12" s="725"/>
      <c r="E12" s="725"/>
      <c r="F12" s="725"/>
      <c r="G12" s="725"/>
      <c r="H12" s="725"/>
      <c r="I12" s="725"/>
      <c r="J12" s="726"/>
      <c r="K12" s="758"/>
      <c r="L12" s="759"/>
      <c r="M12" s="760"/>
      <c r="N12" s="759"/>
      <c r="O12" s="760"/>
      <c r="P12" s="759"/>
      <c r="Q12" s="760"/>
      <c r="R12" s="183"/>
      <c r="S12" s="183"/>
      <c r="T12" s="183"/>
      <c r="U12" s="759"/>
      <c r="V12" s="760"/>
      <c r="W12" s="759"/>
      <c r="X12" s="761"/>
      <c r="Y12" s="762"/>
      <c r="Z12" s="762"/>
      <c r="AA12" s="762"/>
      <c r="AB12" s="762"/>
      <c r="AC12" s="763"/>
      <c r="AD12" s="763"/>
      <c r="AE12" s="763"/>
      <c r="AF12" s="763"/>
      <c r="AG12" s="763"/>
      <c r="AH12" s="763"/>
      <c r="AI12" s="763"/>
      <c r="AJ12" s="763"/>
      <c r="AK12" s="764"/>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0</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0</v>
      </c>
      <c r="AE32" s="762">
        <f t="shared" si="7"/>
        <v>0</v>
      </c>
      <c r="AF32" s="762">
        <f t="shared" si="7"/>
        <v>0</v>
      </c>
      <c r="AG32" s="762">
        <f t="shared" si="7"/>
        <v>0</v>
      </c>
      <c r="AH32" s="762">
        <f t="shared" si="7"/>
        <v>0</v>
      </c>
      <c r="AI32" s="762">
        <f t="shared" si="7"/>
        <v>0</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Ⅰ</v>
      </c>
      <c r="AD33" s="735"/>
      <c r="AE33" s="735"/>
      <c r="AF33" s="776"/>
      <c r="AG33" s="734" t="str">
        <f>IF(AG32&gt;0,"Ⅳ",IF(AH32&gt;0,"Ⅲ",IF(AI32&gt;0,"Ⅱa",IF(AJ32&gt;0,"Ⅱb","Ⅰ"))))</f>
        <v>Ⅰ</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0</v>
      </c>
      <c r="AE35" s="783">
        <f>AE32+AF32</f>
        <v>0</v>
      </c>
      <c r="AF35" s="784"/>
      <c r="AG35" s="762">
        <f>AG32</f>
        <v>0</v>
      </c>
      <c r="AH35" s="762">
        <f>AH32</f>
        <v>0</v>
      </c>
      <c r="AI35" s="783">
        <f>AI32+AJ32</f>
        <v>0</v>
      </c>
      <c r="AJ35" s="784"/>
      <c r="AK35" s="777"/>
      <c r="AL35" s="778"/>
      <c r="AM35" s="778"/>
      <c r="AN35" s="778"/>
      <c r="AO35" s="779"/>
      <c r="AP35" s="3"/>
      <c r="AQ35" s="717">
        <f>+Y32+AC35+AG35</f>
        <v>0</v>
      </c>
      <c r="AR35" s="717">
        <f>+Z32+AD35+AH35</f>
        <v>0</v>
      </c>
      <c r="AS35" s="785">
        <f>+AS34+AE35+AI35</f>
        <v>0</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Ⅰ</v>
      </c>
      <c r="AD36" s="787"/>
      <c r="AE36" s="787"/>
      <c r="AF36" s="787"/>
      <c r="AG36" s="787" t="str">
        <f t="shared" ref="AG36" si="9">IF(AG35&gt;0,"Ⅳ",IF(AH35&gt;0,"Ⅲ",IF(AI35&gt;0,"Ⅱ","Ⅰ")))</f>
        <v>Ⅰ</v>
      </c>
      <c r="AH36" s="787"/>
      <c r="AI36" s="787"/>
      <c r="AJ36" s="787"/>
      <c r="AK36" s="777"/>
      <c r="AL36" s="778"/>
      <c r="AM36" s="778"/>
      <c r="AN36" s="778"/>
      <c r="AO36" s="779"/>
      <c r="AP36" s="3"/>
      <c r="AQ36" s="787" t="str">
        <f>IF(AQ35&gt;0,"Ⅳ",IF(AR35&gt;0,"Ⅲ",IF(AS35&gt;0,"Ⅱ","Ⅰ")))</f>
        <v>Ⅰ</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Ⅰ</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71" priority="3">
      <formula>$AQ11=2</formula>
    </cfRule>
  </conditionalFormatting>
  <conditionalFormatting sqref="Y11:AF30">
    <cfRule type="expression" dxfId="70" priority="2">
      <formula>$AQ11=3</formula>
    </cfRule>
  </conditionalFormatting>
  <conditionalFormatting sqref="AC11:AJ30">
    <cfRule type="expression" dxfId="69" priority="1">
      <formula>$AQ11=1</formula>
    </cfRule>
  </conditionalFormatting>
  <dataValidations count="2">
    <dataValidation type="list" allowBlank="1" showInputMessage="1" showErrorMessage="1" sqref="N11:O30 R11:T30" xr:uid="{62AFF41E-3CFE-431E-9C55-B6CD100FC0A0}">
      <formula1>INDIRECT(L11)</formula1>
    </dataValidation>
    <dataValidation type="list" allowBlank="1" showInputMessage="1" showErrorMessage="1" sqref="Y11:AB30" xr:uid="{809DC2D9-A0BF-4C88-B307-9A7F793A053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26209-F7AB-467F-AEF6-41388DAECD2E}">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S24</v>
      </c>
      <c r="AW5" s="716">
        <f>R7</f>
        <v>5.4</v>
      </c>
      <c r="AX5" s="717">
        <f>+Y32</f>
        <v>0</v>
      </c>
      <c r="AY5" s="717">
        <f>+Z32</f>
        <v>0</v>
      </c>
      <c r="AZ5" s="717">
        <f>+AA32</f>
        <v>0</v>
      </c>
      <c r="BA5" s="717">
        <f t="shared" ref="BA5" si="0">+AB32</f>
        <v>0</v>
      </c>
      <c r="BB5" s="717">
        <f>+AC32</f>
        <v>0</v>
      </c>
      <c r="BC5" s="717">
        <f t="shared" ref="BC5:BI5" si="1">+AD32</f>
        <v>2</v>
      </c>
      <c r="BD5" s="717">
        <f t="shared" si="1"/>
        <v>0</v>
      </c>
      <c r="BE5" s="717">
        <f t="shared" si="1"/>
        <v>0</v>
      </c>
      <c r="BF5" s="717">
        <f t="shared" si="1"/>
        <v>0</v>
      </c>
      <c r="BG5" s="717">
        <f t="shared" si="1"/>
        <v>0</v>
      </c>
      <c r="BH5" s="717">
        <f t="shared" si="1"/>
        <v>1</v>
      </c>
      <c r="BI5" s="717">
        <f t="shared" si="1"/>
        <v>2</v>
      </c>
      <c r="BJ5" s="717" t="str">
        <f>+Y35</f>
        <v/>
      </c>
      <c r="BK5" s="717" t="str">
        <f t="shared" ref="BK5" si="2">+Z35</f>
        <v/>
      </c>
      <c r="BL5" s="717" t="str">
        <f>+AA35</f>
        <v/>
      </c>
      <c r="BM5" s="717">
        <f>+AC35</f>
        <v>0</v>
      </c>
      <c r="BN5" s="717">
        <f t="shared" ref="BN5:BO5" si="3">+AD35</f>
        <v>2</v>
      </c>
      <c r="BO5" s="717">
        <f t="shared" si="3"/>
        <v>0</v>
      </c>
      <c r="BP5" s="717">
        <f>+AG35</f>
        <v>0</v>
      </c>
      <c r="BQ5" s="717">
        <f>+AH35</f>
        <v>0</v>
      </c>
      <c r="BR5" s="717">
        <f>+AI35</f>
        <v>3</v>
      </c>
      <c r="BS5" s="718" t="str">
        <f>+Y36</f>
        <v>Ⅰ</v>
      </c>
      <c r="BT5" s="718" t="str">
        <f>+AC36</f>
        <v>Ⅲ</v>
      </c>
      <c r="BU5" s="718" t="str">
        <f>+AG36</f>
        <v>Ⅱ</v>
      </c>
      <c r="BV5" s="718" t="str">
        <f>+Y37</f>
        <v>Ⅲ</v>
      </c>
      <c r="BW5" s="719" t="str">
        <f>IF(Y32&gt;0,$R$7,"")</f>
        <v/>
      </c>
      <c r="BX5" s="720" t="str">
        <f>IF(Z32&gt;0,"",IF(AA32&gt;0,$R$7,""))</f>
        <v/>
      </c>
      <c r="BY5" s="720" t="str">
        <f>IF(Y32+Z32&gt;0,"",IF(AA32&gt;0,$R$7,""))</f>
        <v/>
      </c>
      <c r="BZ5" s="720" t="str">
        <f>IF(Y32+Z32+AA32&gt;0,"",IF(AB32&gt;0,$R$7,""))</f>
        <v/>
      </c>
      <c r="CA5" s="721">
        <f t="shared" ref="CA5:CH5" si="4">+AC31</f>
        <v>0</v>
      </c>
      <c r="CB5" s="721">
        <f t="shared" si="4"/>
        <v>5.32</v>
      </c>
      <c r="CC5" s="721">
        <f t="shared" si="4"/>
        <v>0</v>
      </c>
      <c r="CD5" s="721">
        <f t="shared" si="4"/>
        <v>0</v>
      </c>
      <c r="CE5" s="721">
        <f t="shared" si="4"/>
        <v>0</v>
      </c>
      <c r="CF5" s="721">
        <f t="shared" si="4"/>
        <v>0</v>
      </c>
      <c r="CG5" s="721">
        <f t="shared" si="4"/>
        <v>3.05</v>
      </c>
      <c r="CH5" s="721">
        <f t="shared" si="4"/>
        <v>2.65</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309</v>
      </c>
      <c r="O7" s="735"/>
      <c r="P7" s="731" t="s">
        <v>806</v>
      </c>
      <c r="Q7" s="733"/>
      <c r="R7" s="736">
        <v>5.4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443</v>
      </c>
      <c r="O11" s="760"/>
      <c r="P11" s="759" t="s">
        <v>433</v>
      </c>
      <c r="Q11" s="760"/>
      <c r="R11" s="183" t="s">
        <v>434</v>
      </c>
      <c r="S11" s="183"/>
      <c r="T11" s="183"/>
      <c r="U11" s="759" t="s">
        <v>437</v>
      </c>
      <c r="V11" s="760"/>
      <c r="W11" s="759"/>
      <c r="X11" s="761"/>
      <c r="Y11" s="762"/>
      <c r="Z11" s="762"/>
      <c r="AA11" s="762"/>
      <c r="AB11" s="762"/>
      <c r="AC11" s="763"/>
      <c r="AD11" s="763">
        <v>2.88</v>
      </c>
      <c r="AE11" s="763"/>
      <c r="AF11" s="763"/>
      <c r="AG11" s="763"/>
      <c r="AH11" s="763"/>
      <c r="AI11" s="763"/>
      <c r="AJ11" s="763"/>
      <c r="AK11" s="764">
        <v>0</v>
      </c>
      <c r="AL11" s="765"/>
      <c r="AM11" s="765"/>
      <c r="AN11" s="766"/>
      <c r="AO11" s="767"/>
      <c r="AP11" s="3"/>
      <c r="AQ11" s="768">
        <f>IF(P11="材質劣化",2,IF(P11="漏水",3,1))</f>
        <v>2</v>
      </c>
    </row>
    <row r="12" spans="2:86" ht="12" customHeight="1" x14ac:dyDescent="0.15">
      <c r="B12" s="419"/>
      <c r="C12" s="730"/>
      <c r="D12" s="725"/>
      <c r="E12" s="725"/>
      <c r="F12" s="725"/>
      <c r="G12" s="725"/>
      <c r="H12" s="725"/>
      <c r="I12" s="725"/>
      <c r="J12" s="726"/>
      <c r="K12" s="758">
        <v>2</v>
      </c>
      <c r="L12" s="759" t="s">
        <v>431</v>
      </c>
      <c r="M12" s="760"/>
      <c r="N12" s="759" t="s">
        <v>443</v>
      </c>
      <c r="O12" s="760"/>
      <c r="P12" s="759" t="s">
        <v>452</v>
      </c>
      <c r="Q12" s="760"/>
      <c r="R12" s="183" t="s">
        <v>452</v>
      </c>
      <c r="S12" s="183"/>
      <c r="T12" s="183"/>
      <c r="U12" s="759" t="s">
        <v>437</v>
      </c>
      <c r="V12" s="760"/>
      <c r="W12" s="759"/>
      <c r="X12" s="761"/>
      <c r="Y12" s="762"/>
      <c r="Z12" s="762"/>
      <c r="AA12" s="762"/>
      <c r="AB12" s="762"/>
      <c r="AC12" s="763"/>
      <c r="AD12" s="763"/>
      <c r="AE12" s="763"/>
      <c r="AF12" s="763"/>
      <c r="AG12" s="763"/>
      <c r="AH12" s="763"/>
      <c r="AI12" s="763"/>
      <c r="AJ12" s="763">
        <v>0.85</v>
      </c>
      <c r="AK12" s="764">
        <v>0</v>
      </c>
      <c r="AL12" s="765"/>
      <c r="AM12" s="765"/>
      <c r="AN12" s="769"/>
      <c r="AO12" s="770"/>
      <c r="AP12" s="3"/>
      <c r="AQ12" s="768">
        <f t="shared" ref="AQ12:AQ30" si="5">IF(P12="材質劣化",2,IF(P12="漏水",3,1))</f>
        <v>3</v>
      </c>
    </row>
    <row r="13" spans="2:86" ht="12" customHeight="1" x14ac:dyDescent="0.15">
      <c r="B13" s="419"/>
      <c r="C13" s="730"/>
      <c r="D13" s="725"/>
      <c r="E13" s="725"/>
      <c r="F13" s="725"/>
      <c r="G13" s="725"/>
      <c r="H13" s="725"/>
      <c r="I13" s="725"/>
      <c r="J13" s="726"/>
      <c r="K13" s="758">
        <v>3</v>
      </c>
      <c r="L13" s="759" t="s">
        <v>431</v>
      </c>
      <c r="M13" s="760"/>
      <c r="N13" s="759" t="s">
        <v>432</v>
      </c>
      <c r="O13" s="760"/>
      <c r="P13" s="759" t="s">
        <v>433</v>
      </c>
      <c r="Q13" s="760"/>
      <c r="R13" s="183" t="s">
        <v>434</v>
      </c>
      <c r="S13" s="183"/>
      <c r="T13" s="183"/>
      <c r="U13" s="759" t="s">
        <v>437</v>
      </c>
      <c r="V13" s="760"/>
      <c r="W13" s="759"/>
      <c r="X13" s="761"/>
      <c r="Y13" s="762"/>
      <c r="Z13" s="762"/>
      <c r="AA13" s="762"/>
      <c r="AB13" s="762"/>
      <c r="AC13" s="763"/>
      <c r="AD13" s="763">
        <v>2.44</v>
      </c>
      <c r="AE13" s="763"/>
      <c r="AF13" s="763"/>
      <c r="AG13" s="763"/>
      <c r="AH13" s="763"/>
      <c r="AI13" s="763"/>
      <c r="AJ13" s="763"/>
      <c r="AK13" s="764">
        <v>0</v>
      </c>
      <c r="AL13" s="765"/>
      <c r="AM13" s="765"/>
      <c r="AN13" s="769"/>
      <c r="AO13" s="770"/>
      <c r="AP13" s="3"/>
      <c r="AQ13" s="768">
        <f t="shared" si="5"/>
        <v>2</v>
      </c>
    </row>
    <row r="14" spans="2:86" ht="12" customHeight="1" x14ac:dyDescent="0.15">
      <c r="B14" s="419"/>
      <c r="C14" s="730"/>
      <c r="D14" s="725"/>
      <c r="E14" s="725"/>
      <c r="F14" s="725"/>
      <c r="G14" s="725"/>
      <c r="H14" s="725"/>
      <c r="I14" s="725"/>
      <c r="J14" s="726"/>
      <c r="K14" s="758">
        <v>4</v>
      </c>
      <c r="L14" s="759" t="s">
        <v>431</v>
      </c>
      <c r="M14" s="760"/>
      <c r="N14" s="759" t="s">
        <v>445</v>
      </c>
      <c r="O14" s="760"/>
      <c r="P14" s="759" t="s">
        <v>452</v>
      </c>
      <c r="Q14" s="760"/>
      <c r="R14" s="183" t="s">
        <v>452</v>
      </c>
      <c r="S14" s="183"/>
      <c r="T14" s="183"/>
      <c r="U14" s="759" t="s">
        <v>437</v>
      </c>
      <c r="V14" s="760"/>
      <c r="W14" s="759"/>
      <c r="X14" s="761"/>
      <c r="Y14" s="762"/>
      <c r="Z14" s="762"/>
      <c r="AA14" s="762"/>
      <c r="AB14" s="762"/>
      <c r="AC14" s="763"/>
      <c r="AD14" s="763"/>
      <c r="AE14" s="763"/>
      <c r="AF14" s="763"/>
      <c r="AG14" s="763"/>
      <c r="AH14" s="763"/>
      <c r="AI14" s="763">
        <v>3.05</v>
      </c>
      <c r="AJ14" s="763"/>
      <c r="AK14" s="764">
        <v>0</v>
      </c>
      <c r="AL14" s="765"/>
      <c r="AM14" s="765"/>
      <c r="AN14" s="769"/>
      <c r="AO14" s="770"/>
      <c r="AP14" s="3"/>
      <c r="AQ14" s="768">
        <f t="shared" si="5"/>
        <v>3</v>
      </c>
    </row>
    <row r="15" spans="2:86" ht="12" customHeight="1" x14ac:dyDescent="0.15">
      <c r="B15" s="419"/>
      <c r="C15" s="730"/>
      <c r="D15" s="725"/>
      <c r="E15" s="725"/>
      <c r="F15" s="725"/>
      <c r="G15" s="725"/>
      <c r="H15" s="725"/>
      <c r="I15" s="725"/>
      <c r="J15" s="726"/>
      <c r="K15" s="758">
        <v>5</v>
      </c>
      <c r="L15" s="759" t="s">
        <v>466</v>
      </c>
      <c r="M15" s="760"/>
      <c r="N15" s="759" t="s">
        <v>467</v>
      </c>
      <c r="O15" s="760"/>
      <c r="P15" s="759" t="s">
        <v>452</v>
      </c>
      <c r="Q15" s="760"/>
      <c r="R15" s="183" t="s">
        <v>468</v>
      </c>
      <c r="S15" s="183"/>
      <c r="T15" s="183"/>
      <c r="U15" s="759" t="s">
        <v>356</v>
      </c>
      <c r="V15" s="760"/>
      <c r="W15" s="759"/>
      <c r="X15" s="761"/>
      <c r="Y15" s="762"/>
      <c r="Z15" s="762"/>
      <c r="AA15" s="762"/>
      <c r="AB15" s="762"/>
      <c r="AC15" s="763"/>
      <c r="AD15" s="763"/>
      <c r="AE15" s="763"/>
      <c r="AF15" s="763"/>
      <c r="AG15" s="763"/>
      <c r="AH15" s="763"/>
      <c r="AI15" s="763"/>
      <c r="AJ15" s="763">
        <v>1.8</v>
      </c>
      <c r="AK15" s="764">
        <v>0</v>
      </c>
      <c r="AL15" s="765"/>
      <c r="AM15" s="765"/>
      <c r="AN15" s="769"/>
      <c r="AO15" s="770"/>
      <c r="AP15" s="3"/>
      <c r="AQ15" s="768">
        <f t="shared" si="5"/>
        <v>3</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5.32</v>
      </c>
      <c r="AE31" s="772">
        <f t="shared" si="6"/>
        <v>0</v>
      </c>
      <c r="AF31" s="772">
        <f t="shared" si="6"/>
        <v>0</v>
      </c>
      <c r="AG31" s="772">
        <f t="shared" si="6"/>
        <v>0</v>
      </c>
      <c r="AH31" s="772">
        <f t="shared" si="6"/>
        <v>0</v>
      </c>
      <c r="AI31" s="772">
        <f t="shared" si="6"/>
        <v>3.05</v>
      </c>
      <c r="AJ31" s="772">
        <f t="shared" si="6"/>
        <v>2.65</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2</v>
      </c>
      <c r="AE32" s="762">
        <f t="shared" si="7"/>
        <v>0</v>
      </c>
      <c r="AF32" s="762">
        <f t="shared" si="7"/>
        <v>0</v>
      </c>
      <c r="AG32" s="762">
        <f t="shared" si="7"/>
        <v>0</v>
      </c>
      <c r="AH32" s="762">
        <f t="shared" si="7"/>
        <v>0</v>
      </c>
      <c r="AI32" s="762">
        <f t="shared" si="7"/>
        <v>1</v>
      </c>
      <c r="AJ32" s="762">
        <f t="shared" si="7"/>
        <v>2</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Ⅲ</v>
      </c>
      <c r="AD33" s="735"/>
      <c r="AE33" s="735"/>
      <c r="AF33" s="776"/>
      <c r="AG33" s="734" t="str">
        <f>IF(AG32&gt;0,"Ⅳ",IF(AH32&gt;0,"Ⅲ",IF(AI32&gt;0,"Ⅱa",IF(AJ32&gt;0,"Ⅱb","Ⅰ"))))</f>
        <v>Ⅱa</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2</v>
      </c>
      <c r="AE35" s="783">
        <f>AE32+AF32</f>
        <v>0</v>
      </c>
      <c r="AF35" s="784"/>
      <c r="AG35" s="762">
        <f>AG32</f>
        <v>0</v>
      </c>
      <c r="AH35" s="762">
        <f>AH32</f>
        <v>0</v>
      </c>
      <c r="AI35" s="783">
        <f>AI32+AJ32</f>
        <v>3</v>
      </c>
      <c r="AJ35" s="784"/>
      <c r="AK35" s="777"/>
      <c r="AL35" s="778"/>
      <c r="AM35" s="778"/>
      <c r="AN35" s="778"/>
      <c r="AO35" s="779"/>
      <c r="AP35" s="3"/>
      <c r="AQ35" s="717">
        <f>+Y32+AC35+AG35</f>
        <v>0</v>
      </c>
      <c r="AR35" s="717">
        <f>+Z32+AD35+AH35</f>
        <v>2</v>
      </c>
      <c r="AS35" s="785">
        <f>+AS34+AE35+AI35</f>
        <v>3</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Ⅲ</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Ⅲ</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Ⅲ</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68" priority="3">
      <formula>$AQ11=2</formula>
    </cfRule>
  </conditionalFormatting>
  <conditionalFormatting sqref="Y11:AF30">
    <cfRule type="expression" dxfId="67" priority="2">
      <formula>$AQ11=3</formula>
    </cfRule>
  </conditionalFormatting>
  <conditionalFormatting sqref="AC11:AJ30">
    <cfRule type="expression" dxfId="66" priority="1">
      <formula>$AQ11=1</formula>
    </cfRule>
  </conditionalFormatting>
  <dataValidations count="2">
    <dataValidation type="list" allowBlank="1" showInputMessage="1" showErrorMessage="1" sqref="N11:O30 R11:T30" xr:uid="{8D1B239C-205B-4A3D-AFDA-174791338E5F}">
      <formula1>INDIRECT(L11)</formula1>
    </dataValidation>
    <dataValidation type="list" allowBlank="1" showInputMessage="1" showErrorMessage="1" sqref="Y11:AB30" xr:uid="{88171C75-19A7-4242-8080-DECB97B9ADEC}">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023A3-A93C-4CFC-8D66-3C9FF350BFBB}">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S25</v>
      </c>
      <c r="AW5" s="716">
        <f>R7</f>
        <v>5.4</v>
      </c>
      <c r="AX5" s="717">
        <f>+Y32</f>
        <v>0</v>
      </c>
      <c r="AY5" s="717">
        <f>+Z32</f>
        <v>0</v>
      </c>
      <c r="AZ5" s="717">
        <f>+AA32</f>
        <v>0</v>
      </c>
      <c r="BA5" s="717">
        <f t="shared" ref="BA5" si="0">+AB32</f>
        <v>0</v>
      </c>
      <c r="BB5" s="717">
        <f>+AC32</f>
        <v>0</v>
      </c>
      <c r="BC5" s="717">
        <f t="shared" ref="BC5:BI5" si="1">+AD32</f>
        <v>1</v>
      </c>
      <c r="BD5" s="717">
        <f t="shared" si="1"/>
        <v>1</v>
      </c>
      <c r="BE5" s="717">
        <f t="shared" si="1"/>
        <v>0</v>
      </c>
      <c r="BF5" s="717">
        <f t="shared" si="1"/>
        <v>0</v>
      </c>
      <c r="BG5" s="717">
        <f t="shared" si="1"/>
        <v>0</v>
      </c>
      <c r="BH5" s="717">
        <f t="shared" si="1"/>
        <v>1</v>
      </c>
      <c r="BI5" s="717">
        <f t="shared" si="1"/>
        <v>2</v>
      </c>
      <c r="BJ5" s="717" t="str">
        <f>+Y35</f>
        <v/>
      </c>
      <c r="BK5" s="717" t="str">
        <f t="shared" ref="BK5" si="2">+Z35</f>
        <v/>
      </c>
      <c r="BL5" s="717" t="str">
        <f>+AA35</f>
        <v/>
      </c>
      <c r="BM5" s="717">
        <f>+AC35</f>
        <v>0</v>
      </c>
      <c r="BN5" s="717">
        <f t="shared" ref="BN5:BO5" si="3">+AD35</f>
        <v>1</v>
      </c>
      <c r="BO5" s="717">
        <f t="shared" si="3"/>
        <v>1</v>
      </c>
      <c r="BP5" s="717">
        <f>+AG35</f>
        <v>0</v>
      </c>
      <c r="BQ5" s="717">
        <f>+AH35</f>
        <v>0</v>
      </c>
      <c r="BR5" s="717">
        <f>+AI35</f>
        <v>3</v>
      </c>
      <c r="BS5" s="718" t="str">
        <f>+Y36</f>
        <v>Ⅰ</v>
      </c>
      <c r="BT5" s="718" t="str">
        <f>+AC36</f>
        <v>Ⅲ</v>
      </c>
      <c r="BU5" s="718" t="str">
        <f>+AG36</f>
        <v>Ⅱ</v>
      </c>
      <c r="BV5" s="718" t="str">
        <f>+Y37</f>
        <v>Ⅲ</v>
      </c>
      <c r="BW5" s="719" t="str">
        <f>IF(Y32&gt;0,$R$7,"")</f>
        <v/>
      </c>
      <c r="BX5" s="720" t="str">
        <f>IF(Z32&gt;0,"",IF(AA32&gt;0,$R$7,""))</f>
        <v/>
      </c>
      <c r="BY5" s="720" t="str">
        <f>IF(Y32+Z32&gt;0,"",IF(AA32&gt;0,$R$7,""))</f>
        <v/>
      </c>
      <c r="BZ5" s="720" t="str">
        <f>IF(Y32+Z32+AA32&gt;0,"",IF(AB32&gt;0,$R$7,""))</f>
        <v/>
      </c>
      <c r="CA5" s="721">
        <f t="shared" ref="CA5:CH5" si="4">+AC31</f>
        <v>0</v>
      </c>
      <c r="CB5" s="721">
        <f t="shared" si="4"/>
        <v>2.88</v>
      </c>
      <c r="CC5" s="721">
        <f t="shared" si="4"/>
        <v>0.12</v>
      </c>
      <c r="CD5" s="721">
        <f t="shared" si="4"/>
        <v>0</v>
      </c>
      <c r="CE5" s="721">
        <f t="shared" si="4"/>
        <v>0</v>
      </c>
      <c r="CF5" s="721">
        <f t="shared" si="4"/>
        <v>0</v>
      </c>
      <c r="CG5" s="721">
        <f t="shared" si="4"/>
        <v>1.1499999999999999</v>
      </c>
      <c r="CH5" s="721">
        <f t="shared" si="4"/>
        <v>1.99</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310</v>
      </c>
      <c r="O7" s="735"/>
      <c r="P7" s="731" t="s">
        <v>806</v>
      </c>
      <c r="Q7" s="733"/>
      <c r="R7" s="736">
        <v>5.4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441</v>
      </c>
      <c r="O11" s="760"/>
      <c r="P11" s="759" t="s">
        <v>433</v>
      </c>
      <c r="Q11" s="760"/>
      <c r="R11" s="183" t="s">
        <v>434</v>
      </c>
      <c r="S11" s="183"/>
      <c r="T11" s="183"/>
      <c r="U11" s="759" t="s">
        <v>437</v>
      </c>
      <c r="V11" s="760"/>
      <c r="W11" s="759"/>
      <c r="X11" s="761"/>
      <c r="Y11" s="762"/>
      <c r="Z11" s="762"/>
      <c r="AA11" s="762"/>
      <c r="AB11" s="762"/>
      <c r="AC11" s="763"/>
      <c r="AD11" s="763">
        <v>2.88</v>
      </c>
      <c r="AE11" s="763"/>
      <c r="AF11" s="763"/>
      <c r="AG11" s="763"/>
      <c r="AH11" s="763"/>
      <c r="AI11" s="763"/>
      <c r="AJ11" s="763"/>
      <c r="AK11" s="764">
        <v>0</v>
      </c>
      <c r="AL11" s="765"/>
      <c r="AM11" s="765"/>
      <c r="AN11" s="766"/>
      <c r="AO11" s="767"/>
      <c r="AP11" s="3"/>
      <c r="AQ11" s="768">
        <f>IF(P11="材質劣化",2,IF(P11="漏水",3,1))</f>
        <v>2</v>
      </c>
    </row>
    <row r="12" spans="2:86" ht="12" customHeight="1" x14ac:dyDescent="0.15">
      <c r="B12" s="419"/>
      <c r="C12" s="730"/>
      <c r="D12" s="725"/>
      <c r="E12" s="725"/>
      <c r="F12" s="725"/>
      <c r="G12" s="725"/>
      <c r="H12" s="725"/>
      <c r="I12" s="725"/>
      <c r="J12" s="726"/>
      <c r="K12" s="758">
        <v>2</v>
      </c>
      <c r="L12" s="759" t="s">
        <v>431</v>
      </c>
      <c r="M12" s="760"/>
      <c r="N12" s="759" t="s">
        <v>458</v>
      </c>
      <c r="O12" s="760"/>
      <c r="P12" s="759" t="s">
        <v>452</v>
      </c>
      <c r="Q12" s="760"/>
      <c r="R12" s="183" t="s">
        <v>452</v>
      </c>
      <c r="S12" s="183"/>
      <c r="T12" s="183"/>
      <c r="U12" s="759" t="s">
        <v>356</v>
      </c>
      <c r="V12" s="760"/>
      <c r="W12" s="759"/>
      <c r="X12" s="761"/>
      <c r="Y12" s="762"/>
      <c r="Z12" s="762"/>
      <c r="AA12" s="762"/>
      <c r="AB12" s="762"/>
      <c r="AC12" s="763"/>
      <c r="AD12" s="763"/>
      <c r="AE12" s="763"/>
      <c r="AF12" s="763"/>
      <c r="AG12" s="763"/>
      <c r="AH12" s="763"/>
      <c r="AI12" s="763"/>
      <c r="AJ12" s="763">
        <v>1.5</v>
      </c>
      <c r="AK12" s="764">
        <v>0</v>
      </c>
      <c r="AL12" s="765"/>
      <c r="AM12" s="765"/>
      <c r="AN12" s="769"/>
      <c r="AO12" s="770"/>
      <c r="AP12" s="3"/>
      <c r="AQ12" s="768">
        <f t="shared" ref="AQ12:AQ30" si="5">IF(P12="材質劣化",2,IF(P12="漏水",3,1))</f>
        <v>3</v>
      </c>
    </row>
    <row r="13" spans="2:86" ht="12" customHeight="1" x14ac:dyDescent="0.15">
      <c r="B13" s="419"/>
      <c r="C13" s="730"/>
      <c r="D13" s="725"/>
      <c r="E13" s="725"/>
      <c r="F13" s="725"/>
      <c r="G13" s="725"/>
      <c r="H13" s="725"/>
      <c r="I13" s="725"/>
      <c r="J13" s="726"/>
      <c r="K13" s="758">
        <v>3</v>
      </c>
      <c r="L13" s="759" t="s">
        <v>431</v>
      </c>
      <c r="M13" s="760"/>
      <c r="N13" s="759" t="s">
        <v>509</v>
      </c>
      <c r="O13" s="760"/>
      <c r="P13" s="759" t="s">
        <v>433</v>
      </c>
      <c r="Q13" s="760"/>
      <c r="R13" s="183" t="s">
        <v>455</v>
      </c>
      <c r="S13" s="183"/>
      <c r="T13" s="183"/>
      <c r="U13" s="759" t="s">
        <v>437</v>
      </c>
      <c r="V13" s="760"/>
      <c r="W13" s="759"/>
      <c r="X13" s="761"/>
      <c r="Y13" s="762"/>
      <c r="Z13" s="762"/>
      <c r="AA13" s="762"/>
      <c r="AB13" s="762"/>
      <c r="AC13" s="763"/>
      <c r="AD13" s="763"/>
      <c r="AE13" s="763">
        <v>0.12</v>
      </c>
      <c r="AF13" s="763"/>
      <c r="AG13" s="763"/>
      <c r="AH13" s="763"/>
      <c r="AI13" s="763"/>
      <c r="AJ13" s="763"/>
      <c r="AK13" s="764">
        <v>0</v>
      </c>
      <c r="AL13" s="765"/>
      <c r="AM13" s="765"/>
      <c r="AN13" s="769"/>
      <c r="AO13" s="770"/>
      <c r="AP13" s="3"/>
      <c r="AQ13" s="768">
        <f t="shared" si="5"/>
        <v>2</v>
      </c>
    </row>
    <row r="14" spans="2:86" ht="12" customHeight="1" x14ac:dyDescent="0.15">
      <c r="B14" s="419"/>
      <c r="C14" s="730"/>
      <c r="D14" s="725"/>
      <c r="E14" s="725"/>
      <c r="F14" s="725"/>
      <c r="G14" s="725"/>
      <c r="H14" s="725"/>
      <c r="I14" s="725"/>
      <c r="J14" s="726"/>
      <c r="K14" s="758">
        <v>4</v>
      </c>
      <c r="L14" s="759" t="s">
        <v>431</v>
      </c>
      <c r="M14" s="760"/>
      <c r="N14" s="759" t="s">
        <v>458</v>
      </c>
      <c r="O14" s="760"/>
      <c r="P14" s="759" t="s">
        <v>452</v>
      </c>
      <c r="Q14" s="760"/>
      <c r="R14" s="183" t="s">
        <v>452</v>
      </c>
      <c r="S14" s="183"/>
      <c r="T14" s="183"/>
      <c r="U14" s="759" t="s">
        <v>437</v>
      </c>
      <c r="V14" s="760"/>
      <c r="W14" s="759"/>
      <c r="X14" s="761"/>
      <c r="Y14" s="762"/>
      <c r="Z14" s="762"/>
      <c r="AA14" s="762"/>
      <c r="AB14" s="762"/>
      <c r="AC14" s="763"/>
      <c r="AD14" s="763"/>
      <c r="AE14" s="763"/>
      <c r="AF14" s="763"/>
      <c r="AG14" s="763"/>
      <c r="AH14" s="763"/>
      <c r="AI14" s="763">
        <v>1.1499999999999999</v>
      </c>
      <c r="AJ14" s="763"/>
      <c r="AK14" s="764">
        <v>0</v>
      </c>
      <c r="AL14" s="765"/>
      <c r="AM14" s="765"/>
      <c r="AN14" s="769"/>
      <c r="AO14" s="770"/>
      <c r="AP14" s="3"/>
      <c r="AQ14" s="768">
        <f t="shared" si="5"/>
        <v>3</v>
      </c>
    </row>
    <row r="15" spans="2:86" ht="12" customHeight="1" x14ac:dyDescent="0.15">
      <c r="B15" s="419"/>
      <c r="C15" s="730"/>
      <c r="D15" s="725"/>
      <c r="E15" s="725"/>
      <c r="F15" s="725"/>
      <c r="G15" s="725"/>
      <c r="H15" s="725"/>
      <c r="I15" s="725"/>
      <c r="J15" s="726"/>
      <c r="K15" s="758">
        <v>5</v>
      </c>
      <c r="L15" s="759" t="s">
        <v>466</v>
      </c>
      <c r="M15" s="760"/>
      <c r="N15" s="759" t="s">
        <v>512</v>
      </c>
      <c r="O15" s="760"/>
      <c r="P15" s="759" t="s">
        <v>452</v>
      </c>
      <c r="Q15" s="760"/>
      <c r="R15" s="183" t="s">
        <v>452</v>
      </c>
      <c r="S15" s="183"/>
      <c r="T15" s="183"/>
      <c r="U15" s="759" t="s">
        <v>437</v>
      </c>
      <c r="V15" s="760"/>
      <c r="W15" s="759"/>
      <c r="X15" s="761"/>
      <c r="Y15" s="762"/>
      <c r="Z15" s="762"/>
      <c r="AA15" s="762"/>
      <c r="AB15" s="762"/>
      <c r="AC15" s="763"/>
      <c r="AD15" s="763"/>
      <c r="AE15" s="763"/>
      <c r="AF15" s="763"/>
      <c r="AG15" s="763"/>
      <c r="AH15" s="763"/>
      <c r="AI15" s="763"/>
      <c r="AJ15" s="763">
        <v>0.49</v>
      </c>
      <c r="AK15" s="764">
        <v>0</v>
      </c>
      <c r="AL15" s="765"/>
      <c r="AM15" s="765"/>
      <c r="AN15" s="769"/>
      <c r="AO15" s="770"/>
      <c r="AP15" s="3"/>
      <c r="AQ15" s="768">
        <f t="shared" si="5"/>
        <v>3</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2.88</v>
      </c>
      <c r="AE31" s="772">
        <f t="shared" si="6"/>
        <v>0.12</v>
      </c>
      <c r="AF31" s="772">
        <f t="shared" si="6"/>
        <v>0</v>
      </c>
      <c r="AG31" s="772">
        <f t="shared" si="6"/>
        <v>0</v>
      </c>
      <c r="AH31" s="772">
        <f t="shared" si="6"/>
        <v>0</v>
      </c>
      <c r="AI31" s="772">
        <f t="shared" si="6"/>
        <v>1.1499999999999999</v>
      </c>
      <c r="AJ31" s="772">
        <f t="shared" si="6"/>
        <v>1.99</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1</v>
      </c>
      <c r="AE32" s="762">
        <f t="shared" si="7"/>
        <v>1</v>
      </c>
      <c r="AF32" s="762">
        <f t="shared" si="7"/>
        <v>0</v>
      </c>
      <c r="AG32" s="762">
        <f t="shared" si="7"/>
        <v>0</v>
      </c>
      <c r="AH32" s="762">
        <f t="shared" si="7"/>
        <v>0</v>
      </c>
      <c r="AI32" s="762">
        <f t="shared" si="7"/>
        <v>1</v>
      </c>
      <c r="AJ32" s="762">
        <f t="shared" si="7"/>
        <v>2</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Ⅲ</v>
      </c>
      <c r="AD33" s="735"/>
      <c r="AE33" s="735"/>
      <c r="AF33" s="776"/>
      <c r="AG33" s="734" t="str">
        <f>IF(AG32&gt;0,"Ⅳ",IF(AH32&gt;0,"Ⅲ",IF(AI32&gt;0,"Ⅱa",IF(AJ32&gt;0,"Ⅱb","Ⅰ"))))</f>
        <v>Ⅱa</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1</v>
      </c>
      <c r="AE35" s="783">
        <f>AE32+AF32</f>
        <v>1</v>
      </c>
      <c r="AF35" s="784"/>
      <c r="AG35" s="762">
        <f>AG32</f>
        <v>0</v>
      </c>
      <c r="AH35" s="762">
        <f>AH32</f>
        <v>0</v>
      </c>
      <c r="AI35" s="783">
        <f>AI32+AJ32</f>
        <v>3</v>
      </c>
      <c r="AJ35" s="784"/>
      <c r="AK35" s="777"/>
      <c r="AL35" s="778"/>
      <c r="AM35" s="778"/>
      <c r="AN35" s="778"/>
      <c r="AO35" s="779"/>
      <c r="AP35" s="3"/>
      <c r="AQ35" s="717">
        <f>+Y32+AC35+AG35</f>
        <v>0</v>
      </c>
      <c r="AR35" s="717">
        <f>+Z32+AD35+AH35</f>
        <v>1</v>
      </c>
      <c r="AS35" s="785">
        <f>+AS34+AE35+AI35</f>
        <v>4</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Ⅲ</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Ⅲ</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Ⅲ</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65" priority="3">
      <formula>$AQ11=2</formula>
    </cfRule>
  </conditionalFormatting>
  <conditionalFormatting sqref="Y11:AF30">
    <cfRule type="expression" dxfId="64" priority="2">
      <formula>$AQ11=3</formula>
    </cfRule>
  </conditionalFormatting>
  <conditionalFormatting sqref="AC11:AJ30">
    <cfRule type="expression" dxfId="63" priority="1">
      <formula>$AQ11=1</formula>
    </cfRule>
  </conditionalFormatting>
  <dataValidations count="2">
    <dataValidation type="list" allowBlank="1" showInputMessage="1" showErrorMessage="1" sqref="N11:O30 R11:T30" xr:uid="{EC372883-CE95-4C32-86F8-143851BBD458}">
      <formula1>INDIRECT(L11)</formula1>
    </dataValidation>
    <dataValidation type="list" allowBlank="1" showInputMessage="1" showErrorMessage="1" sqref="Y11:AB30" xr:uid="{2E9A019E-C6B8-4F6F-A30C-A4C2BCFB12AC}">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D7FEA-771C-48A2-9D78-C5EA6A986A4A}">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S26</v>
      </c>
      <c r="AW5" s="716">
        <f>R7</f>
        <v>4</v>
      </c>
      <c r="AX5" s="717">
        <f>+Y32</f>
        <v>0</v>
      </c>
      <c r="AY5" s="717">
        <f>+Z32</f>
        <v>0</v>
      </c>
      <c r="AZ5" s="717">
        <f>+AA32</f>
        <v>0</v>
      </c>
      <c r="BA5" s="717">
        <f t="shared" ref="BA5" si="0">+AB32</f>
        <v>0</v>
      </c>
      <c r="BB5" s="717">
        <f>+AC32</f>
        <v>0</v>
      </c>
      <c r="BC5" s="717">
        <f t="shared" ref="BC5:BI5" si="1">+AD32</f>
        <v>2</v>
      </c>
      <c r="BD5" s="717">
        <f t="shared" si="1"/>
        <v>0</v>
      </c>
      <c r="BE5" s="717">
        <f t="shared" si="1"/>
        <v>0</v>
      </c>
      <c r="BF5" s="717">
        <f t="shared" si="1"/>
        <v>0</v>
      </c>
      <c r="BG5" s="717">
        <f t="shared" si="1"/>
        <v>0</v>
      </c>
      <c r="BH5" s="717">
        <f t="shared" si="1"/>
        <v>0</v>
      </c>
      <c r="BI5" s="717">
        <f t="shared" si="1"/>
        <v>0</v>
      </c>
      <c r="BJ5" s="717" t="str">
        <f>+Y35</f>
        <v/>
      </c>
      <c r="BK5" s="717" t="str">
        <f t="shared" ref="BK5" si="2">+Z35</f>
        <v/>
      </c>
      <c r="BL5" s="717" t="str">
        <f>+AA35</f>
        <v/>
      </c>
      <c r="BM5" s="717">
        <f>+AC35</f>
        <v>0</v>
      </c>
      <c r="BN5" s="717">
        <f t="shared" ref="BN5:BO5" si="3">+AD35</f>
        <v>2</v>
      </c>
      <c r="BO5" s="717">
        <f t="shared" si="3"/>
        <v>0</v>
      </c>
      <c r="BP5" s="717">
        <f>+AG35</f>
        <v>0</v>
      </c>
      <c r="BQ5" s="717">
        <f>+AH35</f>
        <v>0</v>
      </c>
      <c r="BR5" s="717">
        <f>+AI35</f>
        <v>0</v>
      </c>
      <c r="BS5" s="718" t="str">
        <f>+Y36</f>
        <v>Ⅰ</v>
      </c>
      <c r="BT5" s="718" t="str">
        <f>+AC36</f>
        <v>Ⅲ</v>
      </c>
      <c r="BU5" s="718" t="str">
        <f>+AG36</f>
        <v>Ⅰ</v>
      </c>
      <c r="BV5" s="718" t="str">
        <f>+Y37</f>
        <v>Ⅲ</v>
      </c>
      <c r="BW5" s="719" t="str">
        <f>IF(Y32&gt;0,$R$7,"")</f>
        <v/>
      </c>
      <c r="BX5" s="720" t="str">
        <f>IF(Z32&gt;0,"",IF(AA32&gt;0,$R$7,""))</f>
        <v/>
      </c>
      <c r="BY5" s="720" t="str">
        <f>IF(Y32+Z32&gt;0,"",IF(AA32&gt;0,$R$7,""))</f>
        <v/>
      </c>
      <c r="BZ5" s="720" t="str">
        <f>IF(Y32+Z32+AA32&gt;0,"",IF(AB32&gt;0,$R$7,""))</f>
        <v/>
      </c>
      <c r="CA5" s="721">
        <f t="shared" ref="CA5:CH5" si="4">+AC31</f>
        <v>0</v>
      </c>
      <c r="CB5" s="721">
        <f t="shared" si="4"/>
        <v>5.76</v>
      </c>
      <c r="CC5" s="721">
        <f t="shared" si="4"/>
        <v>0</v>
      </c>
      <c r="CD5" s="721">
        <f t="shared" si="4"/>
        <v>0</v>
      </c>
      <c r="CE5" s="721">
        <f t="shared" si="4"/>
        <v>0</v>
      </c>
      <c r="CF5" s="721">
        <f t="shared" si="4"/>
        <v>0</v>
      </c>
      <c r="CG5" s="721">
        <f t="shared" si="4"/>
        <v>0</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311</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443</v>
      </c>
      <c r="O11" s="760"/>
      <c r="P11" s="759" t="s">
        <v>433</v>
      </c>
      <c r="Q11" s="760"/>
      <c r="R11" s="183" t="s">
        <v>434</v>
      </c>
      <c r="S11" s="183"/>
      <c r="T11" s="183"/>
      <c r="U11" s="759" t="s">
        <v>437</v>
      </c>
      <c r="V11" s="760"/>
      <c r="W11" s="759"/>
      <c r="X11" s="761"/>
      <c r="Y11" s="762"/>
      <c r="Z11" s="762"/>
      <c r="AA11" s="762"/>
      <c r="AB11" s="762"/>
      <c r="AC11" s="763"/>
      <c r="AD11" s="763">
        <v>2.88</v>
      </c>
      <c r="AE11" s="763"/>
      <c r="AF11" s="763"/>
      <c r="AG11" s="763"/>
      <c r="AH11" s="763"/>
      <c r="AI11" s="763"/>
      <c r="AJ11" s="763"/>
      <c r="AK11" s="764">
        <v>0</v>
      </c>
      <c r="AL11" s="765"/>
      <c r="AM11" s="765"/>
      <c r="AN11" s="766"/>
      <c r="AO11" s="767"/>
      <c r="AP11" s="3"/>
      <c r="AQ11" s="768">
        <f>IF(P11="材質劣化",2,IF(P11="漏水",3,1))</f>
        <v>2</v>
      </c>
    </row>
    <row r="12" spans="2:86" ht="12" customHeight="1" x14ac:dyDescent="0.15">
      <c r="B12" s="419"/>
      <c r="C12" s="730"/>
      <c r="D12" s="725"/>
      <c r="E12" s="725"/>
      <c r="F12" s="725"/>
      <c r="G12" s="725"/>
      <c r="H12" s="725"/>
      <c r="I12" s="725"/>
      <c r="J12" s="726"/>
      <c r="K12" s="758">
        <v>2</v>
      </c>
      <c r="L12" s="759" t="s">
        <v>431</v>
      </c>
      <c r="M12" s="760"/>
      <c r="N12" s="759" t="s">
        <v>441</v>
      </c>
      <c r="O12" s="760"/>
      <c r="P12" s="759" t="s">
        <v>433</v>
      </c>
      <c r="Q12" s="760"/>
      <c r="R12" s="183" t="s">
        <v>434</v>
      </c>
      <c r="S12" s="183"/>
      <c r="T12" s="183"/>
      <c r="U12" s="759" t="s">
        <v>437</v>
      </c>
      <c r="V12" s="760"/>
      <c r="W12" s="759"/>
      <c r="X12" s="761"/>
      <c r="Y12" s="762"/>
      <c r="Z12" s="762"/>
      <c r="AA12" s="762"/>
      <c r="AB12" s="762"/>
      <c r="AC12" s="763"/>
      <c r="AD12" s="763">
        <v>2.88</v>
      </c>
      <c r="AE12" s="763"/>
      <c r="AF12" s="763"/>
      <c r="AG12" s="763"/>
      <c r="AH12" s="763"/>
      <c r="AI12" s="763"/>
      <c r="AJ12" s="763"/>
      <c r="AK12" s="764">
        <v>0</v>
      </c>
      <c r="AL12" s="765"/>
      <c r="AM12" s="765"/>
      <c r="AN12" s="769"/>
      <c r="AO12" s="770"/>
      <c r="AP12" s="3"/>
      <c r="AQ12" s="768">
        <f t="shared" ref="AQ12:AQ30" si="5">IF(P12="材質劣化",2,IF(P12="漏水",3,1))</f>
        <v>2</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5.76</v>
      </c>
      <c r="AE31" s="772">
        <f t="shared" si="6"/>
        <v>0</v>
      </c>
      <c r="AF31" s="772">
        <f t="shared" si="6"/>
        <v>0</v>
      </c>
      <c r="AG31" s="772">
        <f t="shared" si="6"/>
        <v>0</v>
      </c>
      <c r="AH31" s="772">
        <f t="shared" si="6"/>
        <v>0</v>
      </c>
      <c r="AI31" s="772">
        <f t="shared" si="6"/>
        <v>0</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2</v>
      </c>
      <c r="AE32" s="762">
        <f t="shared" si="7"/>
        <v>0</v>
      </c>
      <c r="AF32" s="762">
        <f t="shared" si="7"/>
        <v>0</v>
      </c>
      <c r="AG32" s="762">
        <f t="shared" si="7"/>
        <v>0</v>
      </c>
      <c r="AH32" s="762">
        <f t="shared" si="7"/>
        <v>0</v>
      </c>
      <c r="AI32" s="762">
        <f t="shared" si="7"/>
        <v>0</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Ⅲ</v>
      </c>
      <c r="AD33" s="735"/>
      <c r="AE33" s="735"/>
      <c r="AF33" s="776"/>
      <c r="AG33" s="734" t="str">
        <f>IF(AG32&gt;0,"Ⅳ",IF(AH32&gt;0,"Ⅲ",IF(AI32&gt;0,"Ⅱa",IF(AJ32&gt;0,"Ⅱb","Ⅰ"))))</f>
        <v>Ⅰ</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2</v>
      </c>
      <c r="AE35" s="783">
        <f>AE32+AF32</f>
        <v>0</v>
      </c>
      <c r="AF35" s="784"/>
      <c r="AG35" s="762">
        <f>AG32</f>
        <v>0</v>
      </c>
      <c r="AH35" s="762">
        <f>AH32</f>
        <v>0</v>
      </c>
      <c r="AI35" s="783">
        <f>AI32+AJ32</f>
        <v>0</v>
      </c>
      <c r="AJ35" s="784"/>
      <c r="AK35" s="777"/>
      <c r="AL35" s="778"/>
      <c r="AM35" s="778"/>
      <c r="AN35" s="778"/>
      <c r="AO35" s="779"/>
      <c r="AP35" s="3"/>
      <c r="AQ35" s="717">
        <f>+Y32+AC35+AG35</f>
        <v>0</v>
      </c>
      <c r="AR35" s="717">
        <f>+Z32+AD35+AH35</f>
        <v>2</v>
      </c>
      <c r="AS35" s="785">
        <f>+AS34+AE35+AI35</f>
        <v>0</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Ⅲ</v>
      </c>
      <c r="AD36" s="787"/>
      <c r="AE36" s="787"/>
      <c r="AF36" s="787"/>
      <c r="AG36" s="787" t="str">
        <f t="shared" ref="AG36" si="9">IF(AG35&gt;0,"Ⅳ",IF(AH35&gt;0,"Ⅲ",IF(AI35&gt;0,"Ⅱ","Ⅰ")))</f>
        <v>Ⅰ</v>
      </c>
      <c r="AH36" s="787"/>
      <c r="AI36" s="787"/>
      <c r="AJ36" s="787"/>
      <c r="AK36" s="777"/>
      <c r="AL36" s="778"/>
      <c r="AM36" s="778"/>
      <c r="AN36" s="778"/>
      <c r="AO36" s="779"/>
      <c r="AP36" s="3"/>
      <c r="AQ36" s="787" t="str">
        <f>IF(AQ35&gt;0,"Ⅳ",IF(AR35&gt;0,"Ⅲ",IF(AS35&gt;0,"Ⅱ","Ⅰ")))</f>
        <v>Ⅲ</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Ⅲ</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62" priority="3">
      <formula>$AQ11=2</formula>
    </cfRule>
  </conditionalFormatting>
  <conditionalFormatting sqref="Y11:AF30">
    <cfRule type="expression" dxfId="61" priority="2">
      <formula>$AQ11=3</formula>
    </cfRule>
  </conditionalFormatting>
  <conditionalFormatting sqref="AC11:AJ30">
    <cfRule type="expression" dxfId="60" priority="1">
      <formula>$AQ11=1</formula>
    </cfRule>
  </conditionalFormatting>
  <dataValidations count="2">
    <dataValidation type="list" allowBlank="1" showInputMessage="1" showErrorMessage="1" sqref="N11:O30 R11:T30" xr:uid="{D1262F4E-8570-475F-9AFB-A61A9DCD8101}">
      <formula1>INDIRECT(L11)</formula1>
    </dataValidation>
    <dataValidation type="list" allowBlank="1" showInputMessage="1" showErrorMessage="1" sqref="Y11:AB30" xr:uid="{7600BA2E-B431-4D12-8F76-59F0E230B534}">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AB24A-5C2A-42EF-82B6-4A0DD740F4C5}">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S27</v>
      </c>
      <c r="AW5" s="716">
        <f>R7</f>
        <v>3.8</v>
      </c>
      <c r="AX5" s="717">
        <f>+Y32</f>
        <v>0</v>
      </c>
      <c r="AY5" s="717">
        <f>+Z32</f>
        <v>0</v>
      </c>
      <c r="AZ5" s="717">
        <f>+AA32</f>
        <v>0</v>
      </c>
      <c r="BA5" s="717">
        <f t="shared" ref="BA5" si="0">+AB32</f>
        <v>0</v>
      </c>
      <c r="BB5" s="717">
        <f>+AC32</f>
        <v>0</v>
      </c>
      <c r="BC5" s="717">
        <f t="shared" ref="BC5:BI5" si="1">+AD32</f>
        <v>0</v>
      </c>
      <c r="BD5" s="717">
        <f t="shared" si="1"/>
        <v>0</v>
      </c>
      <c r="BE5" s="717">
        <f t="shared" si="1"/>
        <v>0</v>
      </c>
      <c r="BF5" s="717">
        <f t="shared" si="1"/>
        <v>0</v>
      </c>
      <c r="BG5" s="717">
        <f t="shared" si="1"/>
        <v>0</v>
      </c>
      <c r="BH5" s="717">
        <f t="shared" si="1"/>
        <v>0</v>
      </c>
      <c r="BI5" s="717">
        <f t="shared" si="1"/>
        <v>0</v>
      </c>
      <c r="BJ5" s="717" t="str">
        <f>+Y35</f>
        <v/>
      </c>
      <c r="BK5" s="717" t="str">
        <f t="shared" ref="BK5" si="2">+Z35</f>
        <v/>
      </c>
      <c r="BL5" s="717" t="str">
        <f>+AA35</f>
        <v/>
      </c>
      <c r="BM5" s="717">
        <f>+AC35</f>
        <v>0</v>
      </c>
      <c r="BN5" s="717">
        <f t="shared" ref="BN5:BO5" si="3">+AD35</f>
        <v>0</v>
      </c>
      <c r="BO5" s="717">
        <f t="shared" si="3"/>
        <v>0</v>
      </c>
      <c r="BP5" s="717">
        <f>+AG35</f>
        <v>0</v>
      </c>
      <c r="BQ5" s="717">
        <f>+AH35</f>
        <v>0</v>
      </c>
      <c r="BR5" s="717">
        <f>+AI35</f>
        <v>0</v>
      </c>
      <c r="BS5" s="718" t="str">
        <f>+Y36</f>
        <v>Ⅰ</v>
      </c>
      <c r="BT5" s="718" t="str">
        <f>+AC36</f>
        <v>Ⅰ</v>
      </c>
      <c r="BU5" s="718" t="str">
        <f>+AG36</f>
        <v>Ⅰ</v>
      </c>
      <c r="BV5" s="718" t="str">
        <f>+Y37</f>
        <v>Ⅰ</v>
      </c>
      <c r="BW5" s="719" t="str">
        <f>IF(Y32&gt;0,$R$7,"")</f>
        <v/>
      </c>
      <c r="BX5" s="720" t="str">
        <f>IF(Z32&gt;0,"",IF(AA32&gt;0,$R$7,""))</f>
        <v/>
      </c>
      <c r="BY5" s="720" t="str">
        <f>IF(Y32+Z32&gt;0,"",IF(AA32&gt;0,$R$7,""))</f>
        <v/>
      </c>
      <c r="BZ5" s="720" t="str">
        <f>IF(Y32+Z32+AA32&gt;0,"",IF(AB32&gt;0,$R$7,""))</f>
        <v/>
      </c>
      <c r="CA5" s="721">
        <f t="shared" ref="CA5:CH5" si="4">+AC31</f>
        <v>0</v>
      </c>
      <c r="CB5" s="721">
        <f t="shared" si="4"/>
        <v>0</v>
      </c>
      <c r="CC5" s="721">
        <f t="shared" si="4"/>
        <v>0</v>
      </c>
      <c r="CD5" s="721">
        <f t="shared" si="4"/>
        <v>0</v>
      </c>
      <c r="CE5" s="721">
        <f t="shared" si="4"/>
        <v>0</v>
      </c>
      <c r="CF5" s="721">
        <f t="shared" si="4"/>
        <v>0</v>
      </c>
      <c r="CG5" s="721">
        <f t="shared" si="4"/>
        <v>0</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312</v>
      </c>
      <c r="O7" s="735"/>
      <c r="P7" s="731" t="s">
        <v>806</v>
      </c>
      <c r="Q7" s="733"/>
      <c r="R7" s="736">
        <v>3.8</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c r="L11" s="759"/>
      <c r="M11" s="760"/>
      <c r="N11" s="759"/>
      <c r="O11" s="760"/>
      <c r="P11" s="759"/>
      <c r="Q11" s="760"/>
      <c r="R11" s="183"/>
      <c r="S11" s="183"/>
      <c r="T11" s="183"/>
      <c r="U11" s="759"/>
      <c r="V11" s="760"/>
      <c r="W11" s="759"/>
      <c r="X11" s="761"/>
      <c r="Y11" s="762"/>
      <c r="Z11" s="762"/>
      <c r="AA11" s="762"/>
      <c r="AB11" s="762"/>
      <c r="AC11" s="763"/>
      <c r="AD11" s="763"/>
      <c r="AE11" s="763"/>
      <c r="AF11" s="763"/>
      <c r="AG11" s="763"/>
      <c r="AH11" s="763"/>
      <c r="AI11" s="763"/>
      <c r="AJ11" s="763"/>
      <c r="AK11" s="764"/>
      <c r="AL11" s="765"/>
      <c r="AM11" s="765"/>
      <c r="AN11" s="766"/>
      <c r="AO11" s="767"/>
      <c r="AP11" s="3"/>
      <c r="AQ11" s="768">
        <f>IF(P11="材質劣化",2,IF(P11="漏水",3,1))</f>
        <v>1</v>
      </c>
    </row>
    <row r="12" spans="2:86" ht="12" customHeight="1" x14ac:dyDescent="0.15">
      <c r="B12" s="419"/>
      <c r="C12" s="730"/>
      <c r="D12" s="725"/>
      <c r="E12" s="725"/>
      <c r="F12" s="725"/>
      <c r="G12" s="725"/>
      <c r="H12" s="725"/>
      <c r="I12" s="725"/>
      <c r="J12" s="726"/>
      <c r="K12" s="758"/>
      <c r="L12" s="759"/>
      <c r="M12" s="760"/>
      <c r="N12" s="759"/>
      <c r="O12" s="760"/>
      <c r="P12" s="759"/>
      <c r="Q12" s="760"/>
      <c r="R12" s="183"/>
      <c r="S12" s="183"/>
      <c r="T12" s="183"/>
      <c r="U12" s="759"/>
      <c r="V12" s="760"/>
      <c r="W12" s="759"/>
      <c r="X12" s="761"/>
      <c r="Y12" s="762"/>
      <c r="Z12" s="762"/>
      <c r="AA12" s="762"/>
      <c r="AB12" s="762"/>
      <c r="AC12" s="763"/>
      <c r="AD12" s="763"/>
      <c r="AE12" s="763"/>
      <c r="AF12" s="763"/>
      <c r="AG12" s="763"/>
      <c r="AH12" s="763"/>
      <c r="AI12" s="763"/>
      <c r="AJ12" s="763"/>
      <c r="AK12" s="764"/>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0</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0</v>
      </c>
      <c r="AE32" s="762">
        <f t="shared" si="7"/>
        <v>0</v>
      </c>
      <c r="AF32" s="762">
        <f t="shared" si="7"/>
        <v>0</v>
      </c>
      <c r="AG32" s="762">
        <f t="shared" si="7"/>
        <v>0</v>
      </c>
      <c r="AH32" s="762">
        <f t="shared" si="7"/>
        <v>0</v>
      </c>
      <c r="AI32" s="762">
        <f t="shared" si="7"/>
        <v>0</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Ⅰ</v>
      </c>
      <c r="AD33" s="735"/>
      <c r="AE33" s="735"/>
      <c r="AF33" s="776"/>
      <c r="AG33" s="734" t="str">
        <f>IF(AG32&gt;0,"Ⅳ",IF(AH32&gt;0,"Ⅲ",IF(AI32&gt;0,"Ⅱa",IF(AJ32&gt;0,"Ⅱb","Ⅰ"))))</f>
        <v>Ⅰ</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0</v>
      </c>
      <c r="AE35" s="783">
        <f>AE32+AF32</f>
        <v>0</v>
      </c>
      <c r="AF35" s="784"/>
      <c r="AG35" s="762">
        <f>AG32</f>
        <v>0</v>
      </c>
      <c r="AH35" s="762">
        <f>AH32</f>
        <v>0</v>
      </c>
      <c r="AI35" s="783">
        <f>AI32+AJ32</f>
        <v>0</v>
      </c>
      <c r="AJ35" s="784"/>
      <c r="AK35" s="777"/>
      <c r="AL35" s="778"/>
      <c r="AM35" s="778"/>
      <c r="AN35" s="778"/>
      <c r="AO35" s="779"/>
      <c r="AP35" s="3"/>
      <c r="AQ35" s="717">
        <f>+Y32+AC35+AG35</f>
        <v>0</v>
      </c>
      <c r="AR35" s="717">
        <f>+Z32+AD35+AH35</f>
        <v>0</v>
      </c>
      <c r="AS35" s="785">
        <f>+AS34+AE35+AI35</f>
        <v>0</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Ⅰ</v>
      </c>
      <c r="AD36" s="787"/>
      <c r="AE36" s="787"/>
      <c r="AF36" s="787"/>
      <c r="AG36" s="787" t="str">
        <f t="shared" ref="AG36" si="9">IF(AG35&gt;0,"Ⅳ",IF(AH35&gt;0,"Ⅲ",IF(AI35&gt;0,"Ⅱ","Ⅰ")))</f>
        <v>Ⅰ</v>
      </c>
      <c r="AH36" s="787"/>
      <c r="AI36" s="787"/>
      <c r="AJ36" s="787"/>
      <c r="AK36" s="777"/>
      <c r="AL36" s="778"/>
      <c r="AM36" s="778"/>
      <c r="AN36" s="778"/>
      <c r="AO36" s="779"/>
      <c r="AP36" s="3"/>
      <c r="AQ36" s="787" t="str">
        <f>IF(AQ35&gt;0,"Ⅳ",IF(AR35&gt;0,"Ⅲ",IF(AS35&gt;0,"Ⅱ","Ⅰ")))</f>
        <v>Ⅰ</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Ⅰ</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59" priority="3">
      <formula>$AQ11=2</formula>
    </cfRule>
  </conditionalFormatting>
  <conditionalFormatting sqref="Y11:AF30">
    <cfRule type="expression" dxfId="58" priority="2">
      <formula>$AQ11=3</formula>
    </cfRule>
  </conditionalFormatting>
  <conditionalFormatting sqref="AC11:AJ30">
    <cfRule type="expression" dxfId="57" priority="1">
      <formula>$AQ11=1</formula>
    </cfRule>
  </conditionalFormatting>
  <dataValidations count="2">
    <dataValidation type="list" allowBlank="1" showInputMessage="1" showErrorMessage="1" sqref="N11:O30 R11:T30" xr:uid="{67609FFD-A3D9-4233-B065-0D8222278F3E}">
      <formula1>INDIRECT(L11)</formula1>
    </dataValidation>
    <dataValidation type="list" allowBlank="1" showInputMessage="1" showErrorMessage="1" sqref="Y11:AB30" xr:uid="{9DD8ADD8-D627-45B5-A067-B0CBE6673D8D}">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8A0FB-0973-42FE-9535-77E9DF2D3C96}">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S28</v>
      </c>
      <c r="AW5" s="716">
        <f>R7</f>
        <v>4</v>
      </c>
      <c r="AX5" s="717">
        <f>+Y32</f>
        <v>0</v>
      </c>
      <c r="AY5" s="717">
        <f>+Z32</f>
        <v>0</v>
      </c>
      <c r="AZ5" s="717">
        <f>+AA32</f>
        <v>0</v>
      </c>
      <c r="BA5" s="717">
        <f t="shared" ref="BA5" si="0">+AB32</f>
        <v>1</v>
      </c>
      <c r="BB5" s="717">
        <f>+AC32</f>
        <v>0</v>
      </c>
      <c r="BC5" s="717">
        <f t="shared" ref="BC5:BI5" si="1">+AD32</f>
        <v>0</v>
      </c>
      <c r="BD5" s="717">
        <f t="shared" si="1"/>
        <v>0</v>
      </c>
      <c r="BE5" s="717">
        <f t="shared" si="1"/>
        <v>0</v>
      </c>
      <c r="BF5" s="717">
        <f t="shared" si="1"/>
        <v>0</v>
      </c>
      <c r="BG5" s="717">
        <f t="shared" si="1"/>
        <v>0</v>
      </c>
      <c r="BH5" s="717">
        <f t="shared" si="1"/>
        <v>0</v>
      </c>
      <c r="BI5" s="717">
        <f t="shared" si="1"/>
        <v>1</v>
      </c>
      <c r="BJ5" s="717" t="str">
        <f>+Y35</f>
        <v/>
      </c>
      <c r="BK5" s="717" t="str">
        <f t="shared" ref="BK5" si="2">+Z35</f>
        <v/>
      </c>
      <c r="BL5" s="717">
        <f>+AA35</f>
        <v>1</v>
      </c>
      <c r="BM5" s="717">
        <f>+AC35</f>
        <v>0</v>
      </c>
      <c r="BN5" s="717">
        <f t="shared" ref="BN5:BO5" si="3">+AD35</f>
        <v>0</v>
      </c>
      <c r="BO5" s="717">
        <f t="shared" si="3"/>
        <v>0</v>
      </c>
      <c r="BP5" s="717">
        <f>+AG35</f>
        <v>0</v>
      </c>
      <c r="BQ5" s="717">
        <f>+AH35</f>
        <v>0</v>
      </c>
      <c r="BR5" s="717">
        <f>+AI35</f>
        <v>1</v>
      </c>
      <c r="BS5" s="718" t="str">
        <f>+Y36</f>
        <v>Ⅱ</v>
      </c>
      <c r="BT5" s="718" t="str">
        <f>+AC36</f>
        <v>Ⅰ</v>
      </c>
      <c r="BU5" s="718" t="str">
        <f>+AG36</f>
        <v>Ⅱ</v>
      </c>
      <c r="BV5" s="718" t="str">
        <f>+Y37</f>
        <v>Ⅱ</v>
      </c>
      <c r="BW5" s="719" t="str">
        <f>IF(Y32&gt;0,$R$7,"")</f>
        <v/>
      </c>
      <c r="BX5" s="720" t="str">
        <f>IF(Z32&gt;0,"",IF(AA32&gt;0,$R$7,""))</f>
        <v/>
      </c>
      <c r="BY5" s="720" t="str">
        <f>IF(Y32+Z32&gt;0,"",IF(AA32&gt;0,$R$7,""))</f>
        <v/>
      </c>
      <c r="BZ5" s="720">
        <f>IF(Y32+Z32+AA32&gt;0,"",IF(AB32&gt;0,$R$7,""))</f>
        <v>4</v>
      </c>
      <c r="CA5" s="721">
        <f t="shared" ref="CA5:CH5" si="4">+AC31</f>
        <v>0</v>
      </c>
      <c r="CB5" s="721">
        <f t="shared" si="4"/>
        <v>0</v>
      </c>
      <c r="CC5" s="721">
        <f t="shared" si="4"/>
        <v>0</v>
      </c>
      <c r="CD5" s="721">
        <f t="shared" si="4"/>
        <v>0</v>
      </c>
      <c r="CE5" s="721">
        <f t="shared" si="4"/>
        <v>0</v>
      </c>
      <c r="CF5" s="721">
        <f t="shared" si="4"/>
        <v>0</v>
      </c>
      <c r="CG5" s="721">
        <f t="shared" si="4"/>
        <v>0</v>
      </c>
      <c r="CH5" s="721">
        <f t="shared" si="4"/>
        <v>3.4</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313</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443</v>
      </c>
      <c r="O11" s="760"/>
      <c r="P11" s="759" t="s">
        <v>463</v>
      </c>
      <c r="Q11" s="760"/>
      <c r="R11" s="183" t="s">
        <v>464</v>
      </c>
      <c r="S11" s="183"/>
      <c r="T11" s="183"/>
      <c r="U11" s="759" t="s">
        <v>437</v>
      </c>
      <c r="V11" s="760"/>
      <c r="W11" s="759"/>
      <c r="X11" s="761"/>
      <c r="Y11" s="762"/>
      <c r="Z11" s="762"/>
      <c r="AA11" s="762"/>
      <c r="AB11" s="762" t="s">
        <v>332</v>
      </c>
      <c r="AC11" s="763"/>
      <c r="AD11" s="763"/>
      <c r="AE11" s="763"/>
      <c r="AF11" s="763"/>
      <c r="AG11" s="763"/>
      <c r="AH11" s="763"/>
      <c r="AI11" s="763"/>
      <c r="AJ11" s="763"/>
      <c r="AK11" s="764" t="s">
        <v>845</v>
      </c>
      <c r="AL11" s="765"/>
      <c r="AM11" s="765"/>
      <c r="AN11" s="766"/>
      <c r="AO11" s="767"/>
      <c r="AP11" s="3"/>
      <c r="AQ11" s="768">
        <f>IF(P11="材質劣化",2,IF(P11="漏水",3,1))</f>
        <v>1</v>
      </c>
    </row>
    <row r="12" spans="2:86" ht="12" customHeight="1" x14ac:dyDescent="0.15">
      <c r="B12" s="419"/>
      <c r="C12" s="730"/>
      <c r="D12" s="725"/>
      <c r="E12" s="725"/>
      <c r="F12" s="725"/>
      <c r="G12" s="725"/>
      <c r="H12" s="725"/>
      <c r="I12" s="725"/>
      <c r="J12" s="726"/>
      <c r="K12" s="758">
        <v>2</v>
      </c>
      <c r="L12" s="759" t="s">
        <v>466</v>
      </c>
      <c r="M12" s="760"/>
      <c r="N12" s="759" t="s">
        <v>467</v>
      </c>
      <c r="O12" s="760"/>
      <c r="P12" s="759" t="s">
        <v>452</v>
      </c>
      <c r="Q12" s="760"/>
      <c r="R12" s="183" t="s">
        <v>468</v>
      </c>
      <c r="S12" s="183"/>
      <c r="T12" s="183"/>
      <c r="U12" s="759" t="s">
        <v>356</v>
      </c>
      <c r="V12" s="760"/>
      <c r="W12" s="759"/>
      <c r="X12" s="761"/>
      <c r="Y12" s="762"/>
      <c r="Z12" s="762"/>
      <c r="AA12" s="762"/>
      <c r="AB12" s="762"/>
      <c r="AC12" s="763"/>
      <c r="AD12" s="763"/>
      <c r="AE12" s="763"/>
      <c r="AF12" s="763"/>
      <c r="AG12" s="763"/>
      <c r="AH12" s="763"/>
      <c r="AI12" s="763"/>
      <c r="AJ12" s="763">
        <v>3.4</v>
      </c>
      <c r="AK12" s="764">
        <v>0</v>
      </c>
      <c r="AL12" s="765"/>
      <c r="AM12" s="765"/>
      <c r="AN12" s="769"/>
      <c r="AO12" s="770"/>
      <c r="AP12" s="3"/>
      <c r="AQ12" s="768">
        <f t="shared" ref="AQ12:AQ30" si="5">IF(P12="材質劣化",2,IF(P12="漏水",3,1))</f>
        <v>3</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0</v>
      </c>
      <c r="AJ31" s="772">
        <f t="shared" si="6"/>
        <v>3.4</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1</v>
      </c>
      <c r="AC32" s="762">
        <f t="shared" ref="AC32:AJ32" si="7">COUNT(AC11:AC30)</f>
        <v>0</v>
      </c>
      <c r="AD32" s="762">
        <f t="shared" si="7"/>
        <v>0</v>
      </c>
      <c r="AE32" s="762">
        <f t="shared" si="7"/>
        <v>0</v>
      </c>
      <c r="AF32" s="762">
        <f t="shared" si="7"/>
        <v>0</v>
      </c>
      <c r="AG32" s="762">
        <f t="shared" si="7"/>
        <v>0</v>
      </c>
      <c r="AH32" s="762">
        <f t="shared" si="7"/>
        <v>0</v>
      </c>
      <c r="AI32" s="762">
        <f t="shared" si="7"/>
        <v>0</v>
      </c>
      <c r="AJ32" s="762">
        <f t="shared" si="7"/>
        <v>1</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Ⅱb</v>
      </c>
      <c r="Z33" s="735"/>
      <c r="AA33" s="735"/>
      <c r="AB33" s="776"/>
      <c r="AC33" s="734" t="str">
        <f>IF(AC32&gt;0,"Ⅳ",IF(AD32&gt;0,"Ⅲ",IF(AE32&gt;0,"Ⅱa",IF(AF32&gt;0,"Ⅱb","Ⅰ"))))</f>
        <v>Ⅰ</v>
      </c>
      <c r="AD33" s="735"/>
      <c r="AE33" s="735"/>
      <c r="AF33" s="776"/>
      <c r="AG33" s="734" t="str">
        <f>IF(AG32&gt;0,"Ⅳ",IF(AH32&gt;0,"Ⅲ",IF(AI32&gt;0,"Ⅱa",IF(AJ32&gt;0,"Ⅱb","Ⅰ"))))</f>
        <v>Ⅱb</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1</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f>IF(AQ34=1,"",IF(AS34&gt;0,1,""))</f>
        <v>1</v>
      </c>
      <c r="AB35" s="784"/>
      <c r="AC35" s="762">
        <f>+AC32</f>
        <v>0</v>
      </c>
      <c r="AD35" s="762">
        <f>AD32</f>
        <v>0</v>
      </c>
      <c r="AE35" s="783">
        <f>AE32+AF32</f>
        <v>0</v>
      </c>
      <c r="AF35" s="784"/>
      <c r="AG35" s="762">
        <f>AG32</f>
        <v>0</v>
      </c>
      <c r="AH35" s="762">
        <f>AH32</f>
        <v>0</v>
      </c>
      <c r="AI35" s="783">
        <f>AI32+AJ32</f>
        <v>1</v>
      </c>
      <c r="AJ35" s="784"/>
      <c r="AK35" s="777"/>
      <c r="AL35" s="778"/>
      <c r="AM35" s="778"/>
      <c r="AN35" s="778"/>
      <c r="AO35" s="779"/>
      <c r="AP35" s="3"/>
      <c r="AQ35" s="717">
        <f>+Y32+AC35+AG35</f>
        <v>0</v>
      </c>
      <c r="AR35" s="717">
        <f>+Z32+AD35+AH35</f>
        <v>0</v>
      </c>
      <c r="AS35" s="785">
        <f>+AS34+AE35+AI35</f>
        <v>2</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Ⅱ</v>
      </c>
      <c r="Z36" s="787"/>
      <c r="AA36" s="787"/>
      <c r="AB36" s="787"/>
      <c r="AC36" s="787" t="str">
        <f t="shared" ref="AC36" si="8">IF(AC35&gt;0,"Ⅳ",IF(AD35&gt;0,"Ⅲ",IF(AE35&gt;0,"Ⅱ","Ⅰ")))</f>
        <v>Ⅰ</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Ⅱ</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Ⅱ</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56" priority="3">
      <formula>$AQ11=2</formula>
    </cfRule>
  </conditionalFormatting>
  <conditionalFormatting sqref="Y11:AF30">
    <cfRule type="expression" dxfId="55" priority="2">
      <formula>$AQ11=3</formula>
    </cfRule>
  </conditionalFormatting>
  <conditionalFormatting sqref="AC11:AJ30">
    <cfRule type="expression" dxfId="54" priority="1">
      <formula>$AQ11=1</formula>
    </cfRule>
  </conditionalFormatting>
  <dataValidations count="2">
    <dataValidation type="list" allowBlank="1" showInputMessage="1" showErrorMessage="1" sqref="N11:O30 R11:T30" xr:uid="{E3E37932-C6A8-4827-A0C5-27DE8C4A5EA0}">
      <formula1>INDIRECT(L11)</formula1>
    </dataValidation>
    <dataValidation type="list" allowBlank="1" showInputMessage="1" showErrorMessage="1" sqref="Y11:AB30" xr:uid="{17601B4B-1A43-4630-A7A2-7BBD2E46C8A5}">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EF97E-A24E-485E-89B1-D17E336C4ABE}">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S29</v>
      </c>
      <c r="AW5" s="716">
        <f>R7</f>
        <v>4</v>
      </c>
      <c r="AX5" s="717">
        <f>+Y32</f>
        <v>0</v>
      </c>
      <c r="AY5" s="717">
        <f>+Z32</f>
        <v>0</v>
      </c>
      <c r="AZ5" s="717">
        <f>+AA32</f>
        <v>0</v>
      </c>
      <c r="BA5" s="717">
        <f t="shared" ref="BA5" si="0">+AB32</f>
        <v>1</v>
      </c>
      <c r="BB5" s="717">
        <f>+AC32</f>
        <v>0</v>
      </c>
      <c r="BC5" s="717">
        <f t="shared" ref="BC5:BI5" si="1">+AD32</f>
        <v>0</v>
      </c>
      <c r="BD5" s="717">
        <f t="shared" si="1"/>
        <v>0</v>
      </c>
      <c r="BE5" s="717">
        <f t="shared" si="1"/>
        <v>0</v>
      </c>
      <c r="BF5" s="717">
        <f t="shared" si="1"/>
        <v>0</v>
      </c>
      <c r="BG5" s="717">
        <f t="shared" si="1"/>
        <v>0</v>
      </c>
      <c r="BH5" s="717">
        <f t="shared" si="1"/>
        <v>0</v>
      </c>
      <c r="BI5" s="717">
        <f t="shared" si="1"/>
        <v>0</v>
      </c>
      <c r="BJ5" s="717" t="str">
        <f>+Y35</f>
        <v/>
      </c>
      <c r="BK5" s="717" t="str">
        <f t="shared" ref="BK5" si="2">+Z35</f>
        <v/>
      </c>
      <c r="BL5" s="717">
        <f>+AA35</f>
        <v>1</v>
      </c>
      <c r="BM5" s="717">
        <f>+AC35</f>
        <v>0</v>
      </c>
      <c r="BN5" s="717">
        <f t="shared" ref="BN5:BO5" si="3">+AD35</f>
        <v>0</v>
      </c>
      <c r="BO5" s="717">
        <f t="shared" si="3"/>
        <v>0</v>
      </c>
      <c r="BP5" s="717">
        <f>+AG35</f>
        <v>0</v>
      </c>
      <c r="BQ5" s="717">
        <f>+AH35</f>
        <v>0</v>
      </c>
      <c r="BR5" s="717">
        <f>+AI35</f>
        <v>0</v>
      </c>
      <c r="BS5" s="718" t="str">
        <f>+Y36</f>
        <v>Ⅱ</v>
      </c>
      <c r="BT5" s="718" t="str">
        <f>+AC36</f>
        <v>Ⅰ</v>
      </c>
      <c r="BU5" s="718" t="str">
        <f>+AG36</f>
        <v>Ⅰ</v>
      </c>
      <c r="BV5" s="718" t="str">
        <f>+Y37</f>
        <v>Ⅱ</v>
      </c>
      <c r="BW5" s="719" t="str">
        <f>IF(Y32&gt;0,$R$7,"")</f>
        <v/>
      </c>
      <c r="BX5" s="720" t="str">
        <f>IF(Z32&gt;0,"",IF(AA32&gt;0,$R$7,""))</f>
        <v/>
      </c>
      <c r="BY5" s="720" t="str">
        <f>IF(Y32+Z32&gt;0,"",IF(AA32&gt;0,$R$7,""))</f>
        <v/>
      </c>
      <c r="BZ5" s="720">
        <f>IF(Y32+Z32+AA32&gt;0,"",IF(AB32&gt;0,$R$7,""))</f>
        <v>4</v>
      </c>
      <c r="CA5" s="721">
        <f t="shared" ref="CA5:CH5" si="4">+AC31</f>
        <v>0</v>
      </c>
      <c r="CB5" s="721">
        <f t="shared" si="4"/>
        <v>0</v>
      </c>
      <c r="CC5" s="721">
        <f t="shared" si="4"/>
        <v>0</v>
      </c>
      <c r="CD5" s="721">
        <f t="shared" si="4"/>
        <v>0</v>
      </c>
      <c r="CE5" s="721">
        <f t="shared" si="4"/>
        <v>0</v>
      </c>
      <c r="CF5" s="721">
        <f t="shared" si="4"/>
        <v>0</v>
      </c>
      <c r="CG5" s="721">
        <f t="shared" si="4"/>
        <v>0</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314</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443</v>
      </c>
      <c r="O11" s="760"/>
      <c r="P11" s="759" t="s">
        <v>463</v>
      </c>
      <c r="Q11" s="760"/>
      <c r="R11" s="183" t="s">
        <v>464</v>
      </c>
      <c r="S11" s="183"/>
      <c r="T11" s="183"/>
      <c r="U11" s="759" t="s">
        <v>437</v>
      </c>
      <c r="V11" s="760"/>
      <c r="W11" s="759"/>
      <c r="X11" s="761"/>
      <c r="Y11" s="762"/>
      <c r="Z11" s="762"/>
      <c r="AA11" s="762"/>
      <c r="AB11" s="762" t="s">
        <v>332</v>
      </c>
      <c r="AC11" s="763"/>
      <c r="AD11" s="763"/>
      <c r="AE11" s="763"/>
      <c r="AF11" s="763"/>
      <c r="AG11" s="763"/>
      <c r="AH11" s="763"/>
      <c r="AI11" s="763"/>
      <c r="AJ11" s="763"/>
      <c r="AK11" s="764" t="s">
        <v>850</v>
      </c>
      <c r="AL11" s="765"/>
      <c r="AM11" s="765"/>
      <c r="AN11" s="766"/>
      <c r="AO11" s="767"/>
      <c r="AP11" s="3"/>
      <c r="AQ11" s="768">
        <f>IF(P11="材質劣化",2,IF(P11="漏水",3,1))</f>
        <v>1</v>
      </c>
    </row>
    <row r="12" spans="2:86" ht="12" customHeight="1" x14ac:dyDescent="0.15">
      <c r="B12" s="419"/>
      <c r="C12" s="730"/>
      <c r="D12" s="725"/>
      <c r="E12" s="725"/>
      <c r="F12" s="725"/>
      <c r="G12" s="725"/>
      <c r="H12" s="725"/>
      <c r="I12" s="725"/>
      <c r="J12" s="726"/>
      <c r="K12" s="758"/>
      <c r="L12" s="759"/>
      <c r="M12" s="760"/>
      <c r="N12" s="759"/>
      <c r="O12" s="760"/>
      <c r="P12" s="759"/>
      <c r="Q12" s="760"/>
      <c r="R12" s="183"/>
      <c r="S12" s="183"/>
      <c r="T12" s="183"/>
      <c r="U12" s="759"/>
      <c r="V12" s="760"/>
      <c r="W12" s="759"/>
      <c r="X12" s="761"/>
      <c r="Y12" s="762"/>
      <c r="Z12" s="762"/>
      <c r="AA12" s="762"/>
      <c r="AB12" s="762"/>
      <c r="AC12" s="763"/>
      <c r="AD12" s="763"/>
      <c r="AE12" s="763"/>
      <c r="AF12" s="763"/>
      <c r="AG12" s="763"/>
      <c r="AH12" s="763"/>
      <c r="AI12" s="763"/>
      <c r="AJ12" s="763"/>
      <c r="AK12" s="764"/>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0</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1</v>
      </c>
      <c r="AC32" s="762">
        <f t="shared" ref="AC32:AJ32" si="7">COUNT(AC11:AC30)</f>
        <v>0</v>
      </c>
      <c r="AD32" s="762">
        <f t="shared" si="7"/>
        <v>0</v>
      </c>
      <c r="AE32" s="762">
        <f t="shared" si="7"/>
        <v>0</v>
      </c>
      <c r="AF32" s="762">
        <f t="shared" si="7"/>
        <v>0</v>
      </c>
      <c r="AG32" s="762">
        <f t="shared" si="7"/>
        <v>0</v>
      </c>
      <c r="AH32" s="762">
        <f t="shared" si="7"/>
        <v>0</v>
      </c>
      <c r="AI32" s="762">
        <f t="shared" si="7"/>
        <v>0</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Ⅱb</v>
      </c>
      <c r="Z33" s="735"/>
      <c r="AA33" s="735"/>
      <c r="AB33" s="776"/>
      <c r="AC33" s="734" t="str">
        <f>IF(AC32&gt;0,"Ⅳ",IF(AD32&gt;0,"Ⅲ",IF(AE32&gt;0,"Ⅱa",IF(AF32&gt;0,"Ⅱb","Ⅰ"))))</f>
        <v>Ⅰ</v>
      </c>
      <c r="AD33" s="735"/>
      <c r="AE33" s="735"/>
      <c r="AF33" s="776"/>
      <c r="AG33" s="734" t="str">
        <f>IF(AG32&gt;0,"Ⅳ",IF(AH32&gt;0,"Ⅲ",IF(AI32&gt;0,"Ⅱa",IF(AJ32&gt;0,"Ⅱb","Ⅰ"))))</f>
        <v>Ⅰ</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1</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f>IF(AQ34=1,"",IF(AS34&gt;0,1,""))</f>
        <v>1</v>
      </c>
      <c r="AB35" s="784"/>
      <c r="AC35" s="762">
        <f>+AC32</f>
        <v>0</v>
      </c>
      <c r="AD35" s="762">
        <f>AD32</f>
        <v>0</v>
      </c>
      <c r="AE35" s="783">
        <f>AE32+AF32</f>
        <v>0</v>
      </c>
      <c r="AF35" s="784"/>
      <c r="AG35" s="762">
        <f>AG32</f>
        <v>0</v>
      </c>
      <c r="AH35" s="762">
        <f>AH32</f>
        <v>0</v>
      </c>
      <c r="AI35" s="783">
        <f>AI32+AJ32</f>
        <v>0</v>
      </c>
      <c r="AJ35" s="784"/>
      <c r="AK35" s="777"/>
      <c r="AL35" s="778"/>
      <c r="AM35" s="778"/>
      <c r="AN35" s="778"/>
      <c r="AO35" s="779"/>
      <c r="AP35" s="3"/>
      <c r="AQ35" s="717">
        <f>+Y32+AC35+AG35</f>
        <v>0</v>
      </c>
      <c r="AR35" s="717">
        <f>+Z32+AD35+AH35</f>
        <v>0</v>
      </c>
      <c r="AS35" s="785">
        <f>+AS34+AE35+AI35</f>
        <v>1</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Ⅱ</v>
      </c>
      <c r="Z36" s="787"/>
      <c r="AA36" s="787"/>
      <c r="AB36" s="787"/>
      <c r="AC36" s="787" t="str">
        <f t="shared" ref="AC36" si="8">IF(AC35&gt;0,"Ⅳ",IF(AD35&gt;0,"Ⅲ",IF(AE35&gt;0,"Ⅱ","Ⅰ")))</f>
        <v>Ⅰ</v>
      </c>
      <c r="AD36" s="787"/>
      <c r="AE36" s="787"/>
      <c r="AF36" s="787"/>
      <c r="AG36" s="787" t="str">
        <f t="shared" ref="AG36" si="9">IF(AG35&gt;0,"Ⅳ",IF(AH35&gt;0,"Ⅲ",IF(AI35&gt;0,"Ⅱ","Ⅰ")))</f>
        <v>Ⅰ</v>
      </c>
      <c r="AH36" s="787"/>
      <c r="AI36" s="787"/>
      <c r="AJ36" s="787"/>
      <c r="AK36" s="777"/>
      <c r="AL36" s="778"/>
      <c r="AM36" s="778"/>
      <c r="AN36" s="778"/>
      <c r="AO36" s="779"/>
      <c r="AP36" s="3"/>
      <c r="AQ36" s="787" t="str">
        <f>IF(AQ35&gt;0,"Ⅳ",IF(AR35&gt;0,"Ⅲ",IF(AS35&gt;0,"Ⅱ","Ⅰ")))</f>
        <v>Ⅱ</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Ⅱ</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53" priority="3">
      <formula>$AQ11=2</formula>
    </cfRule>
  </conditionalFormatting>
  <conditionalFormatting sqref="Y11:AF30">
    <cfRule type="expression" dxfId="52" priority="2">
      <formula>$AQ11=3</formula>
    </cfRule>
  </conditionalFormatting>
  <conditionalFormatting sqref="AC11:AJ30">
    <cfRule type="expression" dxfId="51" priority="1">
      <formula>$AQ11=1</formula>
    </cfRule>
  </conditionalFormatting>
  <dataValidations count="2">
    <dataValidation type="list" allowBlank="1" showInputMessage="1" showErrorMessage="1" sqref="N11:O30 R11:T30" xr:uid="{829D2A4B-FD93-4DC7-BEBA-A984CF7F5C2E}">
      <formula1>INDIRECT(L11)</formula1>
    </dataValidation>
    <dataValidation type="list" allowBlank="1" showInputMessage="1" showErrorMessage="1" sqref="Y11:AB30" xr:uid="{889DAAC0-D565-4DED-AFC7-5BAA7D75B29E}">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14180-4FE1-442F-880B-44EF5006E383}">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S30</v>
      </c>
      <c r="AW5" s="716">
        <f>R7</f>
        <v>5.2</v>
      </c>
      <c r="AX5" s="717">
        <f>+Y32</f>
        <v>0</v>
      </c>
      <c r="AY5" s="717">
        <f>+Z32</f>
        <v>0</v>
      </c>
      <c r="AZ5" s="717">
        <f>+AA32</f>
        <v>0</v>
      </c>
      <c r="BA5" s="717">
        <f t="shared" ref="BA5" si="0">+AB32</f>
        <v>1</v>
      </c>
      <c r="BB5" s="717">
        <f>+AC32</f>
        <v>0</v>
      </c>
      <c r="BC5" s="717">
        <f t="shared" ref="BC5:BI5" si="1">+AD32</f>
        <v>0</v>
      </c>
      <c r="BD5" s="717">
        <f t="shared" si="1"/>
        <v>0</v>
      </c>
      <c r="BE5" s="717">
        <f t="shared" si="1"/>
        <v>0</v>
      </c>
      <c r="BF5" s="717">
        <f t="shared" si="1"/>
        <v>0</v>
      </c>
      <c r="BG5" s="717">
        <f t="shared" si="1"/>
        <v>0</v>
      </c>
      <c r="BH5" s="717">
        <f t="shared" si="1"/>
        <v>0</v>
      </c>
      <c r="BI5" s="717">
        <f t="shared" si="1"/>
        <v>0</v>
      </c>
      <c r="BJ5" s="717" t="str">
        <f>+Y35</f>
        <v/>
      </c>
      <c r="BK5" s="717" t="str">
        <f t="shared" ref="BK5" si="2">+Z35</f>
        <v/>
      </c>
      <c r="BL5" s="717">
        <f>+AA35</f>
        <v>1</v>
      </c>
      <c r="BM5" s="717">
        <f>+AC35</f>
        <v>0</v>
      </c>
      <c r="BN5" s="717">
        <f t="shared" ref="BN5:BO5" si="3">+AD35</f>
        <v>0</v>
      </c>
      <c r="BO5" s="717">
        <f t="shared" si="3"/>
        <v>0</v>
      </c>
      <c r="BP5" s="717">
        <f>+AG35</f>
        <v>0</v>
      </c>
      <c r="BQ5" s="717">
        <f>+AH35</f>
        <v>0</v>
      </c>
      <c r="BR5" s="717">
        <f>+AI35</f>
        <v>0</v>
      </c>
      <c r="BS5" s="718" t="str">
        <f>+Y36</f>
        <v>Ⅱ</v>
      </c>
      <c r="BT5" s="718" t="str">
        <f>+AC36</f>
        <v>Ⅰ</v>
      </c>
      <c r="BU5" s="718" t="str">
        <f>+AG36</f>
        <v>Ⅰ</v>
      </c>
      <c r="BV5" s="718" t="str">
        <f>+Y37</f>
        <v>Ⅱ</v>
      </c>
      <c r="BW5" s="719" t="str">
        <f>IF(Y32&gt;0,$R$7,"")</f>
        <v/>
      </c>
      <c r="BX5" s="720" t="str">
        <f>IF(Z32&gt;0,"",IF(AA32&gt;0,$R$7,""))</f>
        <v/>
      </c>
      <c r="BY5" s="720" t="str">
        <f>IF(Y32+Z32&gt;0,"",IF(AA32&gt;0,$R$7,""))</f>
        <v/>
      </c>
      <c r="BZ5" s="720">
        <f>IF(Y32+Z32+AA32&gt;0,"",IF(AB32&gt;0,$R$7,""))</f>
        <v>5.2</v>
      </c>
      <c r="CA5" s="721">
        <f t="shared" ref="CA5:CH5" si="4">+AC31</f>
        <v>0</v>
      </c>
      <c r="CB5" s="721">
        <f t="shared" si="4"/>
        <v>0</v>
      </c>
      <c r="CC5" s="721">
        <f t="shared" si="4"/>
        <v>0</v>
      </c>
      <c r="CD5" s="721">
        <f t="shared" si="4"/>
        <v>0</v>
      </c>
      <c r="CE5" s="721">
        <f t="shared" si="4"/>
        <v>0</v>
      </c>
      <c r="CF5" s="721">
        <f t="shared" si="4"/>
        <v>0</v>
      </c>
      <c r="CG5" s="721">
        <f t="shared" si="4"/>
        <v>0</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315</v>
      </c>
      <c r="O7" s="735"/>
      <c r="P7" s="731" t="s">
        <v>806</v>
      </c>
      <c r="Q7" s="733"/>
      <c r="R7" s="736">
        <v>5.2</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443</v>
      </c>
      <c r="O11" s="760"/>
      <c r="P11" s="759" t="s">
        <v>463</v>
      </c>
      <c r="Q11" s="760"/>
      <c r="R11" s="183" t="s">
        <v>464</v>
      </c>
      <c r="S11" s="183"/>
      <c r="T11" s="183"/>
      <c r="U11" s="759" t="s">
        <v>437</v>
      </c>
      <c r="V11" s="760"/>
      <c r="W11" s="759"/>
      <c r="X11" s="761"/>
      <c r="Y11" s="762"/>
      <c r="Z11" s="762"/>
      <c r="AA11" s="762"/>
      <c r="AB11" s="762" t="s">
        <v>332</v>
      </c>
      <c r="AC11" s="763"/>
      <c r="AD11" s="763"/>
      <c r="AE11" s="763"/>
      <c r="AF11" s="763"/>
      <c r="AG11" s="763"/>
      <c r="AH11" s="763"/>
      <c r="AI11" s="763"/>
      <c r="AJ11" s="763"/>
      <c r="AK11" s="764" t="s">
        <v>851</v>
      </c>
      <c r="AL11" s="765"/>
      <c r="AM11" s="765"/>
      <c r="AN11" s="766"/>
      <c r="AO11" s="767"/>
      <c r="AP11" s="3"/>
      <c r="AQ11" s="768">
        <f>IF(P11="材質劣化",2,IF(P11="漏水",3,1))</f>
        <v>1</v>
      </c>
    </row>
    <row r="12" spans="2:86" ht="12" customHeight="1" x14ac:dyDescent="0.15">
      <c r="B12" s="419"/>
      <c r="C12" s="730"/>
      <c r="D12" s="725"/>
      <c r="E12" s="725"/>
      <c r="F12" s="725"/>
      <c r="G12" s="725"/>
      <c r="H12" s="725"/>
      <c r="I12" s="725"/>
      <c r="J12" s="726"/>
      <c r="K12" s="758"/>
      <c r="L12" s="759"/>
      <c r="M12" s="760"/>
      <c r="N12" s="759"/>
      <c r="O12" s="760"/>
      <c r="P12" s="759"/>
      <c r="Q12" s="760"/>
      <c r="R12" s="183"/>
      <c r="S12" s="183"/>
      <c r="T12" s="183"/>
      <c r="U12" s="759"/>
      <c r="V12" s="760"/>
      <c r="W12" s="759"/>
      <c r="X12" s="761"/>
      <c r="Y12" s="762"/>
      <c r="Z12" s="762"/>
      <c r="AA12" s="762"/>
      <c r="AB12" s="762"/>
      <c r="AC12" s="763"/>
      <c r="AD12" s="763"/>
      <c r="AE12" s="763"/>
      <c r="AF12" s="763"/>
      <c r="AG12" s="763"/>
      <c r="AH12" s="763"/>
      <c r="AI12" s="763"/>
      <c r="AJ12" s="763"/>
      <c r="AK12" s="764"/>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0</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1</v>
      </c>
      <c r="AC32" s="762">
        <f t="shared" ref="AC32:AJ32" si="7">COUNT(AC11:AC30)</f>
        <v>0</v>
      </c>
      <c r="AD32" s="762">
        <f t="shared" si="7"/>
        <v>0</v>
      </c>
      <c r="AE32" s="762">
        <f t="shared" si="7"/>
        <v>0</v>
      </c>
      <c r="AF32" s="762">
        <f t="shared" si="7"/>
        <v>0</v>
      </c>
      <c r="AG32" s="762">
        <f t="shared" si="7"/>
        <v>0</v>
      </c>
      <c r="AH32" s="762">
        <f t="shared" si="7"/>
        <v>0</v>
      </c>
      <c r="AI32" s="762">
        <f t="shared" si="7"/>
        <v>0</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Ⅱb</v>
      </c>
      <c r="Z33" s="735"/>
      <c r="AA33" s="735"/>
      <c r="AB33" s="776"/>
      <c r="AC33" s="734" t="str">
        <f>IF(AC32&gt;0,"Ⅳ",IF(AD32&gt;0,"Ⅲ",IF(AE32&gt;0,"Ⅱa",IF(AF32&gt;0,"Ⅱb","Ⅰ"))))</f>
        <v>Ⅰ</v>
      </c>
      <c r="AD33" s="735"/>
      <c r="AE33" s="735"/>
      <c r="AF33" s="776"/>
      <c r="AG33" s="734" t="str">
        <f>IF(AG32&gt;0,"Ⅳ",IF(AH32&gt;0,"Ⅲ",IF(AI32&gt;0,"Ⅱa",IF(AJ32&gt;0,"Ⅱb","Ⅰ"))))</f>
        <v>Ⅰ</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1</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f>IF(AQ34=1,"",IF(AS34&gt;0,1,""))</f>
        <v>1</v>
      </c>
      <c r="AB35" s="784"/>
      <c r="AC35" s="762">
        <f>+AC32</f>
        <v>0</v>
      </c>
      <c r="AD35" s="762">
        <f>AD32</f>
        <v>0</v>
      </c>
      <c r="AE35" s="783">
        <f>AE32+AF32</f>
        <v>0</v>
      </c>
      <c r="AF35" s="784"/>
      <c r="AG35" s="762">
        <f>AG32</f>
        <v>0</v>
      </c>
      <c r="AH35" s="762">
        <f>AH32</f>
        <v>0</v>
      </c>
      <c r="AI35" s="783">
        <f>AI32+AJ32</f>
        <v>0</v>
      </c>
      <c r="AJ35" s="784"/>
      <c r="AK35" s="777"/>
      <c r="AL35" s="778"/>
      <c r="AM35" s="778"/>
      <c r="AN35" s="778"/>
      <c r="AO35" s="779"/>
      <c r="AP35" s="3"/>
      <c r="AQ35" s="717">
        <f>+Y32+AC35+AG35</f>
        <v>0</v>
      </c>
      <c r="AR35" s="717">
        <f>+Z32+AD35+AH35</f>
        <v>0</v>
      </c>
      <c r="AS35" s="785">
        <f>+AS34+AE35+AI35</f>
        <v>1</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Ⅱ</v>
      </c>
      <c r="Z36" s="787"/>
      <c r="AA36" s="787"/>
      <c r="AB36" s="787"/>
      <c r="AC36" s="787" t="str">
        <f t="shared" ref="AC36" si="8">IF(AC35&gt;0,"Ⅳ",IF(AD35&gt;0,"Ⅲ",IF(AE35&gt;0,"Ⅱ","Ⅰ")))</f>
        <v>Ⅰ</v>
      </c>
      <c r="AD36" s="787"/>
      <c r="AE36" s="787"/>
      <c r="AF36" s="787"/>
      <c r="AG36" s="787" t="str">
        <f t="shared" ref="AG36" si="9">IF(AG35&gt;0,"Ⅳ",IF(AH35&gt;0,"Ⅲ",IF(AI35&gt;0,"Ⅱ","Ⅰ")))</f>
        <v>Ⅰ</v>
      </c>
      <c r="AH36" s="787"/>
      <c r="AI36" s="787"/>
      <c r="AJ36" s="787"/>
      <c r="AK36" s="777"/>
      <c r="AL36" s="778"/>
      <c r="AM36" s="778"/>
      <c r="AN36" s="778"/>
      <c r="AO36" s="779"/>
      <c r="AP36" s="3"/>
      <c r="AQ36" s="787" t="str">
        <f>IF(AQ35&gt;0,"Ⅳ",IF(AR35&gt;0,"Ⅲ",IF(AS35&gt;0,"Ⅱ","Ⅰ")))</f>
        <v>Ⅱ</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Ⅱ</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50" priority="3">
      <formula>$AQ11=2</formula>
    </cfRule>
  </conditionalFormatting>
  <conditionalFormatting sqref="Y11:AF30">
    <cfRule type="expression" dxfId="49" priority="2">
      <formula>$AQ11=3</formula>
    </cfRule>
  </conditionalFormatting>
  <conditionalFormatting sqref="AC11:AJ30">
    <cfRule type="expression" dxfId="48" priority="1">
      <formula>$AQ11=1</formula>
    </cfRule>
  </conditionalFormatting>
  <dataValidations count="2">
    <dataValidation type="list" allowBlank="1" showInputMessage="1" showErrorMessage="1" sqref="N11:O30 R11:T30" xr:uid="{66D35072-C36C-4CD4-8FB2-F24F116EFC7E}">
      <formula1>INDIRECT(L11)</formula1>
    </dataValidation>
    <dataValidation type="list" allowBlank="1" showInputMessage="1" showErrorMessage="1" sqref="Y11:AB30" xr:uid="{376AAC56-D6EC-4026-B123-F047FEC2F434}">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169BD-8029-4239-8631-17D870763AEB}">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S31</v>
      </c>
      <c r="AW5" s="716">
        <f>R7</f>
        <v>5.2</v>
      </c>
      <c r="AX5" s="717">
        <f>+Y32</f>
        <v>0</v>
      </c>
      <c r="AY5" s="717">
        <f>+Z32</f>
        <v>0</v>
      </c>
      <c r="AZ5" s="717">
        <f>+AA32</f>
        <v>0</v>
      </c>
      <c r="BA5" s="717">
        <f t="shared" ref="BA5" si="0">+AB32</f>
        <v>1</v>
      </c>
      <c r="BB5" s="717">
        <f>+AC32</f>
        <v>0</v>
      </c>
      <c r="BC5" s="717">
        <f t="shared" ref="BC5:BI5" si="1">+AD32</f>
        <v>0</v>
      </c>
      <c r="BD5" s="717">
        <f t="shared" si="1"/>
        <v>0</v>
      </c>
      <c r="BE5" s="717">
        <f t="shared" si="1"/>
        <v>0</v>
      </c>
      <c r="BF5" s="717">
        <f t="shared" si="1"/>
        <v>0</v>
      </c>
      <c r="BG5" s="717">
        <f t="shared" si="1"/>
        <v>0</v>
      </c>
      <c r="BH5" s="717">
        <f t="shared" si="1"/>
        <v>0</v>
      </c>
      <c r="BI5" s="717">
        <f t="shared" si="1"/>
        <v>0</v>
      </c>
      <c r="BJ5" s="717" t="str">
        <f>+Y35</f>
        <v/>
      </c>
      <c r="BK5" s="717" t="str">
        <f t="shared" ref="BK5" si="2">+Z35</f>
        <v/>
      </c>
      <c r="BL5" s="717">
        <f>+AA35</f>
        <v>1</v>
      </c>
      <c r="BM5" s="717">
        <f>+AC35</f>
        <v>0</v>
      </c>
      <c r="BN5" s="717">
        <f t="shared" ref="BN5:BO5" si="3">+AD35</f>
        <v>0</v>
      </c>
      <c r="BO5" s="717">
        <f t="shared" si="3"/>
        <v>0</v>
      </c>
      <c r="BP5" s="717">
        <f>+AG35</f>
        <v>0</v>
      </c>
      <c r="BQ5" s="717">
        <f>+AH35</f>
        <v>0</v>
      </c>
      <c r="BR5" s="717">
        <f>+AI35</f>
        <v>0</v>
      </c>
      <c r="BS5" s="718" t="str">
        <f>+Y36</f>
        <v>Ⅱ</v>
      </c>
      <c r="BT5" s="718" t="str">
        <f>+AC36</f>
        <v>Ⅰ</v>
      </c>
      <c r="BU5" s="718" t="str">
        <f>+AG36</f>
        <v>Ⅰ</v>
      </c>
      <c r="BV5" s="718" t="str">
        <f>+Y37</f>
        <v>Ⅱ</v>
      </c>
      <c r="BW5" s="719" t="str">
        <f>IF(Y32&gt;0,$R$7,"")</f>
        <v/>
      </c>
      <c r="BX5" s="720" t="str">
        <f>IF(Z32&gt;0,"",IF(AA32&gt;0,$R$7,""))</f>
        <v/>
      </c>
      <c r="BY5" s="720" t="str">
        <f>IF(Y32+Z32&gt;0,"",IF(AA32&gt;0,$R$7,""))</f>
        <v/>
      </c>
      <c r="BZ5" s="720">
        <f>IF(Y32+Z32+AA32&gt;0,"",IF(AB32&gt;0,$R$7,""))</f>
        <v>5.2</v>
      </c>
      <c r="CA5" s="721">
        <f t="shared" ref="CA5:CH5" si="4">+AC31</f>
        <v>0</v>
      </c>
      <c r="CB5" s="721">
        <f t="shared" si="4"/>
        <v>0</v>
      </c>
      <c r="CC5" s="721">
        <f t="shared" si="4"/>
        <v>0</v>
      </c>
      <c r="CD5" s="721">
        <f t="shared" si="4"/>
        <v>0</v>
      </c>
      <c r="CE5" s="721">
        <f t="shared" si="4"/>
        <v>0</v>
      </c>
      <c r="CF5" s="721">
        <f t="shared" si="4"/>
        <v>0</v>
      </c>
      <c r="CG5" s="721">
        <f t="shared" si="4"/>
        <v>0</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316</v>
      </c>
      <c r="O7" s="735"/>
      <c r="P7" s="731" t="s">
        <v>806</v>
      </c>
      <c r="Q7" s="733"/>
      <c r="R7" s="736">
        <v>5.2</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443</v>
      </c>
      <c r="O11" s="760"/>
      <c r="P11" s="759" t="s">
        <v>463</v>
      </c>
      <c r="Q11" s="760"/>
      <c r="R11" s="183" t="s">
        <v>464</v>
      </c>
      <c r="S11" s="183"/>
      <c r="T11" s="183"/>
      <c r="U11" s="759" t="s">
        <v>437</v>
      </c>
      <c r="V11" s="760"/>
      <c r="W11" s="759"/>
      <c r="X11" s="761"/>
      <c r="Y11" s="762"/>
      <c r="Z11" s="762"/>
      <c r="AA11" s="762"/>
      <c r="AB11" s="762" t="s">
        <v>332</v>
      </c>
      <c r="AC11" s="763"/>
      <c r="AD11" s="763"/>
      <c r="AE11" s="763"/>
      <c r="AF11" s="763"/>
      <c r="AG11" s="763"/>
      <c r="AH11" s="763"/>
      <c r="AI11" s="763"/>
      <c r="AJ11" s="763"/>
      <c r="AK11" s="764" t="s">
        <v>852</v>
      </c>
      <c r="AL11" s="765"/>
      <c r="AM11" s="765"/>
      <c r="AN11" s="766"/>
      <c r="AO11" s="767"/>
      <c r="AP11" s="3"/>
      <c r="AQ11" s="768">
        <f>IF(P11="材質劣化",2,IF(P11="漏水",3,1))</f>
        <v>1</v>
      </c>
    </row>
    <row r="12" spans="2:86" ht="12" customHeight="1" x14ac:dyDescent="0.15">
      <c r="B12" s="419"/>
      <c r="C12" s="730"/>
      <c r="D12" s="725"/>
      <c r="E12" s="725"/>
      <c r="F12" s="725"/>
      <c r="G12" s="725"/>
      <c r="H12" s="725"/>
      <c r="I12" s="725"/>
      <c r="J12" s="726"/>
      <c r="K12" s="758"/>
      <c r="L12" s="759"/>
      <c r="M12" s="760"/>
      <c r="N12" s="759"/>
      <c r="O12" s="760"/>
      <c r="P12" s="759"/>
      <c r="Q12" s="760"/>
      <c r="R12" s="183"/>
      <c r="S12" s="183"/>
      <c r="T12" s="183"/>
      <c r="U12" s="759"/>
      <c r="V12" s="760"/>
      <c r="W12" s="759"/>
      <c r="X12" s="761"/>
      <c r="Y12" s="762"/>
      <c r="Z12" s="762"/>
      <c r="AA12" s="762"/>
      <c r="AB12" s="762"/>
      <c r="AC12" s="763"/>
      <c r="AD12" s="763"/>
      <c r="AE12" s="763"/>
      <c r="AF12" s="763"/>
      <c r="AG12" s="763"/>
      <c r="AH12" s="763"/>
      <c r="AI12" s="763"/>
      <c r="AJ12" s="763"/>
      <c r="AK12" s="764"/>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0</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1</v>
      </c>
      <c r="AC32" s="762">
        <f t="shared" ref="AC32:AJ32" si="7">COUNT(AC11:AC30)</f>
        <v>0</v>
      </c>
      <c r="AD32" s="762">
        <f t="shared" si="7"/>
        <v>0</v>
      </c>
      <c r="AE32" s="762">
        <f t="shared" si="7"/>
        <v>0</v>
      </c>
      <c r="AF32" s="762">
        <f t="shared" si="7"/>
        <v>0</v>
      </c>
      <c r="AG32" s="762">
        <f t="shared" si="7"/>
        <v>0</v>
      </c>
      <c r="AH32" s="762">
        <f t="shared" si="7"/>
        <v>0</v>
      </c>
      <c r="AI32" s="762">
        <f t="shared" si="7"/>
        <v>0</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Ⅱb</v>
      </c>
      <c r="Z33" s="735"/>
      <c r="AA33" s="735"/>
      <c r="AB33" s="776"/>
      <c r="AC33" s="734" t="str">
        <f>IF(AC32&gt;0,"Ⅳ",IF(AD32&gt;0,"Ⅲ",IF(AE32&gt;0,"Ⅱa",IF(AF32&gt;0,"Ⅱb","Ⅰ"))))</f>
        <v>Ⅰ</v>
      </c>
      <c r="AD33" s="735"/>
      <c r="AE33" s="735"/>
      <c r="AF33" s="776"/>
      <c r="AG33" s="734" t="str">
        <f>IF(AG32&gt;0,"Ⅳ",IF(AH32&gt;0,"Ⅲ",IF(AI32&gt;0,"Ⅱa",IF(AJ32&gt;0,"Ⅱb","Ⅰ"))))</f>
        <v>Ⅰ</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1</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f>IF(AQ34=1,"",IF(AS34&gt;0,1,""))</f>
        <v>1</v>
      </c>
      <c r="AB35" s="784"/>
      <c r="AC35" s="762">
        <f>+AC32</f>
        <v>0</v>
      </c>
      <c r="AD35" s="762">
        <f>AD32</f>
        <v>0</v>
      </c>
      <c r="AE35" s="783">
        <f>AE32+AF32</f>
        <v>0</v>
      </c>
      <c r="AF35" s="784"/>
      <c r="AG35" s="762">
        <f>AG32</f>
        <v>0</v>
      </c>
      <c r="AH35" s="762">
        <f>AH32</f>
        <v>0</v>
      </c>
      <c r="AI35" s="783">
        <f>AI32+AJ32</f>
        <v>0</v>
      </c>
      <c r="AJ35" s="784"/>
      <c r="AK35" s="777"/>
      <c r="AL35" s="778"/>
      <c r="AM35" s="778"/>
      <c r="AN35" s="778"/>
      <c r="AO35" s="779"/>
      <c r="AP35" s="3"/>
      <c r="AQ35" s="717">
        <f>+Y32+AC35+AG35</f>
        <v>0</v>
      </c>
      <c r="AR35" s="717">
        <f>+Z32+AD35+AH35</f>
        <v>0</v>
      </c>
      <c r="AS35" s="785">
        <f>+AS34+AE35+AI35</f>
        <v>1</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Ⅱ</v>
      </c>
      <c r="Z36" s="787"/>
      <c r="AA36" s="787"/>
      <c r="AB36" s="787"/>
      <c r="AC36" s="787" t="str">
        <f t="shared" ref="AC36" si="8">IF(AC35&gt;0,"Ⅳ",IF(AD35&gt;0,"Ⅲ",IF(AE35&gt;0,"Ⅱ","Ⅰ")))</f>
        <v>Ⅰ</v>
      </c>
      <c r="AD36" s="787"/>
      <c r="AE36" s="787"/>
      <c r="AF36" s="787"/>
      <c r="AG36" s="787" t="str">
        <f t="shared" ref="AG36" si="9">IF(AG35&gt;0,"Ⅳ",IF(AH35&gt;0,"Ⅲ",IF(AI35&gt;0,"Ⅱ","Ⅰ")))</f>
        <v>Ⅰ</v>
      </c>
      <c r="AH36" s="787"/>
      <c r="AI36" s="787"/>
      <c r="AJ36" s="787"/>
      <c r="AK36" s="777"/>
      <c r="AL36" s="778"/>
      <c r="AM36" s="778"/>
      <c r="AN36" s="778"/>
      <c r="AO36" s="779"/>
      <c r="AP36" s="3"/>
      <c r="AQ36" s="787" t="str">
        <f>IF(AQ35&gt;0,"Ⅳ",IF(AR35&gt;0,"Ⅲ",IF(AS35&gt;0,"Ⅱ","Ⅰ")))</f>
        <v>Ⅱ</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Ⅱ</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47" priority="3">
      <formula>$AQ11=2</formula>
    </cfRule>
  </conditionalFormatting>
  <conditionalFormatting sqref="Y11:AF30">
    <cfRule type="expression" dxfId="46" priority="2">
      <formula>$AQ11=3</formula>
    </cfRule>
  </conditionalFormatting>
  <conditionalFormatting sqref="AC11:AJ30">
    <cfRule type="expression" dxfId="45" priority="1">
      <formula>$AQ11=1</formula>
    </cfRule>
  </conditionalFormatting>
  <dataValidations count="2">
    <dataValidation type="list" allowBlank="1" showInputMessage="1" showErrorMessage="1" sqref="N11:O30 R11:T30" xr:uid="{B3244413-840F-47B0-8C69-C08E30F0D71F}">
      <formula1>INDIRECT(L11)</formula1>
    </dataValidation>
    <dataValidation type="list" allowBlank="1" showInputMessage="1" showErrorMessage="1" sqref="Y11:AB30" xr:uid="{055C1B68-3FE2-439A-96DA-F30F2B8B02EA}">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A0F17-0496-4377-920C-D86A85581C98}">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S32</v>
      </c>
      <c r="AW5" s="716">
        <f>R7</f>
        <v>4</v>
      </c>
      <c r="AX5" s="717">
        <f>+Y32</f>
        <v>0</v>
      </c>
      <c r="AY5" s="717">
        <f>+Z32</f>
        <v>0</v>
      </c>
      <c r="AZ5" s="717">
        <f>+AA32</f>
        <v>0</v>
      </c>
      <c r="BA5" s="717">
        <f t="shared" ref="BA5" si="0">+AB32</f>
        <v>1</v>
      </c>
      <c r="BB5" s="717">
        <f>+AC32</f>
        <v>0</v>
      </c>
      <c r="BC5" s="717">
        <f t="shared" ref="BC5:BI5" si="1">+AD32</f>
        <v>0</v>
      </c>
      <c r="BD5" s="717">
        <f t="shared" si="1"/>
        <v>0</v>
      </c>
      <c r="BE5" s="717">
        <f t="shared" si="1"/>
        <v>0</v>
      </c>
      <c r="BF5" s="717">
        <f t="shared" si="1"/>
        <v>0</v>
      </c>
      <c r="BG5" s="717">
        <f t="shared" si="1"/>
        <v>0</v>
      </c>
      <c r="BH5" s="717">
        <f t="shared" si="1"/>
        <v>0</v>
      </c>
      <c r="BI5" s="717">
        <f t="shared" si="1"/>
        <v>0</v>
      </c>
      <c r="BJ5" s="717" t="str">
        <f>+Y35</f>
        <v/>
      </c>
      <c r="BK5" s="717" t="str">
        <f t="shared" ref="BK5" si="2">+Z35</f>
        <v/>
      </c>
      <c r="BL5" s="717">
        <f>+AA35</f>
        <v>1</v>
      </c>
      <c r="BM5" s="717">
        <f>+AC35</f>
        <v>0</v>
      </c>
      <c r="BN5" s="717">
        <f t="shared" ref="BN5:BO5" si="3">+AD35</f>
        <v>0</v>
      </c>
      <c r="BO5" s="717">
        <f t="shared" si="3"/>
        <v>0</v>
      </c>
      <c r="BP5" s="717">
        <f>+AG35</f>
        <v>0</v>
      </c>
      <c r="BQ5" s="717">
        <f>+AH35</f>
        <v>0</v>
      </c>
      <c r="BR5" s="717">
        <f>+AI35</f>
        <v>0</v>
      </c>
      <c r="BS5" s="718" t="str">
        <f>+Y36</f>
        <v>Ⅱ</v>
      </c>
      <c r="BT5" s="718" t="str">
        <f>+AC36</f>
        <v>Ⅰ</v>
      </c>
      <c r="BU5" s="718" t="str">
        <f>+AG36</f>
        <v>Ⅰ</v>
      </c>
      <c r="BV5" s="718" t="str">
        <f>+Y37</f>
        <v>Ⅱ</v>
      </c>
      <c r="BW5" s="719" t="str">
        <f>IF(Y32&gt;0,$R$7,"")</f>
        <v/>
      </c>
      <c r="BX5" s="720" t="str">
        <f>IF(Z32&gt;0,"",IF(AA32&gt;0,$R$7,""))</f>
        <v/>
      </c>
      <c r="BY5" s="720" t="str">
        <f>IF(Y32+Z32&gt;0,"",IF(AA32&gt;0,$R$7,""))</f>
        <v/>
      </c>
      <c r="BZ5" s="720">
        <f>IF(Y32+Z32+AA32&gt;0,"",IF(AB32&gt;0,$R$7,""))</f>
        <v>4</v>
      </c>
      <c r="CA5" s="721">
        <f t="shared" ref="CA5:CH5" si="4">+AC31</f>
        <v>0</v>
      </c>
      <c r="CB5" s="721">
        <f t="shared" si="4"/>
        <v>0</v>
      </c>
      <c r="CC5" s="721">
        <f t="shared" si="4"/>
        <v>0</v>
      </c>
      <c r="CD5" s="721">
        <f t="shared" si="4"/>
        <v>0</v>
      </c>
      <c r="CE5" s="721">
        <f t="shared" si="4"/>
        <v>0</v>
      </c>
      <c r="CF5" s="721">
        <f t="shared" si="4"/>
        <v>0</v>
      </c>
      <c r="CG5" s="721">
        <f t="shared" si="4"/>
        <v>0</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317</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443</v>
      </c>
      <c r="O11" s="760"/>
      <c r="P11" s="759" t="s">
        <v>463</v>
      </c>
      <c r="Q11" s="760"/>
      <c r="R11" s="183" t="s">
        <v>464</v>
      </c>
      <c r="S11" s="183"/>
      <c r="T11" s="183"/>
      <c r="U11" s="759" t="s">
        <v>437</v>
      </c>
      <c r="V11" s="760"/>
      <c r="W11" s="759"/>
      <c r="X11" s="761"/>
      <c r="Y11" s="762"/>
      <c r="Z11" s="762"/>
      <c r="AA11" s="762"/>
      <c r="AB11" s="762" t="s">
        <v>332</v>
      </c>
      <c r="AC11" s="763"/>
      <c r="AD11" s="763"/>
      <c r="AE11" s="763"/>
      <c r="AF11" s="763"/>
      <c r="AG11" s="763"/>
      <c r="AH11" s="763"/>
      <c r="AI11" s="763"/>
      <c r="AJ11" s="763"/>
      <c r="AK11" s="764" t="s">
        <v>853</v>
      </c>
      <c r="AL11" s="765"/>
      <c r="AM11" s="765"/>
      <c r="AN11" s="766"/>
      <c r="AO11" s="767"/>
      <c r="AP11" s="3"/>
      <c r="AQ11" s="768">
        <f>IF(P11="材質劣化",2,IF(P11="漏水",3,1))</f>
        <v>1</v>
      </c>
    </row>
    <row r="12" spans="2:86" ht="12" customHeight="1" x14ac:dyDescent="0.15">
      <c r="B12" s="419"/>
      <c r="C12" s="730"/>
      <c r="D12" s="725"/>
      <c r="E12" s="725"/>
      <c r="F12" s="725"/>
      <c r="G12" s="725"/>
      <c r="H12" s="725"/>
      <c r="I12" s="725"/>
      <c r="J12" s="726"/>
      <c r="K12" s="758"/>
      <c r="L12" s="759"/>
      <c r="M12" s="760"/>
      <c r="N12" s="759"/>
      <c r="O12" s="760"/>
      <c r="P12" s="759"/>
      <c r="Q12" s="760"/>
      <c r="R12" s="183"/>
      <c r="S12" s="183"/>
      <c r="T12" s="183"/>
      <c r="U12" s="759"/>
      <c r="V12" s="760"/>
      <c r="W12" s="759"/>
      <c r="X12" s="761"/>
      <c r="Y12" s="762"/>
      <c r="Z12" s="762"/>
      <c r="AA12" s="762"/>
      <c r="AB12" s="762"/>
      <c r="AC12" s="763"/>
      <c r="AD12" s="763"/>
      <c r="AE12" s="763"/>
      <c r="AF12" s="763"/>
      <c r="AG12" s="763"/>
      <c r="AH12" s="763"/>
      <c r="AI12" s="763"/>
      <c r="AJ12" s="763"/>
      <c r="AK12" s="764"/>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0</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1</v>
      </c>
      <c r="AC32" s="762">
        <f t="shared" ref="AC32:AJ32" si="7">COUNT(AC11:AC30)</f>
        <v>0</v>
      </c>
      <c r="AD32" s="762">
        <f t="shared" si="7"/>
        <v>0</v>
      </c>
      <c r="AE32" s="762">
        <f t="shared" si="7"/>
        <v>0</v>
      </c>
      <c r="AF32" s="762">
        <f t="shared" si="7"/>
        <v>0</v>
      </c>
      <c r="AG32" s="762">
        <f t="shared" si="7"/>
        <v>0</v>
      </c>
      <c r="AH32" s="762">
        <f t="shared" si="7"/>
        <v>0</v>
      </c>
      <c r="AI32" s="762">
        <f t="shared" si="7"/>
        <v>0</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Ⅱb</v>
      </c>
      <c r="Z33" s="735"/>
      <c r="AA33" s="735"/>
      <c r="AB33" s="776"/>
      <c r="AC33" s="734" t="str">
        <f>IF(AC32&gt;0,"Ⅳ",IF(AD32&gt;0,"Ⅲ",IF(AE32&gt;0,"Ⅱa",IF(AF32&gt;0,"Ⅱb","Ⅰ"))))</f>
        <v>Ⅰ</v>
      </c>
      <c r="AD33" s="735"/>
      <c r="AE33" s="735"/>
      <c r="AF33" s="776"/>
      <c r="AG33" s="734" t="str">
        <f>IF(AG32&gt;0,"Ⅳ",IF(AH32&gt;0,"Ⅲ",IF(AI32&gt;0,"Ⅱa",IF(AJ32&gt;0,"Ⅱb","Ⅰ"))))</f>
        <v>Ⅰ</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1</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f>IF(AQ34=1,"",IF(AS34&gt;0,1,""))</f>
        <v>1</v>
      </c>
      <c r="AB35" s="784"/>
      <c r="AC35" s="762">
        <f>+AC32</f>
        <v>0</v>
      </c>
      <c r="AD35" s="762">
        <f>AD32</f>
        <v>0</v>
      </c>
      <c r="AE35" s="783">
        <f>AE32+AF32</f>
        <v>0</v>
      </c>
      <c r="AF35" s="784"/>
      <c r="AG35" s="762">
        <f>AG32</f>
        <v>0</v>
      </c>
      <c r="AH35" s="762">
        <f>AH32</f>
        <v>0</v>
      </c>
      <c r="AI35" s="783">
        <f>AI32+AJ32</f>
        <v>0</v>
      </c>
      <c r="AJ35" s="784"/>
      <c r="AK35" s="777"/>
      <c r="AL35" s="778"/>
      <c r="AM35" s="778"/>
      <c r="AN35" s="778"/>
      <c r="AO35" s="779"/>
      <c r="AP35" s="3"/>
      <c r="AQ35" s="717">
        <f>+Y32+AC35+AG35</f>
        <v>0</v>
      </c>
      <c r="AR35" s="717">
        <f>+Z32+AD35+AH35</f>
        <v>0</v>
      </c>
      <c r="AS35" s="785">
        <f>+AS34+AE35+AI35</f>
        <v>1</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Ⅱ</v>
      </c>
      <c r="Z36" s="787"/>
      <c r="AA36" s="787"/>
      <c r="AB36" s="787"/>
      <c r="AC36" s="787" t="str">
        <f t="shared" ref="AC36" si="8">IF(AC35&gt;0,"Ⅳ",IF(AD35&gt;0,"Ⅲ",IF(AE35&gt;0,"Ⅱ","Ⅰ")))</f>
        <v>Ⅰ</v>
      </c>
      <c r="AD36" s="787"/>
      <c r="AE36" s="787"/>
      <c r="AF36" s="787"/>
      <c r="AG36" s="787" t="str">
        <f t="shared" ref="AG36" si="9">IF(AG35&gt;0,"Ⅳ",IF(AH35&gt;0,"Ⅲ",IF(AI35&gt;0,"Ⅱ","Ⅰ")))</f>
        <v>Ⅰ</v>
      </c>
      <c r="AH36" s="787"/>
      <c r="AI36" s="787"/>
      <c r="AJ36" s="787"/>
      <c r="AK36" s="777"/>
      <c r="AL36" s="778"/>
      <c r="AM36" s="778"/>
      <c r="AN36" s="778"/>
      <c r="AO36" s="779"/>
      <c r="AP36" s="3"/>
      <c r="AQ36" s="787" t="str">
        <f>IF(AQ35&gt;0,"Ⅳ",IF(AR35&gt;0,"Ⅲ",IF(AS35&gt;0,"Ⅱ","Ⅰ")))</f>
        <v>Ⅱ</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Ⅱ</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44" priority="3">
      <formula>$AQ11=2</formula>
    </cfRule>
  </conditionalFormatting>
  <conditionalFormatting sqref="Y11:AF30">
    <cfRule type="expression" dxfId="43" priority="2">
      <formula>$AQ11=3</formula>
    </cfRule>
  </conditionalFormatting>
  <conditionalFormatting sqref="AC11:AJ30">
    <cfRule type="expression" dxfId="42" priority="1">
      <formula>$AQ11=1</formula>
    </cfRule>
  </conditionalFormatting>
  <dataValidations count="2">
    <dataValidation type="list" allowBlank="1" showInputMessage="1" showErrorMessage="1" sqref="N11:O30 R11:T30" xr:uid="{AD04423F-E712-4FB9-9343-1C90D65265A5}">
      <formula1>INDIRECT(L11)</formula1>
    </dataValidation>
    <dataValidation type="list" allowBlank="1" showInputMessage="1" showErrorMessage="1" sqref="Y11:AB30" xr:uid="{2A93E18B-C82B-4147-95DE-5682F9A9EA14}">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358D0-2A13-4762-996B-A67E1965722B}">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S33</v>
      </c>
      <c r="AW5" s="716">
        <f>R7</f>
        <v>4</v>
      </c>
      <c r="AX5" s="717">
        <f>+Y32</f>
        <v>0</v>
      </c>
      <c r="AY5" s="717">
        <f>+Z32</f>
        <v>0</v>
      </c>
      <c r="AZ5" s="717">
        <f>+AA32</f>
        <v>0</v>
      </c>
      <c r="BA5" s="717">
        <f t="shared" ref="BA5" si="0">+AB32</f>
        <v>2</v>
      </c>
      <c r="BB5" s="717">
        <f>+AC32</f>
        <v>0</v>
      </c>
      <c r="BC5" s="717">
        <f t="shared" ref="BC5:BI5" si="1">+AD32</f>
        <v>0</v>
      </c>
      <c r="BD5" s="717">
        <f t="shared" si="1"/>
        <v>0</v>
      </c>
      <c r="BE5" s="717">
        <f t="shared" si="1"/>
        <v>0</v>
      </c>
      <c r="BF5" s="717">
        <f t="shared" si="1"/>
        <v>0</v>
      </c>
      <c r="BG5" s="717">
        <f t="shared" si="1"/>
        <v>0</v>
      </c>
      <c r="BH5" s="717">
        <f t="shared" si="1"/>
        <v>1</v>
      </c>
      <c r="BI5" s="717">
        <f t="shared" si="1"/>
        <v>1</v>
      </c>
      <c r="BJ5" s="717" t="str">
        <f>+Y35</f>
        <v/>
      </c>
      <c r="BK5" s="717" t="str">
        <f t="shared" ref="BK5" si="2">+Z35</f>
        <v/>
      </c>
      <c r="BL5" s="717">
        <f>+AA35</f>
        <v>1</v>
      </c>
      <c r="BM5" s="717">
        <f>+AC35</f>
        <v>0</v>
      </c>
      <c r="BN5" s="717">
        <f t="shared" ref="BN5:BO5" si="3">+AD35</f>
        <v>0</v>
      </c>
      <c r="BO5" s="717">
        <f t="shared" si="3"/>
        <v>0</v>
      </c>
      <c r="BP5" s="717">
        <f>+AG35</f>
        <v>0</v>
      </c>
      <c r="BQ5" s="717">
        <f>+AH35</f>
        <v>0</v>
      </c>
      <c r="BR5" s="717">
        <f>+AI35</f>
        <v>2</v>
      </c>
      <c r="BS5" s="718" t="str">
        <f>+Y36</f>
        <v>Ⅱ</v>
      </c>
      <c r="BT5" s="718" t="str">
        <f>+AC36</f>
        <v>Ⅰ</v>
      </c>
      <c r="BU5" s="718" t="str">
        <f>+AG36</f>
        <v>Ⅱ</v>
      </c>
      <c r="BV5" s="718" t="str">
        <f>+Y37</f>
        <v>Ⅱ</v>
      </c>
      <c r="BW5" s="719" t="str">
        <f>IF(Y32&gt;0,$R$7,"")</f>
        <v/>
      </c>
      <c r="BX5" s="720" t="str">
        <f>IF(Z32&gt;0,"",IF(AA32&gt;0,$R$7,""))</f>
        <v/>
      </c>
      <c r="BY5" s="720" t="str">
        <f>IF(Y32+Z32&gt;0,"",IF(AA32&gt;0,$R$7,""))</f>
        <v/>
      </c>
      <c r="BZ5" s="720">
        <f>IF(Y32+Z32+AA32&gt;0,"",IF(AB32&gt;0,$R$7,""))</f>
        <v>4</v>
      </c>
      <c r="CA5" s="721">
        <f t="shared" ref="CA5:CH5" si="4">+AC31</f>
        <v>0</v>
      </c>
      <c r="CB5" s="721">
        <f t="shared" si="4"/>
        <v>0</v>
      </c>
      <c r="CC5" s="721">
        <f t="shared" si="4"/>
        <v>0</v>
      </c>
      <c r="CD5" s="721">
        <f t="shared" si="4"/>
        <v>0</v>
      </c>
      <c r="CE5" s="721">
        <f t="shared" si="4"/>
        <v>0</v>
      </c>
      <c r="CF5" s="721">
        <f t="shared" si="4"/>
        <v>0</v>
      </c>
      <c r="CG5" s="721">
        <f t="shared" si="4"/>
        <v>3.6</v>
      </c>
      <c r="CH5" s="721">
        <f t="shared" si="4"/>
        <v>0.6</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318</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443</v>
      </c>
      <c r="O11" s="760"/>
      <c r="P11" s="759" t="s">
        <v>463</v>
      </c>
      <c r="Q11" s="760"/>
      <c r="R11" s="183" t="s">
        <v>464</v>
      </c>
      <c r="S11" s="183"/>
      <c r="T11" s="183"/>
      <c r="U11" s="759" t="s">
        <v>437</v>
      </c>
      <c r="V11" s="760"/>
      <c r="W11" s="759"/>
      <c r="X11" s="761"/>
      <c r="Y11" s="762"/>
      <c r="Z11" s="762"/>
      <c r="AA11" s="762"/>
      <c r="AB11" s="762" t="s">
        <v>332</v>
      </c>
      <c r="AC11" s="763"/>
      <c r="AD11" s="763"/>
      <c r="AE11" s="763"/>
      <c r="AF11" s="763"/>
      <c r="AG11" s="763"/>
      <c r="AH11" s="763"/>
      <c r="AI11" s="763"/>
      <c r="AJ11" s="763"/>
      <c r="AK11" s="764" t="s">
        <v>854</v>
      </c>
      <c r="AL11" s="765"/>
      <c r="AM11" s="765"/>
      <c r="AN11" s="766"/>
      <c r="AO11" s="767"/>
      <c r="AP11" s="3"/>
      <c r="AQ11" s="768">
        <f>IF(P11="材質劣化",2,IF(P11="漏水",3,1))</f>
        <v>1</v>
      </c>
    </row>
    <row r="12" spans="2:86" ht="12" customHeight="1" x14ac:dyDescent="0.15">
      <c r="B12" s="419"/>
      <c r="C12" s="730"/>
      <c r="D12" s="725"/>
      <c r="E12" s="725"/>
      <c r="F12" s="725"/>
      <c r="G12" s="725"/>
      <c r="H12" s="725"/>
      <c r="I12" s="725"/>
      <c r="J12" s="726"/>
      <c r="K12" s="758">
        <v>2</v>
      </c>
      <c r="L12" s="759" t="s">
        <v>431</v>
      </c>
      <c r="M12" s="760"/>
      <c r="N12" s="759" t="s">
        <v>445</v>
      </c>
      <c r="O12" s="760"/>
      <c r="P12" s="759" t="s">
        <v>452</v>
      </c>
      <c r="Q12" s="760"/>
      <c r="R12" s="183" t="s">
        <v>452</v>
      </c>
      <c r="S12" s="183"/>
      <c r="T12" s="183"/>
      <c r="U12" s="759" t="s">
        <v>356</v>
      </c>
      <c r="V12" s="760"/>
      <c r="W12" s="759"/>
      <c r="X12" s="761"/>
      <c r="Y12" s="762"/>
      <c r="Z12" s="762"/>
      <c r="AA12" s="762"/>
      <c r="AB12" s="762"/>
      <c r="AC12" s="763"/>
      <c r="AD12" s="763"/>
      <c r="AE12" s="763"/>
      <c r="AF12" s="763"/>
      <c r="AG12" s="763"/>
      <c r="AH12" s="763"/>
      <c r="AI12" s="763">
        <v>3.6</v>
      </c>
      <c r="AJ12" s="763"/>
      <c r="AK12" s="764">
        <v>0</v>
      </c>
      <c r="AL12" s="765"/>
      <c r="AM12" s="765"/>
      <c r="AN12" s="769"/>
      <c r="AO12" s="770"/>
      <c r="AP12" s="3"/>
      <c r="AQ12" s="768">
        <f t="shared" ref="AQ12:AQ30" si="5">IF(P12="材質劣化",2,IF(P12="漏水",3,1))</f>
        <v>3</v>
      </c>
    </row>
    <row r="13" spans="2:86" ht="12" customHeight="1" x14ac:dyDescent="0.15">
      <c r="B13" s="419"/>
      <c r="C13" s="730"/>
      <c r="D13" s="725"/>
      <c r="E13" s="725"/>
      <c r="F13" s="725"/>
      <c r="G13" s="725"/>
      <c r="H13" s="725"/>
      <c r="I13" s="725"/>
      <c r="J13" s="726"/>
      <c r="K13" s="758">
        <v>3</v>
      </c>
      <c r="L13" s="759" t="s">
        <v>431</v>
      </c>
      <c r="M13" s="760"/>
      <c r="N13" s="759" t="s">
        <v>458</v>
      </c>
      <c r="O13" s="760"/>
      <c r="P13" s="759" t="s">
        <v>463</v>
      </c>
      <c r="Q13" s="760"/>
      <c r="R13" s="183" t="s">
        <v>464</v>
      </c>
      <c r="S13" s="183"/>
      <c r="T13" s="183"/>
      <c r="U13" s="759" t="s">
        <v>437</v>
      </c>
      <c r="V13" s="760"/>
      <c r="W13" s="759"/>
      <c r="X13" s="761"/>
      <c r="Y13" s="762"/>
      <c r="Z13" s="762"/>
      <c r="AA13" s="762"/>
      <c r="AB13" s="762" t="s">
        <v>332</v>
      </c>
      <c r="AC13" s="763"/>
      <c r="AD13" s="763"/>
      <c r="AE13" s="763"/>
      <c r="AF13" s="763"/>
      <c r="AG13" s="763"/>
      <c r="AH13" s="763"/>
      <c r="AI13" s="763"/>
      <c r="AJ13" s="763"/>
      <c r="AK13" s="764" t="s">
        <v>849</v>
      </c>
      <c r="AL13" s="765"/>
      <c r="AM13" s="765"/>
      <c r="AN13" s="769"/>
      <c r="AO13" s="770"/>
      <c r="AP13" s="3"/>
      <c r="AQ13" s="768">
        <f t="shared" si="5"/>
        <v>1</v>
      </c>
    </row>
    <row r="14" spans="2:86" ht="12" customHeight="1" x14ac:dyDescent="0.15">
      <c r="B14" s="419"/>
      <c r="C14" s="730"/>
      <c r="D14" s="725"/>
      <c r="E14" s="725"/>
      <c r="F14" s="725"/>
      <c r="G14" s="725"/>
      <c r="H14" s="725"/>
      <c r="I14" s="725"/>
      <c r="J14" s="726"/>
      <c r="K14" s="758">
        <v>4</v>
      </c>
      <c r="L14" s="759" t="s">
        <v>466</v>
      </c>
      <c r="M14" s="760"/>
      <c r="N14" s="759" t="s">
        <v>512</v>
      </c>
      <c r="O14" s="760"/>
      <c r="P14" s="759" t="s">
        <v>452</v>
      </c>
      <c r="Q14" s="760"/>
      <c r="R14" s="183" t="s">
        <v>452</v>
      </c>
      <c r="S14" s="183"/>
      <c r="T14" s="183"/>
      <c r="U14" s="759" t="s">
        <v>356</v>
      </c>
      <c r="V14" s="760"/>
      <c r="W14" s="759"/>
      <c r="X14" s="761"/>
      <c r="Y14" s="762"/>
      <c r="Z14" s="762"/>
      <c r="AA14" s="762"/>
      <c r="AB14" s="762"/>
      <c r="AC14" s="763"/>
      <c r="AD14" s="763"/>
      <c r="AE14" s="763"/>
      <c r="AF14" s="763"/>
      <c r="AG14" s="763"/>
      <c r="AH14" s="763"/>
      <c r="AI14" s="763"/>
      <c r="AJ14" s="763">
        <v>0.6</v>
      </c>
      <c r="AK14" s="764">
        <v>0</v>
      </c>
      <c r="AL14" s="765"/>
      <c r="AM14" s="765"/>
      <c r="AN14" s="769"/>
      <c r="AO14" s="770"/>
      <c r="AP14" s="3"/>
      <c r="AQ14" s="768">
        <f t="shared" si="5"/>
        <v>3</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3.6</v>
      </c>
      <c r="AJ31" s="772">
        <f t="shared" si="6"/>
        <v>0.6</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2</v>
      </c>
      <c r="AC32" s="762">
        <f t="shared" ref="AC32:AJ32" si="7">COUNT(AC11:AC30)</f>
        <v>0</v>
      </c>
      <c r="AD32" s="762">
        <f t="shared" si="7"/>
        <v>0</v>
      </c>
      <c r="AE32" s="762">
        <f t="shared" si="7"/>
        <v>0</v>
      </c>
      <c r="AF32" s="762">
        <f t="shared" si="7"/>
        <v>0</v>
      </c>
      <c r="AG32" s="762">
        <f t="shared" si="7"/>
        <v>0</v>
      </c>
      <c r="AH32" s="762">
        <f t="shared" si="7"/>
        <v>0</v>
      </c>
      <c r="AI32" s="762">
        <f t="shared" si="7"/>
        <v>1</v>
      </c>
      <c r="AJ32" s="762">
        <f t="shared" si="7"/>
        <v>1</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Ⅱb</v>
      </c>
      <c r="Z33" s="735"/>
      <c r="AA33" s="735"/>
      <c r="AB33" s="776"/>
      <c r="AC33" s="734" t="str">
        <f>IF(AC32&gt;0,"Ⅳ",IF(AD32&gt;0,"Ⅲ",IF(AE32&gt;0,"Ⅱa",IF(AF32&gt;0,"Ⅱb","Ⅰ"))))</f>
        <v>Ⅰ</v>
      </c>
      <c r="AD33" s="735"/>
      <c r="AE33" s="735"/>
      <c r="AF33" s="776"/>
      <c r="AG33" s="734" t="str">
        <f>IF(AG32&gt;0,"Ⅳ",IF(AH32&gt;0,"Ⅲ",IF(AI32&gt;0,"Ⅱa",IF(AJ32&gt;0,"Ⅱb","Ⅰ"))))</f>
        <v>Ⅱa</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2</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f>IF(AQ34=1,"",IF(AS34&gt;0,1,""))</f>
        <v>1</v>
      </c>
      <c r="AB35" s="784"/>
      <c r="AC35" s="762">
        <f>+AC32</f>
        <v>0</v>
      </c>
      <c r="AD35" s="762">
        <f>AD32</f>
        <v>0</v>
      </c>
      <c r="AE35" s="783">
        <f>AE32+AF32</f>
        <v>0</v>
      </c>
      <c r="AF35" s="784"/>
      <c r="AG35" s="762">
        <f>AG32</f>
        <v>0</v>
      </c>
      <c r="AH35" s="762">
        <f>AH32</f>
        <v>0</v>
      </c>
      <c r="AI35" s="783">
        <f>AI32+AJ32</f>
        <v>2</v>
      </c>
      <c r="AJ35" s="784"/>
      <c r="AK35" s="777"/>
      <c r="AL35" s="778"/>
      <c r="AM35" s="778"/>
      <c r="AN35" s="778"/>
      <c r="AO35" s="779"/>
      <c r="AP35" s="3"/>
      <c r="AQ35" s="717">
        <f>+Y32+AC35+AG35</f>
        <v>0</v>
      </c>
      <c r="AR35" s="717">
        <f>+Z32+AD35+AH35</f>
        <v>0</v>
      </c>
      <c r="AS35" s="785">
        <f>+AS34+AE35+AI35</f>
        <v>4</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Ⅱ</v>
      </c>
      <c r="Z36" s="787"/>
      <c r="AA36" s="787"/>
      <c r="AB36" s="787"/>
      <c r="AC36" s="787" t="str">
        <f t="shared" ref="AC36" si="8">IF(AC35&gt;0,"Ⅳ",IF(AD35&gt;0,"Ⅲ",IF(AE35&gt;0,"Ⅱ","Ⅰ")))</f>
        <v>Ⅰ</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Ⅱ</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Ⅱ</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41" priority="3">
      <formula>$AQ11=2</formula>
    </cfRule>
  </conditionalFormatting>
  <conditionalFormatting sqref="Y11:AF30">
    <cfRule type="expression" dxfId="40" priority="2">
      <formula>$AQ11=3</formula>
    </cfRule>
  </conditionalFormatting>
  <conditionalFormatting sqref="AC11:AJ30">
    <cfRule type="expression" dxfId="39" priority="1">
      <formula>$AQ11=1</formula>
    </cfRule>
  </conditionalFormatting>
  <dataValidations count="2">
    <dataValidation type="list" allowBlank="1" showInputMessage="1" showErrorMessage="1" sqref="N11:O30 R11:T30" xr:uid="{033AB338-1148-4A4F-9700-F9627160C957}">
      <formula1>INDIRECT(L11)</formula1>
    </dataValidation>
    <dataValidation type="list" allowBlank="1" showInputMessage="1" showErrorMessage="1" sqref="Y11:AB30" xr:uid="{26452D7A-C92F-48D5-8A19-25DB2073B397}">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ED2B0-64DC-4F95-979A-F979FEE27544}">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S34</v>
      </c>
      <c r="AW5" s="716">
        <f>R7</f>
        <v>4</v>
      </c>
      <c r="AX5" s="717">
        <f>+Y32</f>
        <v>0</v>
      </c>
      <c r="AY5" s="717">
        <f>+Z32</f>
        <v>0</v>
      </c>
      <c r="AZ5" s="717">
        <f>+AA32</f>
        <v>0</v>
      </c>
      <c r="BA5" s="717">
        <f t="shared" ref="BA5" si="0">+AB32</f>
        <v>2</v>
      </c>
      <c r="BB5" s="717">
        <f>+AC32</f>
        <v>0</v>
      </c>
      <c r="BC5" s="717">
        <f t="shared" ref="BC5:BI5" si="1">+AD32</f>
        <v>0</v>
      </c>
      <c r="BD5" s="717">
        <f t="shared" si="1"/>
        <v>0</v>
      </c>
      <c r="BE5" s="717">
        <f t="shared" si="1"/>
        <v>0</v>
      </c>
      <c r="BF5" s="717">
        <f t="shared" si="1"/>
        <v>0</v>
      </c>
      <c r="BG5" s="717">
        <f t="shared" si="1"/>
        <v>0</v>
      </c>
      <c r="BH5" s="717">
        <f t="shared" si="1"/>
        <v>0</v>
      </c>
      <c r="BI5" s="717">
        <f t="shared" si="1"/>
        <v>2</v>
      </c>
      <c r="BJ5" s="717" t="str">
        <f>+Y35</f>
        <v/>
      </c>
      <c r="BK5" s="717" t="str">
        <f t="shared" ref="BK5" si="2">+Z35</f>
        <v/>
      </c>
      <c r="BL5" s="717">
        <f>+AA35</f>
        <v>1</v>
      </c>
      <c r="BM5" s="717">
        <f>+AC35</f>
        <v>0</v>
      </c>
      <c r="BN5" s="717">
        <f t="shared" ref="BN5:BO5" si="3">+AD35</f>
        <v>0</v>
      </c>
      <c r="BO5" s="717">
        <f t="shared" si="3"/>
        <v>0</v>
      </c>
      <c r="BP5" s="717">
        <f>+AG35</f>
        <v>0</v>
      </c>
      <c r="BQ5" s="717">
        <f>+AH35</f>
        <v>0</v>
      </c>
      <c r="BR5" s="717">
        <f>+AI35</f>
        <v>2</v>
      </c>
      <c r="BS5" s="718" t="str">
        <f>+Y36</f>
        <v>Ⅱ</v>
      </c>
      <c r="BT5" s="718" t="str">
        <f>+AC36</f>
        <v>Ⅰ</v>
      </c>
      <c r="BU5" s="718" t="str">
        <f>+AG36</f>
        <v>Ⅱ</v>
      </c>
      <c r="BV5" s="718" t="str">
        <f>+Y37</f>
        <v>Ⅱ</v>
      </c>
      <c r="BW5" s="719" t="str">
        <f>IF(Y32&gt;0,$R$7,"")</f>
        <v/>
      </c>
      <c r="BX5" s="720" t="str">
        <f>IF(Z32&gt;0,"",IF(AA32&gt;0,$R$7,""))</f>
        <v/>
      </c>
      <c r="BY5" s="720" t="str">
        <f>IF(Y32+Z32&gt;0,"",IF(AA32&gt;0,$R$7,""))</f>
        <v/>
      </c>
      <c r="BZ5" s="720">
        <f>IF(Y32+Z32+AA32&gt;0,"",IF(AB32&gt;0,$R$7,""))</f>
        <v>4</v>
      </c>
      <c r="CA5" s="721">
        <f t="shared" ref="CA5:CH5" si="4">+AC31</f>
        <v>0</v>
      </c>
      <c r="CB5" s="721">
        <f t="shared" si="4"/>
        <v>0</v>
      </c>
      <c r="CC5" s="721">
        <f t="shared" si="4"/>
        <v>0</v>
      </c>
      <c r="CD5" s="721">
        <f t="shared" si="4"/>
        <v>0</v>
      </c>
      <c r="CE5" s="721">
        <f t="shared" si="4"/>
        <v>0</v>
      </c>
      <c r="CF5" s="721">
        <f t="shared" si="4"/>
        <v>0</v>
      </c>
      <c r="CG5" s="721">
        <f t="shared" si="4"/>
        <v>0</v>
      </c>
      <c r="CH5" s="721">
        <f t="shared" si="4"/>
        <v>4.37</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319</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443</v>
      </c>
      <c r="O11" s="760"/>
      <c r="P11" s="759" t="s">
        <v>463</v>
      </c>
      <c r="Q11" s="760"/>
      <c r="R11" s="183" t="s">
        <v>464</v>
      </c>
      <c r="S11" s="183"/>
      <c r="T11" s="183"/>
      <c r="U11" s="759" t="s">
        <v>437</v>
      </c>
      <c r="V11" s="760"/>
      <c r="W11" s="759"/>
      <c r="X11" s="761"/>
      <c r="Y11" s="762"/>
      <c r="Z11" s="762"/>
      <c r="AA11" s="762"/>
      <c r="AB11" s="762" t="s">
        <v>332</v>
      </c>
      <c r="AC11" s="763"/>
      <c r="AD11" s="763"/>
      <c r="AE11" s="763"/>
      <c r="AF11" s="763"/>
      <c r="AG11" s="763"/>
      <c r="AH11" s="763"/>
      <c r="AI11" s="763"/>
      <c r="AJ11" s="763"/>
      <c r="AK11" s="764" t="s">
        <v>855</v>
      </c>
      <c r="AL11" s="765"/>
      <c r="AM11" s="765"/>
      <c r="AN11" s="766"/>
      <c r="AO11" s="767"/>
      <c r="AP11" s="3"/>
      <c r="AQ11" s="768">
        <f>IF(P11="材質劣化",2,IF(P11="漏水",3,1))</f>
        <v>1</v>
      </c>
    </row>
    <row r="12" spans="2:86" ht="12" customHeight="1" x14ac:dyDescent="0.15">
      <c r="B12" s="419"/>
      <c r="C12" s="730"/>
      <c r="D12" s="725"/>
      <c r="E12" s="725"/>
      <c r="F12" s="725"/>
      <c r="G12" s="725"/>
      <c r="H12" s="725"/>
      <c r="I12" s="725"/>
      <c r="J12" s="726"/>
      <c r="K12" s="758">
        <v>2</v>
      </c>
      <c r="L12" s="759" t="s">
        <v>431</v>
      </c>
      <c r="M12" s="760"/>
      <c r="N12" s="759" t="s">
        <v>458</v>
      </c>
      <c r="O12" s="760"/>
      <c r="P12" s="759" t="s">
        <v>463</v>
      </c>
      <c r="Q12" s="760"/>
      <c r="R12" s="183" t="s">
        <v>464</v>
      </c>
      <c r="S12" s="183"/>
      <c r="T12" s="183"/>
      <c r="U12" s="759" t="s">
        <v>437</v>
      </c>
      <c r="V12" s="760"/>
      <c r="W12" s="759"/>
      <c r="X12" s="761"/>
      <c r="Y12" s="762"/>
      <c r="Z12" s="762"/>
      <c r="AA12" s="762"/>
      <c r="AB12" s="762" t="s">
        <v>332</v>
      </c>
      <c r="AC12" s="763"/>
      <c r="AD12" s="763"/>
      <c r="AE12" s="763"/>
      <c r="AF12" s="763"/>
      <c r="AG12" s="763"/>
      <c r="AH12" s="763"/>
      <c r="AI12" s="763"/>
      <c r="AJ12" s="763"/>
      <c r="AK12" s="764" t="s">
        <v>856</v>
      </c>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v>3</v>
      </c>
      <c r="L13" s="759" t="s">
        <v>466</v>
      </c>
      <c r="M13" s="760"/>
      <c r="N13" s="759" t="s">
        <v>467</v>
      </c>
      <c r="O13" s="760"/>
      <c r="P13" s="759" t="s">
        <v>452</v>
      </c>
      <c r="Q13" s="760"/>
      <c r="R13" s="183" t="s">
        <v>468</v>
      </c>
      <c r="S13" s="183"/>
      <c r="T13" s="183"/>
      <c r="U13" s="759" t="s">
        <v>356</v>
      </c>
      <c r="V13" s="760"/>
      <c r="W13" s="759"/>
      <c r="X13" s="761"/>
      <c r="Y13" s="762"/>
      <c r="Z13" s="762"/>
      <c r="AA13" s="762"/>
      <c r="AB13" s="762"/>
      <c r="AC13" s="763"/>
      <c r="AD13" s="763"/>
      <c r="AE13" s="763"/>
      <c r="AF13" s="763"/>
      <c r="AG13" s="763"/>
      <c r="AH13" s="763"/>
      <c r="AI13" s="763"/>
      <c r="AJ13" s="763">
        <v>2.25</v>
      </c>
      <c r="AK13" s="764">
        <v>0</v>
      </c>
      <c r="AL13" s="765"/>
      <c r="AM13" s="765"/>
      <c r="AN13" s="769"/>
      <c r="AO13" s="770"/>
      <c r="AP13" s="3"/>
      <c r="AQ13" s="768">
        <f t="shared" si="5"/>
        <v>3</v>
      </c>
    </row>
    <row r="14" spans="2:86" ht="12" customHeight="1" x14ac:dyDescent="0.15">
      <c r="B14" s="419"/>
      <c r="C14" s="730"/>
      <c r="D14" s="725"/>
      <c r="E14" s="725"/>
      <c r="F14" s="725"/>
      <c r="G14" s="725"/>
      <c r="H14" s="725"/>
      <c r="I14" s="725"/>
      <c r="J14" s="726"/>
      <c r="K14" s="758">
        <v>4</v>
      </c>
      <c r="L14" s="759" t="s">
        <v>466</v>
      </c>
      <c r="M14" s="760"/>
      <c r="N14" s="759" t="s">
        <v>467</v>
      </c>
      <c r="O14" s="760"/>
      <c r="P14" s="759" t="s">
        <v>452</v>
      </c>
      <c r="Q14" s="760"/>
      <c r="R14" s="183" t="s">
        <v>452</v>
      </c>
      <c r="S14" s="183"/>
      <c r="T14" s="183"/>
      <c r="U14" s="759" t="s">
        <v>437</v>
      </c>
      <c r="V14" s="760"/>
      <c r="W14" s="759"/>
      <c r="X14" s="761"/>
      <c r="Y14" s="762"/>
      <c r="Z14" s="762"/>
      <c r="AA14" s="762"/>
      <c r="AB14" s="762"/>
      <c r="AC14" s="763"/>
      <c r="AD14" s="763"/>
      <c r="AE14" s="763"/>
      <c r="AF14" s="763"/>
      <c r="AG14" s="763"/>
      <c r="AH14" s="763"/>
      <c r="AI14" s="763"/>
      <c r="AJ14" s="763">
        <v>2.12</v>
      </c>
      <c r="AK14" s="764">
        <v>0</v>
      </c>
      <c r="AL14" s="765"/>
      <c r="AM14" s="765"/>
      <c r="AN14" s="769"/>
      <c r="AO14" s="770"/>
      <c r="AP14" s="3"/>
      <c r="AQ14" s="768">
        <f t="shared" si="5"/>
        <v>3</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0</v>
      </c>
      <c r="AJ31" s="772">
        <f t="shared" si="6"/>
        <v>4.37</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2</v>
      </c>
      <c r="AC32" s="762">
        <f t="shared" ref="AC32:AJ32" si="7">COUNT(AC11:AC30)</f>
        <v>0</v>
      </c>
      <c r="AD32" s="762">
        <f t="shared" si="7"/>
        <v>0</v>
      </c>
      <c r="AE32" s="762">
        <f t="shared" si="7"/>
        <v>0</v>
      </c>
      <c r="AF32" s="762">
        <f t="shared" si="7"/>
        <v>0</v>
      </c>
      <c r="AG32" s="762">
        <f t="shared" si="7"/>
        <v>0</v>
      </c>
      <c r="AH32" s="762">
        <f t="shared" si="7"/>
        <v>0</v>
      </c>
      <c r="AI32" s="762">
        <f t="shared" si="7"/>
        <v>0</v>
      </c>
      <c r="AJ32" s="762">
        <f t="shared" si="7"/>
        <v>2</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Ⅱb</v>
      </c>
      <c r="Z33" s="735"/>
      <c r="AA33" s="735"/>
      <c r="AB33" s="776"/>
      <c r="AC33" s="734" t="str">
        <f>IF(AC32&gt;0,"Ⅳ",IF(AD32&gt;0,"Ⅲ",IF(AE32&gt;0,"Ⅱa",IF(AF32&gt;0,"Ⅱb","Ⅰ"))))</f>
        <v>Ⅰ</v>
      </c>
      <c r="AD33" s="735"/>
      <c r="AE33" s="735"/>
      <c r="AF33" s="776"/>
      <c r="AG33" s="734" t="str">
        <f>IF(AG32&gt;0,"Ⅳ",IF(AH32&gt;0,"Ⅲ",IF(AI32&gt;0,"Ⅱa",IF(AJ32&gt;0,"Ⅱb","Ⅰ"))))</f>
        <v>Ⅱb</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2</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f>IF(AQ34=1,"",IF(AS34&gt;0,1,""))</f>
        <v>1</v>
      </c>
      <c r="AB35" s="784"/>
      <c r="AC35" s="762">
        <f>+AC32</f>
        <v>0</v>
      </c>
      <c r="AD35" s="762">
        <f>AD32</f>
        <v>0</v>
      </c>
      <c r="AE35" s="783">
        <f>AE32+AF32</f>
        <v>0</v>
      </c>
      <c r="AF35" s="784"/>
      <c r="AG35" s="762">
        <f>AG32</f>
        <v>0</v>
      </c>
      <c r="AH35" s="762">
        <f>AH32</f>
        <v>0</v>
      </c>
      <c r="AI35" s="783">
        <f>AI32+AJ32</f>
        <v>2</v>
      </c>
      <c r="AJ35" s="784"/>
      <c r="AK35" s="777"/>
      <c r="AL35" s="778"/>
      <c r="AM35" s="778"/>
      <c r="AN35" s="778"/>
      <c r="AO35" s="779"/>
      <c r="AP35" s="3"/>
      <c r="AQ35" s="717">
        <f>+Y32+AC35+AG35</f>
        <v>0</v>
      </c>
      <c r="AR35" s="717">
        <f>+Z32+AD35+AH35</f>
        <v>0</v>
      </c>
      <c r="AS35" s="785">
        <f>+AS34+AE35+AI35</f>
        <v>4</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Ⅱ</v>
      </c>
      <c r="Z36" s="787"/>
      <c r="AA36" s="787"/>
      <c r="AB36" s="787"/>
      <c r="AC36" s="787" t="str">
        <f t="shared" ref="AC36" si="8">IF(AC35&gt;0,"Ⅳ",IF(AD35&gt;0,"Ⅲ",IF(AE35&gt;0,"Ⅱ","Ⅰ")))</f>
        <v>Ⅰ</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Ⅱ</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Ⅱ</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38" priority="3">
      <formula>$AQ11=2</formula>
    </cfRule>
  </conditionalFormatting>
  <conditionalFormatting sqref="Y11:AF30">
    <cfRule type="expression" dxfId="37" priority="2">
      <formula>$AQ11=3</formula>
    </cfRule>
  </conditionalFormatting>
  <conditionalFormatting sqref="AC11:AJ30">
    <cfRule type="expression" dxfId="36" priority="1">
      <formula>$AQ11=1</formula>
    </cfRule>
  </conditionalFormatting>
  <dataValidations count="2">
    <dataValidation type="list" allowBlank="1" showInputMessage="1" showErrorMessage="1" sqref="N11:O30 R11:T30" xr:uid="{B2239455-D01A-4223-BA23-5A4DD1A45E75}">
      <formula1>INDIRECT(L11)</formula1>
    </dataValidation>
    <dataValidation type="list" allowBlank="1" showInputMessage="1" showErrorMessage="1" sqref="Y11:AB30" xr:uid="{0F99EC91-C515-4AC6-97BB-41B17CFF6892}">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9CBFA-9E83-48FE-ABD2-6C309D767D28}">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S35</v>
      </c>
      <c r="AW5" s="716">
        <f>R7</f>
        <v>4</v>
      </c>
      <c r="AX5" s="717">
        <f>+Y32</f>
        <v>0</v>
      </c>
      <c r="AY5" s="717">
        <f>+Z32</f>
        <v>0</v>
      </c>
      <c r="AZ5" s="717">
        <f>+AA32</f>
        <v>0</v>
      </c>
      <c r="BA5" s="717">
        <f t="shared" ref="BA5" si="0">+AB32</f>
        <v>2</v>
      </c>
      <c r="BB5" s="717">
        <f>+AC32</f>
        <v>0</v>
      </c>
      <c r="BC5" s="717">
        <f t="shared" ref="BC5:BI5" si="1">+AD32</f>
        <v>0</v>
      </c>
      <c r="BD5" s="717">
        <f t="shared" si="1"/>
        <v>1</v>
      </c>
      <c r="BE5" s="717">
        <f t="shared" si="1"/>
        <v>0</v>
      </c>
      <c r="BF5" s="717">
        <f t="shared" si="1"/>
        <v>0</v>
      </c>
      <c r="BG5" s="717">
        <f t="shared" si="1"/>
        <v>0</v>
      </c>
      <c r="BH5" s="717">
        <f t="shared" si="1"/>
        <v>1</v>
      </c>
      <c r="BI5" s="717">
        <f t="shared" si="1"/>
        <v>0</v>
      </c>
      <c r="BJ5" s="717" t="str">
        <f>+Y35</f>
        <v/>
      </c>
      <c r="BK5" s="717" t="str">
        <f t="shared" ref="BK5" si="2">+Z35</f>
        <v/>
      </c>
      <c r="BL5" s="717">
        <f>+AA35</f>
        <v>1</v>
      </c>
      <c r="BM5" s="717">
        <f>+AC35</f>
        <v>0</v>
      </c>
      <c r="BN5" s="717">
        <f t="shared" ref="BN5:BO5" si="3">+AD35</f>
        <v>0</v>
      </c>
      <c r="BO5" s="717">
        <f t="shared" si="3"/>
        <v>1</v>
      </c>
      <c r="BP5" s="717">
        <f>+AG35</f>
        <v>0</v>
      </c>
      <c r="BQ5" s="717">
        <f>+AH35</f>
        <v>0</v>
      </c>
      <c r="BR5" s="717">
        <f>+AI35</f>
        <v>1</v>
      </c>
      <c r="BS5" s="718" t="str">
        <f>+Y36</f>
        <v>Ⅱ</v>
      </c>
      <c r="BT5" s="718" t="str">
        <f>+AC36</f>
        <v>Ⅱ</v>
      </c>
      <c r="BU5" s="718" t="str">
        <f>+AG36</f>
        <v>Ⅱ</v>
      </c>
      <c r="BV5" s="718" t="str">
        <f>+Y37</f>
        <v>Ⅱ</v>
      </c>
      <c r="BW5" s="719" t="str">
        <f>IF(Y32&gt;0,$R$7,"")</f>
        <v/>
      </c>
      <c r="BX5" s="720" t="str">
        <f>IF(Z32&gt;0,"",IF(AA32&gt;0,$R$7,""))</f>
        <v/>
      </c>
      <c r="BY5" s="720" t="str">
        <f>IF(Y32+Z32&gt;0,"",IF(AA32&gt;0,$R$7,""))</f>
        <v/>
      </c>
      <c r="BZ5" s="720">
        <f>IF(Y32+Z32+AA32&gt;0,"",IF(AB32&gt;0,$R$7,""))</f>
        <v>4</v>
      </c>
      <c r="CA5" s="721">
        <f t="shared" ref="CA5:CH5" si="4">+AC31</f>
        <v>0</v>
      </c>
      <c r="CB5" s="721">
        <f t="shared" si="4"/>
        <v>0</v>
      </c>
      <c r="CC5" s="721">
        <f t="shared" si="4"/>
        <v>0.01</v>
      </c>
      <c r="CD5" s="721">
        <f t="shared" si="4"/>
        <v>0</v>
      </c>
      <c r="CE5" s="721">
        <f t="shared" si="4"/>
        <v>0</v>
      </c>
      <c r="CF5" s="721">
        <f t="shared" si="4"/>
        <v>0</v>
      </c>
      <c r="CG5" s="721">
        <f t="shared" si="4"/>
        <v>3.4</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320</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443</v>
      </c>
      <c r="O11" s="760"/>
      <c r="P11" s="759" t="s">
        <v>463</v>
      </c>
      <c r="Q11" s="760"/>
      <c r="R11" s="183" t="s">
        <v>464</v>
      </c>
      <c r="S11" s="183"/>
      <c r="T11" s="183"/>
      <c r="U11" s="759" t="s">
        <v>437</v>
      </c>
      <c r="V11" s="760"/>
      <c r="W11" s="759"/>
      <c r="X11" s="761"/>
      <c r="Y11" s="762"/>
      <c r="Z11" s="762"/>
      <c r="AA11" s="762"/>
      <c r="AB11" s="762" t="s">
        <v>332</v>
      </c>
      <c r="AC11" s="763"/>
      <c r="AD11" s="763"/>
      <c r="AE11" s="763"/>
      <c r="AF11" s="763"/>
      <c r="AG11" s="763"/>
      <c r="AH11" s="763"/>
      <c r="AI11" s="763"/>
      <c r="AJ11" s="763"/>
      <c r="AK11" s="764" t="s">
        <v>849</v>
      </c>
      <c r="AL11" s="765"/>
      <c r="AM11" s="765"/>
      <c r="AN11" s="766"/>
      <c r="AO11" s="767"/>
      <c r="AP11" s="3"/>
      <c r="AQ11" s="768">
        <f>IF(P11="材質劣化",2,IF(P11="漏水",3,1))</f>
        <v>1</v>
      </c>
    </row>
    <row r="12" spans="2:86" ht="12" customHeight="1" x14ac:dyDescent="0.15">
      <c r="B12" s="419"/>
      <c r="C12" s="730"/>
      <c r="D12" s="725"/>
      <c r="E12" s="725"/>
      <c r="F12" s="725"/>
      <c r="G12" s="725"/>
      <c r="H12" s="725"/>
      <c r="I12" s="725"/>
      <c r="J12" s="726"/>
      <c r="K12" s="758">
        <v>2</v>
      </c>
      <c r="L12" s="759" t="s">
        <v>431</v>
      </c>
      <c r="M12" s="760"/>
      <c r="N12" s="759" t="s">
        <v>445</v>
      </c>
      <c r="O12" s="760"/>
      <c r="P12" s="759" t="s">
        <v>433</v>
      </c>
      <c r="Q12" s="760"/>
      <c r="R12" s="183" t="s">
        <v>455</v>
      </c>
      <c r="S12" s="183"/>
      <c r="T12" s="183"/>
      <c r="U12" s="759" t="s">
        <v>437</v>
      </c>
      <c r="V12" s="760"/>
      <c r="W12" s="759"/>
      <c r="X12" s="761"/>
      <c r="Y12" s="762"/>
      <c r="Z12" s="762"/>
      <c r="AA12" s="762"/>
      <c r="AB12" s="762"/>
      <c r="AC12" s="763"/>
      <c r="AD12" s="763"/>
      <c r="AE12" s="763">
        <v>0.01</v>
      </c>
      <c r="AF12" s="763"/>
      <c r="AG12" s="763"/>
      <c r="AH12" s="763"/>
      <c r="AI12" s="763"/>
      <c r="AJ12" s="763"/>
      <c r="AK12" s="764">
        <v>0</v>
      </c>
      <c r="AL12" s="765"/>
      <c r="AM12" s="765"/>
      <c r="AN12" s="769"/>
      <c r="AO12" s="770"/>
      <c r="AP12" s="3"/>
      <c r="AQ12" s="768">
        <f t="shared" ref="AQ12:AQ30" si="5">IF(P12="材質劣化",2,IF(P12="漏水",3,1))</f>
        <v>2</v>
      </c>
    </row>
    <row r="13" spans="2:86" ht="12" customHeight="1" x14ac:dyDescent="0.15">
      <c r="B13" s="419"/>
      <c r="C13" s="730"/>
      <c r="D13" s="725"/>
      <c r="E13" s="725"/>
      <c r="F13" s="725"/>
      <c r="G13" s="725"/>
      <c r="H13" s="725"/>
      <c r="I13" s="725"/>
      <c r="J13" s="726"/>
      <c r="K13" s="758">
        <v>3</v>
      </c>
      <c r="L13" s="759" t="s">
        <v>431</v>
      </c>
      <c r="M13" s="760"/>
      <c r="N13" s="759" t="s">
        <v>458</v>
      </c>
      <c r="O13" s="760"/>
      <c r="P13" s="759" t="s">
        <v>463</v>
      </c>
      <c r="Q13" s="760"/>
      <c r="R13" s="183" t="s">
        <v>464</v>
      </c>
      <c r="S13" s="183"/>
      <c r="T13" s="183"/>
      <c r="U13" s="759" t="s">
        <v>437</v>
      </c>
      <c r="V13" s="760"/>
      <c r="W13" s="759"/>
      <c r="X13" s="761"/>
      <c r="Y13" s="762"/>
      <c r="Z13" s="762"/>
      <c r="AA13" s="762"/>
      <c r="AB13" s="762" t="s">
        <v>332</v>
      </c>
      <c r="AC13" s="763"/>
      <c r="AD13" s="763"/>
      <c r="AE13" s="763"/>
      <c r="AF13" s="763"/>
      <c r="AG13" s="763"/>
      <c r="AH13" s="763"/>
      <c r="AI13" s="763"/>
      <c r="AJ13" s="763"/>
      <c r="AK13" s="764" t="s">
        <v>857</v>
      </c>
      <c r="AL13" s="765"/>
      <c r="AM13" s="765"/>
      <c r="AN13" s="769"/>
      <c r="AO13" s="770"/>
      <c r="AP13" s="3"/>
      <c r="AQ13" s="768">
        <f t="shared" si="5"/>
        <v>1</v>
      </c>
    </row>
    <row r="14" spans="2:86" ht="12" customHeight="1" x14ac:dyDescent="0.15">
      <c r="B14" s="419"/>
      <c r="C14" s="730"/>
      <c r="D14" s="725"/>
      <c r="E14" s="725"/>
      <c r="F14" s="725"/>
      <c r="G14" s="725"/>
      <c r="H14" s="725"/>
      <c r="I14" s="725"/>
      <c r="J14" s="726"/>
      <c r="K14" s="758">
        <v>4</v>
      </c>
      <c r="L14" s="759" t="s">
        <v>431</v>
      </c>
      <c r="M14" s="760"/>
      <c r="N14" s="759" t="s">
        <v>445</v>
      </c>
      <c r="O14" s="760"/>
      <c r="P14" s="759" t="s">
        <v>452</v>
      </c>
      <c r="Q14" s="760"/>
      <c r="R14" s="183" t="s">
        <v>452</v>
      </c>
      <c r="S14" s="183"/>
      <c r="T14" s="183"/>
      <c r="U14" s="759" t="s">
        <v>437</v>
      </c>
      <c r="V14" s="760"/>
      <c r="W14" s="759"/>
      <c r="X14" s="761"/>
      <c r="Y14" s="762"/>
      <c r="Z14" s="762"/>
      <c r="AA14" s="762"/>
      <c r="AB14" s="762"/>
      <c r="AC14" s="763"/>
      <c r="AD14" s="763"/>
      <c r="AE14" s="763"/>
      <c r="AF14" s="763"/>
      <c r="AG14" s="763"/>
      <c r="AH14" s="763"/>
      <c r="AI14" s="763">
        <v>3.4</v>
      </c>
      <c r="AJ14" s="763"/>
      <c r="AK14" s="764">
        <v>0</v>
      </c>
      <c r="AL14" s="765"/>
      <c r="AM14" s="765"/>
      <c r="AN14" s="769"/>
      <c r="AO14" s="770"/>
      <c r="AP14" s="3"/>
      <c r="AQ14" s="768">
        <f t="shared" si="5"/>
        <v>3</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0.01</v>
      </c>
      <c r="AF31" s="772">
        <f t="shared" si="6"/>
        <v>0</v>
      </c>
      <c r="AG31" s="772">
        <f t="shared" si="6"/>
        <v>0</v>
      </c>
      <c r="AH31" s="772">
        <f t="shared" si="6"/>
        <v>0</v>
      </c>
      <c r="AI31" s="772">
        <f t="shared" si="6"/>
        <v>3.4</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2</v>
      </c>
      <c r="AC32" s="762">
        <f t="shared" ref="AC32:AJ32" si="7">COUNT(AC11:AC30)</f>
        <v>0</v>
      </c>
      <c r="AD32" s="762">
        <f t="shared" si="7"/>
        <v>0</v>
      </c>
      <c r="AE32" s="762">
        <f t="shared" si="7"/>
        <v>1</v>
      </c>
      <c r="AF32" s="762">
        <f t="shared" si="7"/>
        <v>0</v>
      </c>
      <c r="AG32" s="762">
        <f t="shared" si="7"/>
        <v>0</v>
      </c>
      <c r="AH32" s="762">
        <f t="shared" si="7"/>
        <v>0</v>
      </c>
      <c r="AI32" s="762">
        <f t="shared" si="7"/>
        <v>1</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Ⅱb</v>
      </c>
      <c r="Z33" s="735"/>
      <c r="AA33" s="735"/>
      <c r="AB33" s="776"/>
      <c r="AC33" s="734" t="str">
        <f>IF(AC32&gt;0,"Ⅳ",IF(AD32&gt;0,"Ⅲ",IF(AE32&gt;0,"Ⅱa",IF(AF32&gt;0,"Ⅱb","Ⅰ"))))</f>
        <v>Ⅱa</v>
      </c>
      <c r="AD33" s="735"/>
      <c r="AE33" s="735"/>
      <c r="AF33" s="776"/>
      <c r="AG33" s="734" t="str">
        <f>IF(AG32&gt;0,"Ⅳ",IF(AH32&gt;0,"Ⅲ",IF(AI32&gt;0,"Ⅱa",IF(AJ32&gt;0,"Ⅱb","Ⅰ"))))</f>
        <v>Ⅱa</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2</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f>IF(AQ34=1,"",IF(AS34&gt;0,1,""))</f>
        <v>1</v>
      </c>
      <c r="AB35" s="784"/>
      <c r="AC35" s="762">
        <f>+AC32</f>
        <v>0</v>
      </c>
      <c r="AD35" s="762">
        <f>AD32</f>
        <v>0</v>
      </c>
      <c r="AE35" s="783">
        <f>AE32+AF32</f>
        <v>1</v>
      </c>
      <c r="AF35" s="784"/>
      <c r="AG35" s="762">
        <f>AG32</f>
        <v>0</v>
      </c>
      <c r="AH35" s="762">
        <f>AH32</f>
        <v>0</v>
      </c>
      <c r="AI35" s="783">
        <f>AI32+AJ32</f>
        <v>1</v>
      </c>
      <c r="AJ35" s="784"/>
      <c r="AK35" s="777"/>
      <c r="AL35" s="778"/>
      <c r="AM35" s="778"/>
      <c r="AN35" s="778"/>
      <c r="AO35" s="779"/>
      <c r="AP35" s="3"/>
      <c r="AQ35" s="717">
        <f>+Y32+AC35+AG35</f>
        <v>0</v>
      </c>
      <c r="AR35" s="717">
        <f>+Z32+AD35+AH35</f>
        <v>0</v>
      </c>
      <c r="AS35" s="785">
        <f>+AS34+AE35+AI35</f>
        <v>4</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Ⅱ</v>
      </c>
      <c r="Z36" s="787"/>
      <c r="AA36" s="787"/>
      <c r="AB36" s="787"/>
      <c r="AC36" s="787" t="str">
        <f t="shared" ref="AC36" si="8">IF(AC35&gt;0,"Ⅳ",IF(AD35&gt;0,"Ⅲ",IF(AE35&gt;0,"Ⅱ","Ⅰ")))</f>
        <v>Ⅱ</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Ⅱ</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Ⅱ</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35" priority="3">
      <formula>$AQ11=2</formula>
    </cfRule>
  </conditionalFormatting>
  <conditionalFormatting sqref="Y11:AF30">
    <cfRule type="expression" dxfId="34" priority="2">
      <formula>$AQ11=3</formula>
    </cfRule>
  </conditionalFormatting>
  <conditionalFormatting sqref="AC11:AJ30">
    <cfRule type="expression" dxfId="33" priority="1">
      <formula>$AQ11=1</formula>
    </cfRule>
  </conditionalFormatting>
  <dataValidations count="2">
    <dataValidation type="list" allowBlank="1" showInputMessage="1" showErrorMessage="1" sqref="N11:O30 R11:T30" xr:uid="{C5C732B4-433B-406F-82C5-D286FCC913A6}">
      <formula1>INDIRECT(L11)</formula1>
    </dataValidation>
    <dataValidation type="list" allowBlank="1" showInputMessage="1" showErrorMessage="1" sqref="Y11:AB30" xr:uid="{787201DA-06EF-4227-8A01-276419EAEAF8}">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70BA9-6811-4725-A670-1F49F15E9B0A}">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S36</v>
      </c>
      <c r="AW5" s="716">
        <f>R7</f>
        <v>4</v>
      </c>
      <c r="AX5" s="717">
        <f>+Y32</f>
        <v>0</v>
      </c>
      <c r="AY5" s="717">
        <f>+Z32</f>
        <v>0</v>
      </c>
      <c r="AZ5" s="717">
        <f>+AA32</f>
        <v>0</v>
      </c>
      <c r="BA5" s="717">
        <f t="shared" ref="BA5" si="0">+AB32</f>
        <v>2</v>
      </c>
      <c r="BB5" s="717">
        <f>+AC32</f>
        <v>0</v>
      </c>
      <c r="BC5" s="717">
        <f t="shared" ref="BC5:BI5" si="1">+AD32</f>
        <v>0</v>
      </c>
      <c r="BD5" s="717">
        <f t="shared" si="1"/>
        <v>0</v>
      </c>
      <c r="BE5" s="717">
        <f t="shared" si="1"/>
        <v>0</v>
      </c>
      <c r="BF5" s="717">
        <f t="shared" si="1"/>
        <v>0</v>
      </c>
      <c r="BG5" s="717">
        <f t="shared" si="1"/>
        <v>0</v>
      </c>
      <c r="BH5" s="717">
        <f t="shared" si="1"/>
        <v>0</v>
      </c>
      <c r="BI5" s="717">
        <f t="shared" si="1"/>
        <v>1</v>
      </c>
      <c r="BJ5" s="717" t="str">
        <f>+Y35</f>
        <v/>
      </c>
      <c r="BK5" s="717" t="str">
        <f t="shared" ref="BK5" si="2">+Z35</f>
        <v/>
      </c>
      <c r="BL5" s="717">
        <f>+AA35</f>
        <v>1</v>
      </c>
      <c r="BM5" s="717">
        <f>+AC35</f>
        <v>0</v>
      </c>
      <c r="BN5" s="717">
        <f t="shared" ref="BN5:BO5" si="3">+AD35</f>
        <v>0</v>
      </c>
      <c r="BO5" s="717">
        <f t="shared" si="3"/>
        <v>0</v>
      </c>
      <c r="BP5" s="717">
        <f>+AG35</f>
        <v>0</v>
      </c>
      <c r="BQ5" s="717">
        <f>+AH35</f>
        <v>0</v>
      </c>
      <c r="BR5" s="717">
        <f>+AI35</f>
        <v>1</v>
      </c>
      <c r="BS5" s="718" t="str">
        <f>+Y36</f>
        <v>Ⅱ</v>
      </c>
      <c r="BT5" s="718" t="str">
        <f>+AC36</f>
        <v>Ⅰ</v>
      </c>
      <c r="BU5" s="718" t="str">
        <f>+AG36</f>
        <v>Ⅱ</v>
      </c>
      <c r="BV5" s="718" t="str">
        <f>+Y37</f>
        <v>Ⅱ</v>
      </c>
      <c r="BW5" s="719" t="str">
        <f>IF(Y32&gt;0,$R$7,"")</f>
        <v/>
      </c>
      <c r="BX5" s="720" t="str">
        <f>IF(Z32&gt;0,"",IF(AA32&gt;0,$R$7,""))</f>
        <v/>
      </c>
      <c r="BY5" s="720" t="str">
        <f>IF(Y32+Z32&gt;0,"",IF(AA32&gt;0,$R$7,""))</f>
        <v/>
      </c>
      <c r="BZ5" s="720">
        <f>IF(Y32+Z32+AA32&gt;0,"",IF(AB32&gt;0,$R$7,""))</f>
        <v>4</v>
      </c>
      <c r="CA5" s="721">
        <f t="shared" ref="CA5:CH5" si="4">+AC31</f>
        <v>0</v>
      </c>
      <c r="CB5" s="721">
        <f t="shared" si="4"/>
        <v>0</v>
      </c>
      <c r="CC5" s="721">
        <f t="shared" si="4"/>
        <v>0</v>
      </c>
      <c r="CD5" s="721">
        <f t="shared" si="4"/>
        <v>0</v>
      </c>
      <c r="CE5" s="721">
        <f t="shared" si="4"/>
        <v>0</v>
      </c>
      <c r="CF5" s="721">
        <f t="shared" si="4"/>
        <v>0</v>
      </c>
      <c r="CG5" s="721">
        <f t="shared" si="4"/>
        <v>0</v>
      </c>
      <c r="CH5" s="721">
        <f t="shared" si="4"/>
        <v>2.7</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321</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443</v>
      </c>
      <c r="O11" s="760"/>
      <c r="P11" s="759" t="s">
        <v>463</v>
      </c>
      <c r="Q11" s="760"/>
      <c r="R11" s="183" t="s">
        <v>464</v>
      </c>
      <c r="S11" s="183"/>
      <c r="T11" s="183"/>
      <c r="U11" s="759" t="s">
        <v>349</v>
      </c>
      <c r="V11" s="760"/>
      <c r="W11" s="759"/>
      <c r="X11" s="761"/>
      <c r="Y11" s="762"/>
      <c r="Z11" s="762"/>
      <c r="AA11" s="762"/>
      <c r="AB11" s="762" t="s">
        <v>332</v>
      </c>
      <c r="AC11" s="763"/>
      <c r="AD11" s="763"/>
      <c r="AE11" s="763"/>
      <c r="AF11" s="763"/>
      <c r="AG11" s="763"/>
      <c r="AH11" s="763"/>
      <c r="AI11" s="763"/>
      <c r="AJ11" s="763"/>
      <c r="AK11" s="764" t="s">
        <v>858</v>
      </c>
      <c r="AL11" s="765"/>
      <c r="AM11" s="765"/>
      <c r="AN11" s="766"/>
      <c r="AO11" s="767"/>
      <c r="AP11" s="3"/>
      <c r="AQ11" s="768">
        <f>IF(P11="材質劣化",2,IF(P11="漏水",3,1))</f>
        <v>1</v>
      </c>
    </row>
    <row r="12" spans="2:86" ht="12" customHeight="1" x14ac:dyDescent="0.15">
      <c r="B12" s="419"/>
      <c r="C12" s="730"/>
      <c r="D12" s="725"/>
      <c r="E12" s="725"/>
      <c r="F12" s="725"/>
      <c r="G12" s="725"/>
      <c r="H12" s="725"/>
      <c r="I12" s="725"/>
      <c r="J12" s="726"/>
      <c r="K12" s="758">
        <v>2</v>
      </c>
      <c r="L12" s="759" t="s">
        <v>431</v>
      </c>
      <c r="M12" s="760"/>
      <c r="N12" s="759" t="s">
        <v>458</v>
      </c>
      <c r="O12" s="760"/>
      <c r="P12" s="759" t="s">
        <v>463</v>
      </c>
      <c r="Q12" s="760"/>
      <c r="R12" s="183" t="s">
        <v>464</v>
      </c>
      <c r="S12" s="183"/>
      <c r="T12" s="183"/>
      <c r="U12" s="759" t="s">
        <v>349</v>
      </c>
      <c r="V12" s="760"/>
      <c r="W12" s="759"/>
      <c r="X12" s="761"/>
      <c r="Y12" s="762"/>
      <c r="Z12" s="762"/>
      <c r="AA12" s="762"/>
      <c r="AB12" s="762" t="s">
        <v>332</v>
      </c>
      <c r="AC12" s="763"/>
      <c r="AD12" s="763"/>
      <c r="AE12" s="763"/>
      <c r="AF12" s="763"/>
      <c r="AG12" s="763"/>
      <c r="AH12" s="763"/>
      <c r="AI12" s="763"/>
      <c r="AJ12" s="763"/>
      <c r="AK12" s="764" t="s">
        <v>859</v>
      </c>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v>3</v>
      </c>
      <c r="L13" s="759" t="s">
        <v>466</v>
      </c>
      <c r="M13" s="760"/>
      <c r="N13" s="759" t="s">
        <v>467</v>
      </c>
      <c r="O13" s="760"/>
      <c r="P13" s="759" t="s">
        <v>452</v>
      </c>
      <c r="Q13" s="760"/>
      <c r="R13" s="183" t="s">
        <v>468</v>
      </c>
      <c r="S13" s="183"/>
      <c r="T13" s="183"/>
      <c r="U13" s="759" t="s">
        <v>356</v>
      </c>
      <c r="V13" s="760"/>
      <c r="W13" s="759"/>
      <c r="X13" s="761"/>
      <c r="Y13" s="762"/>
      <c r="Z13" s="762"/>
      <c r="AA13" s="762"/>
      <c r="AB13" s="762"/>
      <c r="AC13" s="763"/>
      <c r="AD13" s="763"/>
      <c r="AE13" s="763"/>
      <c r="AF13" s="763"/>
      <c r="AG13" s="763"/>
      <c r="AH13" s="763"/>
      <c r="AI13" s="763"/>
      <c r="AJ13" s="763">
        <v>2.7</v>
      </c>
      <c r="AK13" s="764">
        <v>0</v>
      </c>
      <c r="AL13" s="765"/>
      <c r="AM13" s="765"/>
      <c r="AN13" s="769"/>
      <c r="AO13" s="770"/>
      <c r="AP13" s="3"/>
      <c r="AQ13" s="768">
        <f t="shared" si="5"/>
        <v>3</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0</v>
      </c>
      <c r="AJ31" s="772">
        <f t="shared" si="6"/>
        <v>2.7</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2</v>
      </c>
      <c r="AC32" s="762">
        <f t="shared" ref="AC32:AJ32" si="7">COUNT(AC11:AC30)</f>
        <v>0</v>
      </c>
      <c r="AD32" s="762">
        <f t="shared" si="7"/>
        <v>0</v>
      </c>
      <c r="AE32" s="762">
        <f t="shared" si="7"/>
        <v>0</v>
      </c>
      <c r="AF32" s="762">
        <f t="shared" si="7"/>
        <v>0</v>
      </c>
      <c r="AG32" s="762">
        <f t="shared" si="7"/>
        <v>0</v>
      </c>
      <c r="AH32" s="762">
        <f t="shared" si="7"/>
        <v>0</v>
      </c>
      <c r="AI32" s="762">
        <f t="shared" si="7"/>
        <v>0</v>
      </c>
      <c r="AJ32" s="762">
        <f t="shared" si="7"/>
        <v>1</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Ⅱb</v>
      </c>
      <c r="Z33" s="735"/>
      <c r="AA33" s="735"/>
      <c r="AB33" s="776"/>
      <c r="AC33" s="734" t="str">
        <f>IF(AC32&gt;0,"Ⅳ",IF(AD32&gt;0,"Ⅲ",IF(AE32&gt;0,"Ⅱa",IF(AF32&gt;0,"Ⅱb","Ⅰ"))))</f>
        <v>Ⅰ</v>
      </c>
      <c r="AD33" s="735"/>
      <c r="AE33" s="735"/>
      <c r="AF33" s="776"/>
      <c r="AG33" s="734" t="str">
        <f>IF(AG32&gt;0,"Ⅳ",IF(AH32&gt;0,"Ⅲ",IF(AI32&gt;0,"Ⅱa",IF(AJ32&gt;0,"Ⅱb","Ⅰ"))))</f>
        <v>Ⅱb</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2</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f>IF(AQ34=1,"",IF(AS34&gt;0,1,""))</f>
        <v>1</v>
      </c>
      <c r="AB35" s="784"/>
      <c r="AC35" s="762">
        <f>+AC32</f>
        <v>0</v>
      </c>
      <c r="AD35" s="762">
        <f>AD32</f>
        <v>0</v>
      </c>
      <c r="AE35" s="783">
        <f>AE32+AF32</f>
        <v>0</v>
      </c>
      <c r="AF35" s="784"/>
      <c r="AG35" s="762">
        <f>AG32</f>
        <v>0</v>
      </c>
      <c r="AH35" s="762">
        <f>AH32</f>
        <v>0</v>
      </c>
      <c r="AI35" s="783">
        <f>AI32+AJ32</f>
        <v>1</v>
      </c>
      <c r="AJ35" s="784"/>
      <c r="AK35" s="777"/>
      <c r="AL35" s="778"/>
      <c r="AM35" s="778"/>
      <c r="AN35" s="778"/>
      <c r="AO35" s="779"/>
      <c r="AP35" s="3"/>
      <c r="AQ35" s="717">
        <f>+Y32+AC35+AG35</f>
        <v>0</v>
      </c>
      <c r="AR35" s="717">
        <f>+Z32+AD35+AH35</f>
        <v>0</v>
      </c>
      <c r="AS35" s="785">
        <f>+AS34+AE35+AI35</f>
        <v>3</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Ⅱ</v>
      </c>
      <c r="Z36" s="787"/>
      <c r="AA36" s="787"/>
      <c r="AB36" s="787"/>
      <c r="AC36" s="787" t="str">
        <f t="shared" ref="AC36" si="8">IF(AC35&gt;0,"Ⅳ",IF(AD35&gt;0,"Ⅲ",IF(AE35&gt;0,"Ⅱ","Ⅰ")))</f>
        <v>Ⅰ</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Ⅱ</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Ⅱ</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32" priority="3">
      <formula>$AQ11=2</formula>
    </cfRule>
  </conditionalFormatting>
  <conditionalFormatting sqref="Y11:AF30">
    <cfRule type="expression" dxfId="31" priority="2">
      <formula>$AQ11=3</formula>
    </cfRule>
  </conditionalFormatting>
  <conditionalFormatting sqref="AC11:AJ30">
    <cfRule type="expression" dxfId="30" priority="1">
      <formula>$AQ11=1</formula>
    </cfRule>
  </conditionalFormatting>
  <dataValidations count="2">
    <dataValidation type="list" allowBlank="1" showInputMessage="1" showErrorMessage="1" sqref="N11:O30 R11:T30" xr:uid="{AB727835-452B-4FAC-8B10-23E00C47C35A}">
      <formula1>INDIRECT(L11)</formula1>
    </dataValidation>
    <dataValidation type="list" allowBlank="1" showInputMessage="1" showErrorMessage="1" sqref="Y11:AB30" xr:uid="{B125D40B-534E-4720-965C-DACDC547C866}">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3C1C4-2591-41EC-821D-2A8804215CF6}">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S37</v>
      </c>
      <c r="AW5" s="716">
        <f>R7</f>
        <v>4</v>
      </c>
      <c r="AX5" s="717">
        <f>+Y32</f>
        <v>0</v>
      </c>
      <c r="AY5" s="717">
        <f>+Z32</f>
        <v>0</v>
      </c>
      <c r="AZ5" s="717">
        <f>+AA32</f>
        <v>0</v>
      </c>
      <c r="BA5" s="717">
        <f t="shared" ref="BA5" si="0">+AB32</f>
        <v>1</v>
      </c>
      <c r="BB5" s="717">
        <f>+AC32</f>
        <v>0</v>
      </c>
      <c r="BC5" s="717">
        <f t="shared" ref="BC5:BI5" si="1">+AD32</f>
        <v>0</v>
      </c>
      <c r="BD5" s="717">
        <f t="shared" si="1"/>
        <v>0</v>
      </c>
      <c r="BE5" s="717">
        <f t="shared" si="1"/>
        <v>0</v>
      </c>
      <c r="BF5" s="717">
        <f t="shared" si="1"/>
        <v>0</v>
      </c>
      <c r="BG5" s="717">
        <f t="shared" si="1"/>
        <v>0</v>
      </c>
      <c r="BH5" s="717">
        <f t="shared" si="1"/>
        <v>1</v>
      </c>
      <c r="BI5" s="717">
        <f t="shared" si="1"/>
        <v>1</v>
      </c>
      <c r="BJ5" s="717" t="str">
        <f>+Y35</f>
        <v/>
      </c>
      <c r="BK5" s="717" t="str">
        <f t="shared" ref="BK5" si="2">+Z35</f>
        <v/>
      </c>
      <c r="BL5" s="717">
        <f>+AA35</f>
        <v>1</v>
      </c>
      <c r="BM5" s="717">
        <f>+AC35</f>
        <v>0</v>
      </c>
      <c r="BN5" s="717">
        <f t="shared" ref="BN5:BO5" si="3">+AD35</f>
        <v>0</v>
      </c>
      <c r="BO5" s="717">
        <f t="shared" si="3"/>
        <v>0</v>
      </c>
      <c r="BP5" s="717">
        <f>+AG35</f>
        <v>0</v>
      </c>
      <c r="BQ5" s="717">
        <f>+AH35</f>
        <v>0</v>
      </c>
      <c r="BR5" s="717">
        <f>+AI35</f>
        <v>2</v>
      </c>
      <c r="BS5" s="718" t="str">
        <f>+Y36</f>
        <v>Ⅱ</v>
      </c>
      <c r="BT5" s="718" t="str">
        <f>+AC36</f>
        <v>Ⅰ</v>
      </c>
      <c r="BU5" s="718" t="str">
        <f>+AG36</f>
        <v>Ⅱ</v>
      </c>
      <c r="BV5" s="718" t="str">
        <f>+Y37</f>
        <v>Ⅱ</v>
      </c>
      <c r="BW5" s="719" t="str">
        <f>IF(Y32&gt;0,$R$7,"")</f>
        <v/>
      </c>
      <c r="BX5" s="720" t="str">
        <f>IF(Z32&gt;0,"",IF(AA32&gt;0,$R$7,""))</f>
        <v/>
      </c>
      <c r="BY5" s="720" t="str">
        <f>IF(Y32+Z32&gt;0,"",IF(AA32&gt;0,$R$7,""))</f>
        <v/>
      </c>
      <c r="BZ5" s="720">
        <f>IF(Y32+Z32+AA32&gt;0,"",IF(AB32&gt;0,$R$7,""))</f>
        <v>4</v>
      </c>
      <c r="CA5" s="721">
        <f t="shared" ref="CA5:CH5" si="4">+AC31</f>
        <v>0</v>
      </c>
      <c r="CB5" s="721">
        <f t="shared" si="4"/>
        <v>0</v>
      </c>
      <c r="CC5" s="721">
        <f t="shared" si="4"/>
        <v>0</v>
      </c>
      <c r="CD5" s="721">
        <f t="shared" si="4"/>
        <v>0</v>
      </c>
      <c r="CE5" s="721">
        <f t="shared" si="4"/>
        <v>0</v>
      </c>
      <c r="CF5" s="721">
        <f t="shared" si="4"/>
        <v>0</v>
      </c>
      <c r="CG5" s="721">
        <f t="shared" si="4"/>
        <v>2.4500000000000002</v>
      </c>
      <c r="CH5" s="721">
        <f t="shared" si="4"/>
        <v>3.55</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322</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443</v>
      </c>
      <c r="O11" s="760"/>
      <c r="P11" s="759" t="s">
        <v>452</v>
      </c>
      <c r="Q11" s="760"/>
      <c r="R11" s="183" t="s">
        <v>452</v>
      </c>
      <c r="S11" s="183"/>
      <c r="T11" s="183"/>
      <c r="U11" s="759" t="s">
        <v>437</v>
      </c>
      <c r="V11" s="760"/>
      <c r="W11" s="759"/>
      <c r="X11" s="761"/>
      <c r="Y11" s="762"/>
      <c r="Z11" s="762"/>
      <c r="AA11" s="762"/>
      <c r="AB11" s="762"/>
      <c r="AC11" s="763"/>
      <c r="AD11" s="763"/>
      <c r="AE11" s="763"/>
      <c r="AF11" s="763"/>
      <c r="AG11" s="763"/>
      <c r="AH11" s="763"/>
      <c r="AI11" s="763">
        <v>2.4500000000000002</v>
      </c>
      <c r="AJ11" s="763"/>
      <c r="AK11" s="764">
        <v>0</v>
      </c>
      <c r="AL11" s="765"/>
      <c r="AM11" s="765"/>
      <c r="AN11" s="766"/>
      <c r="AO11" s="767"/>
      <c r="AP11" s="3"/>
      <c r="AQ11" s="768">
        <f>IF(P11="材質劣化",2,IF(P11="漏水",3,1))</f>
        <v>3</v>
      </c>
    </row>
    <row r="12" spans="2:86" ht="12" customHeight="1" x14ac:dyDescent="0.15">
      <c r="B12" s="419"/>
      <c r="C12" s="730"/>
      <c r="D12" s="725"/>
      <c r="E12" s="725"/>
      <c r="F12" s="725"/>
      <c r="G12" s="725"/>
      <c r="H12" s="725"/>
      <c r="I12" s="725"/>
      <c r="J12" s="726"/>
      <c r="K12" s="758">
        <v>2</v>
      </c>
      <c r="L12" s="759" t="s">
        <v>431</v>
      </c>
      <c r="M12" s="760"/>
      <c r="N12" s="759" t="s">
        <v>458</v>
      </c>
      <c r="O12" s="760"/>
      <c r="P12" s="759" t="s">
        <v>463</v>
      </c>
      <c r="Q12" s="760"/>
      <c r="R12" s="183" t="s">
        <v>464</v>
      </c>
      <c r="S12" s="183"/>
      <c r="T12" s="183"/>
      <c r="U12" s="759" t="s">
        <v>437</v>
      </c>
      <c r="V12" s="760"/>
      <c r="W12" s="759"/>
      <c r="X12" s="761"/>
      <c r="Y12" s="762"/>
      <c r="Z12" s="762"/>
      <c r="AA12" s="762"/>
      <c r="AB12" s="762" t="s">
        <v>332</v>
      </c>
      <c r="AC12" s="763"/>
      <c r="AD12" s="763"/>
      <c r="AE12" s="763"/>
      <c r="AF12" s="763"/>
      <c r="AG12" s="763"/>
      <c r="AH12" s="763"/>
      <c r="AI12" s="763"/>
      <c r="AJ12" s="763"/>
      <c r="AK12" s="764" t="s">
        <v>860</v>
      </c>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v>3</v>
      </c>
      <c r="L13" s="759" t="s">
        <v>431</v>
      </c>
      <c r="M13" s="760"/>
      <c r="N13" s="759" t="s">
        <v>487</v>
      </c>
      <c r="O13" s="760"/>
      <c r="P13" s="759" t="s">
        <v>452</v>
      </c>
      <c r="Q13" s="760"/>
      <c r="R13" s="183" t="s">
        <v>452</v>
      </c>
      <c r="S13" s="183"/>
      <c r="T13" s="183"/>
      <c r="U13" s="759" t="s">
        <v>356</v>
      </c>
      <c r="V13" s="760"/>
      <c r="W13" s="759"/>
      <c r="X13" s="761"/>
      <c r="Y13" s="762"/>
      <c r="Z13" s="762"/>
      <c r="AA13" s="762"/>
      <c r="AB13" s="762"/>
      <c r="AC13" s="763"/>
      <c r="AD13" s="763"/>
      <c r="AE13" s="763"/>
      <c r="AF13" s="763"/>
      <c r="AG13" s="763"/>
      <c r="AH13" s="763"/>
      <c r="AI13" s="763"/>
      <c r="AJ13" s="763">
        <v>3.55</v>
      </c>
      <c r="AK13" s="764">
        <v>0</v>
      </c>
      <c r="AL13" s="765"/>
      <c r="AM13" s="765"/>
      <c r="AN13" s="769"/>
      <c r="AO13" s="770"/>
      <c r="AP13" s="3"/>
      <c r="AQ13" s="768">
        <f t="shared" si="5"/>
        <v>3</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2.4500000000000002</v>
      </c>
      <c r="AJ31" s="772">
        <f t="shared" si="6"/>
        <v>3.55</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1</v>
      </c>
      <c r="AC32" s="762">
        <f t="shared" ref="AC32:AJ32" si="7">COUNT(AC11:AC30)</f>
        <v>0</v>
      </c>
      <c r="AD32" s="762">
        <f t="shared" si="7"/>
        <v>0</v>
      </c>
      <c r="AE32" s="762">
        <f t="shared" si="7"/>
        <v>0</v>
      </c>
      <c r="AF32" s="762">
        <f t="shared" si="7"/>
        <v>0</v>
      </c>
      <c r="AG32" s="762">
        <f t="shared" si="7"/>
        <v>0</v>
      </c>
      <c r="AH32" s="762">
        <f t="shared" si="7"/>
        <v>0</v>
      </c>
      <c r="AI32" s="762">
        <f t="shared" si="7"/>
        <v>1</v>
      </c>
      <c r="AJ32" s="762">
        <f t="shared" si="7"/>
        <v>1</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Ⅱb</v>
      </c>
      <c r="Z33" s="735"/>
      <c r="AA33" s="735"/>
      <c r="AB33" s="776"/>
      <c r="AC33" s="734" t="str">
        <f>IF(AC32&gt;0,"Ⅳ",IF(AD32&gt;0,"Ⅲ",IF(AE32&gt;0,"Ⅱa",IF(AF32&gt;0,"Ⅱb","Ⅰ"))))</f>
        <v>Ⅰ</v>
      </c>
      <c r="AD33" s="735"/>
      <c r="AE33" s="735"/>
      <c r="AF33" s="776"/>
      <c r="AG33" s="734" t="str">
        <f>IF(AG32&gt;0,"Ⅳ",IF(AH32&gt;0,"Ⅲ",IF(AI32&gt;0,"Ⅱa",IF(AJ32&gt;0,"Ⅱb","Ⅰ"))))</f>
        <v>Ⅱa</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1</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f>IF(AQ34=1,"",IF(AS34&gt;0,1,""))</f>
        <v>1</v>
      </c>
      <c r="AB35" s="784"/>
      <c r="AC35" s="762">
        <f>+AC32</f>
        <v>0</v>
      </c>
      <c r="AD35" s="762">
        <f>AD32</f>
        <v>0</v>
      </c>
      <c r="AE35" s="783">
        <f>AE32+AF32</f>
        <v>0</v>
      </c>
      <c r="AF35" s="784"/>
      <c r="AG35" s="762">
        <f>AG32</f>
        <v>0</v>
      </c>
      <c r="AH35" s="762">
        <f>AH32</f>
        <v>0</v>
      </c>
      <c r="AI35" s="783">
        <f>AI32+AJ32</f>
        <v>2</v>
      </c>
      <c r="AJ35" s="784"/>
      <c r="AK35" s="777"/>
      <c r="AL35" s="778"/>
      <c r="AM35" s="778"/>
      <c r="AN35" s="778"/>
      <c r="AO35" s="779"/>
      <c r="AP35" s="3"/>
      <c r="AQ35" s="717">
        <f>+Y32+AC35+AG35</f>
        <v>0</v>
      </c>
      <c r="AR35" s="717">
        <f>+Z32+AD35+AH35</f>
        <v>0</v>
      </c>
      <c r="AS35" s="785">
        <f>+AS34+AE35+AI35</f>
        <v>3</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Ⅱ</v>
      </c>
      <c r="Z36" s="787"/>
      <c r="AA36" s="787"/>
      <c r="AB36" s="787"/>
      <c r="AC36" s="787" t="str">
        <f t="shared" ref="AC36" si="8">IF(AC35&gt;0,"Ⅳ",IF(AD35&gt;0,"Ⅲ",IF(AE35&gt;0,"Ⅱ","Ⅰ")))</f>
        <v>Ⅰ</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Ⅱ</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Ⅱ</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29" priority="3">
      <formula>$AQ11=2</formula>
    </cfRule>
  </conditionalFormatting>
  <conditionalFormatting sqref="Y11:AF30">
    <cfRule type="expression" dxfId="28" priority="2">
      <formula>$AQ11=3</formula>
    </cfRule>
  </conditionalFormatting>
  <conditionalFormatting sqref="AC11:AJ30">
    <cfRule type="expression" dxfId="27" priority="1">
      <formula>$AQ11=1</formula>
    </cfRule>
  </conditionalFormatting>
  <dataValidations count="2">
    <dataValidation type="list" allowBlank="1" showInputMessage="1" showErrorMessage="1" sqref="N11:O30 R11:T30" xr:uid="{A73E44AF-8832-4318-BAA6-7C99C60038C7}">
      <formula1>INDIRECT(L11)</formula1>
    </dataValidation>
    <dataValidation type="list" allowBlank="1" showInputMessage="1" showErrorMessage="1" sqref="Y11:AB30" xr:uid="{89F902BB-56FF-44E4-BCCC-7733386EA81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0FEAF-A043-425E-8276-19AD7D81D0C3}">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S38</v>
      </c>
      <c r="AW5" s="716">
        <f>R7</f>
        <v>4</v>
      </c>
      <c r="AX5" s="717">
        <f>+Y32</f>
        <v>0</v>
      </c>
      <c r="AY5" s="717">
        <f>+Z32</f>
        <v>0</v>
      </c>
      <c r="AZ5" s="717">
        <f>+AA32</f>
        <v>0</v>
      </c>
      <c r="BA5" s="717">
        <f t="shared" ref="BA5" si="0">+AB32</f>
        <v>2</v>
      </c>
      <c r="BB5" s="717">
        <f>+AC32</f>
        <v>0</v>
      </c>
      <c r="BC5" s="717">
        <f t="shared" ref="BC5:BI5" si="1">+AD32</f>
        <v>1</v>
      </c>
      <c r="BD5" s="717">
        <f t="shared" si="1"/>
        <v>0</v>
      </c>
      <c r="BE5" s="717">
        <f t="shared" si="1"/>
        <v>0</v>
      </c>
      <c r="BF5" s="717">
        <f t="shared" si="1"/>
        <v>0</v>
      </c>
      <c r="BG5" s="717">
        <f t="shared" si="1"/>
        <v>0</v>
      </c>
      <c r="BH5" s="717">
        <f t="shared" si="1"/>
        <v>0</v>
      </c>
      <c r="BI5" s="717">
        <f t="shared" si="1"/>
        <v>0</v>
      </c>
      <c r="BJ5" s="717" t="str">
        <f>+Y35</f>
        <v/>
      </c>
      <c r="BK5" s="717" t="str">
        <f t="shared" ref="BK5" si="2">+Z35</f>
        <v/>
      </c>
      <c r="BL5" s="717">
        <f>+AA35</f>
        <v>1</v>
      </c>
      <c r="BM5" s="717">
        <f>+AC35</f>
        <v>0</v>
      </c>
      <c r="BN5" s="717">
        <f t="shared" ref="BN5:BO5" si="3">+AD35</f>
        <v>1</v>
      </c>
      <c r="BO5" s="717">
        <f t="shared" si="3"/>
        <v>0</v>
      </c>
      <c r="BP5" s="717">
        <f>+AG35</f>
        <v>0</v>
      </c>
      <c r="BQ5" s="717">
        <f>+AH35</f>
        <v>0</v>
      </c>
      <c r="BR5" s="717">
        <f>+AI35</f>
        <v>0</v>
      </c>
      <c r="BS5" s="718" t="str">
        <f>+Y36</f>
        <v>Ⅱ</v>
      </c>
      <c r="BT5" s="718" t="str">
        <f>+AC36</f>
        <v>Ⅲ</v>
      </c>
      <c r="BU5" s="718" t="str">
        <f>+AG36</f>
        <v>Ⅰ</v>
      </c>
      <c r="BV5" s="718" t="str">
        <f>+Y37</f>
        <v>Ⅲ</v>
      </c>
      <c r="BW5" s="719" t="str">
        <f>IF(Y32&gt;0,$R$7,"")</f>
        <v/>
      </c>
      <c r="BX5" s="720" t="str">
        <f>IF(Z32&gt;0,"",IF(AA32&gt;0,$R$7,""))</f>
        <v/>
      </c>
      <c r="BY5" s="720" t="str">
        <f>IF(Y32+Z32&gt;0,"",IF(AA32&gt;0,$R$7,""))</f>
        <v/>
      </c>
      <c r="BZ5" s="720">
        <f>IF(Y32+Z32+AA32&gt;0,"",IF(AB32&gt;0,$R$7,""))</f>
        <v>4</v>
      </c>
      <c r="CA5" s="721">
        <f t="shared" ref="CA5:CH5" si="4">+AC31</f>
        <v>0</v>
      </c>
      <c r="CB5" s="721">
        <f t="shared" si="4"/>
        <v>7.2</v>
      </c>
      <c r="CC5" s="721">
        <f t="shared" si="4"/>
        <v>0</v>
      </c>
      <c r="CD5" s="721">
        <f t="shared" si="4"/>
        <v>0</v>
      </c>
      <c r="CE5" s="721">
        <f t="shared" si="4"/>
        <v>0</v>
      </c>
      <c r="CF5" s="721">
        <f t="shared" si="4"/>
        <v>0</v>
      </c>
      <c r="CG5" s="721">
        <f t="shared" si="4"/>
        <v>0</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323</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443</v>
      </c>
      <c r="O11" s="760"/>
      <c r="P11" s="759" t="s">
        <v>463</v>
      </c>
      <c r="Q11" s="760"/>
      <c r="R11" s="183" t="s">
        <v>464</v>
      </c>
      <c r="S11" s="183"/>
      <c r="T11" s="183"/>
      <c r="U11" s="759" t="s">
        <v>437</v>
      </c>
      <c r="V11" s="760"/>
      <c r="W11" s="759"/>
      <c r="X11" s="761"/>
      <c r="Y11" s="762"/>
      <c r="Z11" s="762"/>
      <c r="AA11" s="762"/>
      <c r="AB11" s="762" t="s">
        <v>332</v>
      </c>
      <c r="AC11" s="763"/>
      <c r="AD11" s="763"/>
      <c r="AE11" s="763"/>
      <c r="AF11" s="763"/>
      <c r="AG11" s="763"/>
      <c r="AH11" s="763"/>
      <c r="AI11" s="763"/>
      <c r="AJ11" s="763"/>
      <c r="AK11" s="764" t="s">
        <v>861</v>
      </c>
      <c r="AL11" s="765"/>
      <c r="AM11" s="765"/>
      <c r="AN11" s="766"/>
      <c r="AO11" s="767"/>
      <c r="AP11" s="3"/>
      <c r="AQ11" s="768">
        <f>IF(P11="材質劣化",2,IF(P11="漏水",3,1))</f>
        <v>1</v>
      </c>
    </row>
    <row r="12" spans="2:86" ht="12" customHeight="1" x14ac:dyDescent="0.15">
      <c r="B12" s="419"/>
      <c r="C12" s="730"/>
      <c r="D12" s="725"/>
      <c r="E12" s="725"/>
      <c r="F12" s="725"/>
      <c r="G12" s="725"/>
      <c r="H12" s="725"/>
      <c r="I12" s="725"/>
      <c r="J12" s="726"/>
      <c r="K12" s="758">
        <v>2</v>
      </c>
      <c r="L12" s="759" t="s">
        <v>431</v>
      </c>
      <c r="M12" s="760"/>
      <c r="N12" s="759" t="s">
        <v>485</v>
      </c>
      <c r="O12" s="760"/>
      <c r="P12" s="759" t="s">
        <v>433</v>
      </c>
      <c r="Q12" s="760"/>
      <c r="R12" s="183" t="s">
        <v>434</v>
      </c>
      <c r="S12" s="183"/>
      <c r="T12" s="183"/>
      <c r="U12" s="759" t="s">
        <v>437</v>
      </c>
      <c r="V12" s="760"/>
      <c r="W12" s="759"/>
      <c r="X12" s="761"/>
      <c r="Y12" s="762"/>
      <c r="Z12" s="762"/>
      <c r="AA12" s="762"/>
      <c r="AB12" s="762"/>
      <c r="AC12" s="763"/>
      <c r="AD12" s="763">
        <v>7.2</v>
      </c>
      <c r="AE12" s="763"/>
      <c r="AF12" s="763"/>
      <c r="AG12" s="763"/>
      <c r="AH12" s="763"/>
      <c r="AI12" s="763"/>
      <c r="AJ12" s="763"/>
      <c r="AK12" s="764">
        <v>0</v>
      </c>
      <c r="AL12" s="765"/>
      <c r="AM12" s="765"/>
      <c r="AN12" s="769"/>
      <c r="AO12" s="770"/>
      <c r="AP12" s="3"/>
      <c r="AQ12" s="768">
        <f t="shared" ref="AQ12:AQ30" si="5">IF(P12="材質劣化",2,IF(P12="漏水",3,1))</f>
        <v>2</v>
      </c>
    </row>
    <row r="13" spans="2:86" ht="12" customHeight="1" x14ac:dyDescent="0.15">
      <c r="B13" s="419"/>
      <c r="C13" s="730"/>
      <c r="D13" s="725"/>
      <c r="E13" s="725"/>
      <c r="F13" s="725"/>
      <c r="G13" s="725"/>
      <c r="H13" s="725"/>
      <c r="I13" s="725"/>
      <c r="J13" s="726"/>
      <c r="K13" s="758">
        <v>3</v>
      </c>
      <c r="L13" s="759" t="s">
        <v>431</v>
      </c>
      <c r="M13" s="760"/>
      <c r="N13" s="759" t="s">
        <v>458</v>
      </c>
      <c r="O13" s="760"/>
      <c r="P13" s="759" t="s">
        <v>463</v>
      </c>
      <c r="Q13" s="760"/>
      <c r="R13" s="183" t="s">
        <v>464</v>
      </c>
      <c r="S13" s="183"/>
      <c r="T13" s="183"/>
      <c r="U13" s="759" t="s">
        <v>437</v>
      </c>
      <c r="V13" s="760"/>
      <c r="W13" s="759"/>
      <c r="X13" s="761"/>
      <c r="Y13" s="762"/>
      <c r="Z13" s="762"/>
      <c r="AA13" s="762"/>
      <c r="AB13" s="762" t="s">
        <v>332</v>
      </c>
      <c r="AC13" s="763"/>
      <c r="AD13" s="763"/>
      <c r="AE13" s="763"/>
      <c r="AF13" s="763"/>
      <c r="AG13" s="763"/>
      <c r="AH13" s="763"/>
      <c r="AI13" s="763"/>
      <c r="AJ13" s="763"/>
      <c r="AK13" s="764" t="s">
        <v>862</v>
      </c>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7.2</v>
      </c>
      <c r="AE31" s="772">
        <f t="shared" si="6"/>
        <v>0</v>
      </c>
      <c r="AF31" s="772">
        <f t="shared" si="6"/>
        <v>0</v>
      </c>
      <c r="AG31" s="772">
        <f t="shared" si="6"/>
        <v>0</v>
      </c>
      <c r="AH31" s="772">
        <f t="shared" si="6"/>
        <v>0</v>
      </c>
      <c r="AI31" s="772">
        <f t="shared" si="6"/>
        <v>0</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2</v>
      </c>
      <c r="AC32" s="762">
        <f t="shared" ref="AC32:AJ32" si="7">COUNT(AC11:AC30)</f>
        <v>0</v>
      </c>
      <c r="AD32" s="762">
        <f t="shared" si="7"/>
        <v>1</v>
      </c>
      <c r="AE32" s="762">
        <f t="shared" si="7"/>
        <v>0</v>
      </c>
      <c r="AF32" s="762">
        <f t="shared" si="7"/>
        <v>0</v>
      </c>
      <c r="AG32" s="762">
        <f t="shared" si="7"/>
        <v>0</v>
      </c>
      <c r="AH32" s="762">
        <f t="shared" si="7"/>
        <v>0</v>
      </c>
      <c r="AI32" s="762">
        <f t="shared" si="7"/>
        <v>0</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Ⅱb</v>
      </c>
      <c r="Z33" s="735"/>
      <c r="AA33" s="735"/>
      <c r="AB33" s="776"/>
      <c r="AC33" s="734" t="str">
        <f>IF(AC32&gt;0,"Ⅳ",IF(AD32&gt;0,"Ⅲ",IF(AE32&gt;0,"Ⅱa",IF(AF32&gt;0,"Ⅱb","Ⅰ"))))</f>
        <v>Ⅲ</v>
      </c>
      <c r="AD33" s="735"/>
      <c r="AE33" s="735"/>
      <c r="AF33" s="776"/>
      <c r="AG33" s="734" t="str">
        <f>IF(AG32&gt;0,"Ⅳ",IF(AH32&gt;0,"Ⅲ",IF(AI32&gt;0,"Ⅱa",IF(AJ32&gt;0,"Ⅱb","Ⅰ"))))</f>
        <v>Ⅰ</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2</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f>IF(AQ34=1,"",IF(AS34&gt;0,1,""))</f>
        <v>1</v>
      </c>
      <c r="AB35" s="784"/>
      <c r="AC35" s="762">
        <f>+AC32</f>
        <v>0</v>
      </c>
      <c r="AD35" s="762">
        <f>AD32</f>
        <v>1</v>
      </c>
      <c r="AE35" s="783">
        <f>AE32+AF32</f>
        <v>0</v>
      </c>
      <c r="AF35" s="784"/>
      <c r="AG35" s="762">
        <f>AG32</f>
        <v>0</v>
      </c>
      <c r="AH35" s="762">
        <f>AH32</f>
        <v>0</v>
      </c>
      <c r="AI35" s="783">
        <f>AI32+AJ32</f>
        <v>0</v>
      </c>
      <c r="AJ35" s="784"/>
      <c r="AK35" s="777"/>
      <c r="AL35" s="778"/>
      <c r="AM35" s="778"/>
      <c r="AN35" s="778"/>
      <c r="AO35" s="779"/>
      <c r="AP35" s="3"/>
      <c r="AQ35" s="717">
        <f>+Y32+AC35+AG35</f>
        <v>0</v>
      </c>
      <c r="AR35" s="717">
        <f>+Z32+AD35+AH35</f>
        <v>1</v>
      </c>
      <c r="AS35" s="785">
        <f>+AS34+AE35+AI35</f>
        <v>2</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Ⅱ</v>
      </c>
      <c r="Z36" s="787"/>
      <c r="AA36" s="787"/>
      <c r="AB36" s="787"/>
      <c r="AC36" s="787" t="str">
        <f t="shared" ref="AC36" si="8">IF(AC35&gt;0,"Ⅳ",IF(AD35&gt;0,"Ⅲ",IF(AE35&gt;0,"Ⅱ","Ⅰ")))</f>
        <v>Ⅲ</v>
      </c>
      <c r="AD36" s="787"/>
      <c r="AE36" s="787"/>
      <c r="AF36" s="787"/>
      <c r="AG36" s="787" t="str">
        <f t="shared" ref="AG36" si="9">IF(AG35&gt;0,"Ⅳ",IF(AH35&gt;0,"Ⅲ",IF(AI35&gt;0,"Ⅱ","Ⅰ")))</f>
        <v>Ⅰ</v>
      </c>
      <c r="AH36" s="787"/>
      <c r="AI36" s="787"/>
      <c r="AJ36" s="787"/>
      <c r="AK36" s="777"/>
      <c r="AL36" s="778"/>
      <c r="AM36" s="778"/>
      <c r="AN36" s="778"/>
      <c r="AO36" s="779"/>
      <c r="AP36" s="3"/>
      <c r="AQ36" s="787" t="str">
        <f>IF(AQ35&gt;0,"Ⅳ",IF(AR35&gt;0,"Ⅲ",IF(AS35&gt;0,"Ⅱ","Ⅰ")))</f>
        <v>Ⅲ</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Ⅲ</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26" priority="3">
      <formula>$AQ11=2</formula>
    </cfRule>
  </conditionalFormatting>
  <conditionalFormatting sqref="Y11:AF30">
    <cfRule type="expression" dxfId="25" priority="2">
      <formula>$AQ11=3</formula>
    </cfRule>
  </conditionalFormatting>
  <conditionalFormatting sqref="AC11:AJ30">
    <cfRule type="expression" dxfId="24" priority="1">
      <formula>$AQ11=1</formula>
    </cfRule>
  </conditionalFormatting>
  <dataValidations count="2">
    <dataValidation type="list" allowBlank="1" showInputMessage="1" showErrorMessage="1" sqref="N11:O30 R11:T30" xr:uid="{DC30F4EE-A32C-48D2-9966-B8FB07961CEC}">
      <formula1>INDIRECT(L11)</formula1>
    </dataValidation>
    <dataValidation type="list" allowBlank="1" showInputMessage="1" showErrorMessage="1" sqref="Y11:AB30" xr:uid="{72072C5F-D255-47B2-87CF-261FE86F5784}">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B93A8-1DB5-451E-BD6B-BB9632E61BE1}">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S39</v>
      </c>
      <c r="AW5" s="716">
        <f>R7</f>
        <v>4</v>
      </c>
      <c r="AX5" s="717">
        <f>+Y32</f>
        <v>0</v>
      </c>
      <c r="AY5" s="717">
        <f>+Z32</f>
        <v>0</v>
      </c>
      <c r="AZ5" s="717">
        <f>+AA32</f>
        <v>0</v>
      </c>
      <c r="BA5" s="717">
        <f t="shared" ref="BA5" si="0">+AB32</f>
        <v>1</v>
      </c>
      <c r="BB5" s="717">
        <f>+AC32</f>
        <v>0</v>
      </c>
      <c r="BC5" s="717">
        <f t="shared" ref="BC5:BI5" si="1">+AD32</f>
        <v>1</v>
      </c>
      <c r="BD5" s="717">
        <f t="shared" si="1"/>
        <v>0</v>
      </c>
      <c r="BE5" s="717">
        <f t="shared" si="1"/>
        <v>0</v>
      </c>
      <c r="BF5" s="717">
        <f t="shared" si="1"/>
        <v>0</v>
      </c>
      <c r="BG5" s="717">
        <f t="shared" si="1"/>
        <v>0</v>
      </c>
      <c r="BH5" s="717">
        <f t="shared" si="1"/>
        <v>0</v>
      </c>
      <c r="BI5" s="717">
        <f t="shared" si="1"/>
        <v>1</v>
      </c>
      <c r="BJ5" s="717" t="str">
        <f>+Y35</f>
        <v/>
      </c>
      <c r="BK5" s="717" t="str">
        <f t="shared" ref="BK5" si="2">+Z35</f>
        <v/>
      </c>
      <c r="BL5" s="717">
        <f>+AA35</f>
        <v>1</v>
      </c>
      <c r="BM5" s="717">
        <f>+AC35</f>
        <v>0</v>
      </c>
      <c r="BN5" s="717">
        <f t="shared" ref="BN5:BO5" si="3">+AD35</f>
        <v>1</v>
      </c>
      <c r="BO5" s="717">
        <f t="shared" si="3"/>
        <v>0</v>
      </c>
      <c r="BP5" s="717">
        <f>+AG35</f>
        <v>0</v>
      </c>
      <c r="BQ5" s="717">
        <f>+AH35</f>
        <v>0</v>
      </c>
      <c r="BR5" s="717">
        <f>+AI35</f>
        <v>1</v>
      </c>
      <c r="BS5" s="718" t="str">
        <f>+Y36</f>
        <v>Ⅱ</v>
      </c>
      <c r="BT5" s="718" t="str">
        <f>+AC36</f>
        <v>Ⅲ</v>
      </c>
      <c r="BU5" s="718" t="str">
        <f>+AG36</f>
        <v>Ⅱ</v>
      </c>
      <c r="BV5" s="718" t="str">
        <f>+Y37</f>
        <v>Ⅲ</v>
      </c>
      <c r="BW5" s="719" t="str">
        <f>IF(Y32&gt;0,$R$7,"")</f>
        <v/>
      </c>
      <c r="BX5" s="720" t="str">
        <f>IF(Z32&gt;0,"",IF(AA32&gt;0,$R$7,""))</f>
        <v/>
      </c>
      <c r="BY5" s="720" t="str">
        <f>IF(Y32+Z32&gt;0,"",IF(AA32&gt;0,$R$7,""))</f>
        <v/>
      </c>
      <c r="BZ5" s="720">
        <f>IF(Y32+Z32+AA32&gt;0,"",IF(AB32&gt;0,$R$7,""))</f>
        <v>4</v>
      </c>
      <c r="CA5" s="721">
        <f t="shared" ref="CA5:CH5" si="4">+AC31</f>
        <v>0</v>
      </c>
      <c r="CB5" s="721">
        <f t="shared" si="4"/>
        <v>2.92</v>
      </c>
      <c r="CC5" s="721">
        <f t="shared" si="4"/>
        <v>0</v>
      </c>
      <c r="CD5" s="721">
        <f t="shared" si="4"/>
        <v>0</v>
      </c>
      <c r="CE5" s="721">
        <f t="shared" si="4"/>
        <v>0</v>
      </c>
      <c r="CF5" s="721">
        <f t="shared" si="4"/>
        <v>0</v>
      </c>
      <c r="CG5" s="721">
        <f t="shared" si="4"/>
        <v>0</v>
      </c>
      <c r="CH5" s="721">
        <f t="shared" si="4"/>
        <v>5.44</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324</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451</v>
      </c>
      <c r="O11" s="760"/>
      <c r="P11" s="759" t="s">
        <v>452</v>
      </c>
      <c r="Q11" s="760"/>
      <c r="R11" s="183" t="s">
        <v>452</v>
      </c>
      <c r="S11" s="183"/>
      <c r="T11" s="183"/>
      <c r="U11" s="759" t="s">
        <v>356</v>
      </c>
      <c r="V11" s="760"/>
      <c r="W11" s="759"/>
      <c r="X11" s="761"/>
      <c r="Y11" s="762"/>
      <c r="Z11" s="762"/>
      <c r="AA11" s="762"/>
      <c r="AB11" s="762"/>
      <c r="AC11" s="763"/>
      <c r="AD11" s="763"/>
      <c r="AE11" s="763"/>
      <c r="AF11" s="763"/>
      <c r="AG11" s="763"/>
      <c r="AH11" s="763"/>
      <c r="AI11" s="763"/>
      <c r="AJ11" s="763">
        <v>5.44</v>
      </c>
      <c r="AK11" s="764">
        <v>0</v>
      </c>
      <c r="AL11" s="765"/>
      <c r="AM11" s="765"/>
      <c r="AN11" s="766"/>
      <c r="AO11" s="767"/>
      <c r="AP11" s="3"/>
      <c r="AQ11" s="768">
        <f>IF(P11="材質劣化",2,IF(P11="漏水",3,1))</f>
        <v>3</v>
      </c>
    </row>
    <row r="12" spans="2:86" ht="12" customHeight="1" x14ac:dyDescent="0.15">
      <c r="B12" s="419"/>
      <c r="C12" s="730"/>
      <c r="D12" s="725"/>
      <c r="E12" s="725"/>
      <c r="F12" s="725"/>
      <c r="G12" s="725"/>
      <c r="H12" s="725"/>
      <c r="I12" s="725"/>
      <c r="J12" s="726"/>
      <c r="K12" s="758">
        <v>2</v>
      </c>
      <c r="L12" s="759" t="s">
        <v>431</v>
      </c>
      <c r="M12" s="760"/>
      <c r="N12" s="759" t="s">
        <v>443</v>
      </c>
      <c r="O12" s="760"/>
      <c r="P12" s="759" t="s">
        <v>463</v>
      </c>
      <c r="Q12" s="760"/>
      <c r="R12" s="183" t="s">
        <v>464</v>
      </c>
      <c r="S12" s="183"/>
      <c r="T12" s="183"/>
      <c r="U12" s="759" t="s">
        <v>437</v>
      </c>
      <c r="V12" s="760"/>
      <c r="W12" s="759"/>
      <c r="X12" s="761"/>
      <c r="Y12" s="762"/>
      <c r="Z12" s="762"/>
      <c r="AA12" s="762"/>
      <c r="AB12" s="762" t="s">
        <v>332</v>
      </c>
      <c r="AC12" s="763"/>
      <c r="AD12" s="763"/>
      <c r="AE12" s="763"/>
      <c r="AF12" s="763"/>
      <c r="AG12" s="763"/>
      <c r="AH12" s="763"/>
      <c r="AI12" s="763"/>
      <c r="AJ12" s="763"/>
      <c r="AK12" s="764" t="s">
        <v>863</v>
      </c>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v>3</v>
      </c>
      <c r="L13" s="759" t="s">
        <v>431</v>
      </c>
      <c r="M13" s="760"/>
      <c r="N13" s="759" t="s">
        <v>432</v>
      </c>
      <c r="O13" s="760"/>
      <c r="P13" s="759" t="s">
        <v>433</v>
      </c>
      <c r="Q13" s="760"/>
      <c r="R13" s="183" t="s">
        <v>434</v>
      </c>
      <c r="S13" s="183"/>
      <c r="T13" s="183"/>
      <c r="U13" s="759" t="s">
        <v>437</v>
      </c>
      <c r="V13" s="760"/>
      <c r="W13" s="759"/>
      <c r="X13" s="761"/>
      <c r="Y13" s="762"/>
      <c r="Z13" s="762"/>
      <c r="AA13" s="762"/>
      <c r="AB13" s="762"/>
      <c r="AC13" s="763"/>
      <c r="AD13" s="763">
        <v>2.92</v>
      </c>
      <c r="AE13" s="763"/>
      <c r="AF13" s="763"/>
      <c r="AG13" s="763"/>
      <c r="AH13" s="763"/>
      <c r="AI13" s="763"/>
      <c r="AJ13" s="763"/>
      <c r="AK13" s="764">
        <v>0</v>
      </c>
      <c r="AL13" s="765"/>
      <c r="AM13" s="765"/>
      <c r="AN13" s="769"/>
      <c r="AO13" s="770"/>
      <c r="AP13" s="3"/>
      <c r="AQ13" s="768">
        <f t="shared" si="5"/>
        <v>2</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2.92</v>
      </c>
      <c r="AE31" s="772">
        <f t="shared" si="6"/>
        <v>0</v>
      </c>
      <c r="AF31" s="772">
        <f t="shared" si="6"/>
        <v>0</v>
      </c>
      <c r="AG31" s="772">
        <f t="shared" si="6"/>
        <v>0</v>
      </c>
      <c r="AH31" s="772">
        <f t="shared" si="6"/>
        <v>0</v>
      </c>
      <c r="AI31" s="772">
        <f t="shared" si="6"/>
        <v>0</v>
      </c>
      <c r="AJ31" s="772">
        <f t="shared" si="6"/>
        <v>5.44</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1</v>
      </c>
      <c r="AC32" s="762">
        <f t="shared" ref="AC32:AJ32" si="7">COUNT(AC11:AC30)</f>
        <v>0</v>
      </c>
      <c r="AD32" s="762">
        <f t="shared" si="7"/>
        <v>1</v>
      </c>
      <c r="AE32" s="762">
        <f t="shared" si="7"/>
        <v>0</v>
      </c>
      <c r="AF32" s="762">
        <f t="shared" si="7"/>
        <v>0</v>
      </c>
      <c r="AG32" s="762">
        <f t="shared" si="7"/>
        <v>0</v>
      </c>
      <c r="AH32" s="762">
        <f t="shared" si="7"/>
        <v>0</v>
      </c>
      <c r="AI32" s="762">
        <f t="shared" si="7"/>
        <v>0</v>
      </c>
      <c r="AJ32" s="762">
        <f t="shared" si="7"/>
        <v>1</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Ⅱb</v>
      </c>
      <c r="Z33" s="735"/>
      <c r="AA33" s="735"/>
      <c r="AB33" s="776"/>
      <c r="AC33" s="734" t="str">
        <f>IF(AC32&gt;0,"Ⅳ",IF(AD32&gt;0,"Ⅲ",IF(AE32&gt;0,"Ⅱa",IF(AF32&gt;0,"Ⅱb","Ⅰ"))))</f>
        <v>Ⅲ</v>
      </c>
      <c r="AD33" s="735"/>
      <c r="AE33" s="735"/>
      <c r="AF33" s="776"/>
      <c r="AG33" s="734" t="str">
        <f>IF(AG32&gt;0,"Ⅳ",IF(AH32&gt;0,"Ⅲ",IF(AI32&gt;0,"Ⅱa",IF(AJ32&gt;0,"Ⅱb","Ⅰ"))))</f>
        <v>Ⅱb</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1</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f>IF(AQ34=1,"",IF(AS34&gt;0,1,""))</f>
        <v>1</v>
      </c>
      <c r="AB35" s="784"/>
      <c r="AC35" s="762">
        <f>+AC32</f>
        <v>0</v>
      </c>
      <c r="AD35" s="762">
        <f>AD32</f>
        <v>1</v>
      </c>
      <c r="AE35" s="783">
        <f>AE32+AF32</f>
        <v>0</v>
      </c>
      <c r="AF35" s="784"/>
      <c r="AG35" s="762">
        <f>AG32</f>
        <v>0</v>
      </c>
      <c r="AH35" s="762">
        <f>AH32</f>
        <v>0</v>
      </c>
      <c r="AI35" s="783">
        <f>AI32+AJ32</f>
        <v>1</v>
      </c>
      <c r="AJ35" s="784"/>
      <c r="AK35" s="777"/>
      <c r="AL35" s="778"/>
      <c r="AM35" s="778"/>
      <c r="AN35" s="778"/>
      <c r="AO35" s="779"/>
      <c r="AP35" s="3"/>
      <c r="AQ35" s="717">
        <f>+Y32+AC35+AG35</f>
        <v>0</v>
      </c>
      <c r="AR35" s="717">
        <f>+Z32+AD35+AH35</f>
        <v>1</v>
      </c>
      <c r="AS35" s="785">
        <f>+AS34+AE35+AI35</f>
        <v>2</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Ⅱ</v>
      </c>
      <c r="Z36" s="787"/>
      <c r="AA36" s="787"/>
      <c r="AB36" s="787"/>
      <c r="AC36" s="787" t="str">
        <f t="shared" ref="AC36" si="8">IF(AC35&gt;0,"Ⅳ",IF(AD35&gt;0,"Ⅲ",IF(AE35&gt;0,"Ⅱ","Ⅰ")))</f>
        <v>Ⅲ</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Ⅲ</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Ⅲ</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23" priority="3">
      <formula>$AQ11=2</formula>
    </cfRule>
  </conditionalFormatting>
  <conditionalFormatting sqref="Y11:AF30">
    <cfRule type="expression" dxfId="22" priority="2">
      <formula>$AQ11=3</formula>
    </cfRule>
  </conditionalFormatting>
  <conditionalFormatting sqref="AC11:AJ30">
    <cfRule type="expression" dxfId="21" priority="1">
      <formula>$AQ11=1</formula>
    </cfRule>
  </conditionalFormatting>
  <dataValidations count="2">
    <dataValidation type="list" allowBlank="1" showInputMessage="1" showErrorMessage="1" sqref="N11:O30 R11:T30" xr:uid="{2B883775-69ED-470C-887A-4636591ACB93}">
      <formula1>INDIRECT(L11)</formula1>
    </dataValidation>
    <dataValidation type="list" allowBlank="1" showInputMessage="1" showErrorMessage="1" sqref="Y11:AB30" xr:uid="{47F7CA5B-D229-4F1A-B0B7-7E127FB4C5CD}">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9DC12-BC37-479B-B878-25A5A86F862C}">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S40</v>
      </c>
      <c r="AW5" s="716">
        <f>R7</f>
        <v>4</v>
      </c>
      <c r="AX5" s="717">
        <f>+Y32</f>
        <v>0</v>
      </c>
      <c r="AY5" s="717">
        <f>+Z32</f>
        <v>0</v>
      </c>
      <c r="AZ5" s="717">
        <f>+AA32</f>
        <v>0</v>
      </c>
      <c r="BA5" s="717">
        <f t="shared" ref="BA5" si="0">+AB32</f>
        <v>1</v>
      </c>
      <c r="BB5" s="717">
        <f>+AC32</f>
        <v>0</v>
      </c>
      <c r="BC5" s="717">
        <f t="shared" ref="BC5:BI5" si="1">+AD32</f>
        <v>1</v>
      </c>
      <c r="BD5" s="717">
        <f t="shared" si="1"/>
        <v>0</v>
      </c>
      <c r="BE5" s="717">
        <f t="shared" si="1"/>
        <v>0</v>
      </c>
      <c r="BF5" s="717">
        <f t="shared" si="1"/>
        <v>0</v>
      </c>
      <c r="BG5" s="717">
        <f t="shared" si="1"/>
        <v>0</v>
      </c>
      <c r="BH5" s="717">
        <f t="shared" si="1"/>
        <v>0</v>
      </c>
      <c r="BI5" s="717">
        <f t="shared" si="1"/>
        <v>0</v>
      </c>
      <c r="BJ5" s="717" t="str">
        <f>+Y35</f>
        <v/>
      </c>
      <c r="BK5" s="717" t="str">
        <f t="shared" ref="BK5" si="2">+Z35</f>
        <v/>
      </c>
      <c r="BL5" s="717">
        <f>+AA35</f>
        <v>1</v>
      </c>
      <c r="BM5" s="717">
        <f>+AC35</f>
        <v>0</v>
      </c>
      <c r="BN5" s="717">
        <f t="shared" ref="BN5:BO5" si="3">+AD35</f>
        <v>1</v>
      </c>
      <c r="BO5" s="717">
        <f t="shared" si="3"/>
        <v>0</v>
      </c>
      <c r="BP5" s="717">
        <f>+AG35</f>
        <v>0</v>
      </c>
      <c r="BQ5" s="717">
        <f>+AH35</f>
        <v>0</v>
      </c>
      <c r="BR5" s="717">
        <f>+AI35</f>
        <v>0</v>
      </c>
      <c r="BS5" s="718" t="str">
        <f>+Y36</f>
        <v>Ⅱ</v>
      </c>
      <c r="BT5" s="718" t="str">
        <f>+AC36</f>
        <v>Ⅲ</v>
      </c>
      <c r="BU5" s="718" t="str">
        <f>+AG36</f>
        <v>Ⅰ</v>
      </c>
      <c r="BV5" s="718" t="str">
        <f>+Y37</f>
        <v>Ⅲ</v>
      </c>
      <c r="BW5" s="719" t="str">
        <f>IF(Y32&gt;0,$R$7,"")</f>
        <v/>
      </c>
      <c r="BX5" s="720" t="str">
        <f>IF(Z32&gt;0,"",IF(AA32&gt;0,$R$7,""))</f>
        <v/>
      </c>
      <c r="BY5" s="720" t="str">
        <f>IF(Y32+Z32&gt;0,"",IF(AA32&gt;0,$R$7,""))</f>
        <v/>
      </c>
      <c r="BZ5" s="720">
        <f>IF(Y32+Z32+AA32&gt;0,"",IF(AB32&gt;0,$R$7,""))</f>
        <v>4</v>
      </c>
      <c r="CA5" s="721">
        <f t="shared" ref="CA5:CH5" si="4">+AC31</f>
        <v>0</v>
      </c>
      <c r="CB5" s="721">
        <f t="shared" si="4"/>
        <v>2.92</v>
      </c>
      <c r="CC5" s="721">
        <f t="shared" si="4"/>
        <v>0</v>
      </c>
      <c r="CD5" s="721">
        <f t="shared" si="4"/>
        <v>0</v>
      </c>
      <c r="CE5" s="721">
        <f t="shared" si="4"/>
        <v>0</v>
      </c>
      <c r="CF5" s="721">
        <f t="shared" si="4"/>
        <v>0</v>
      </c>
      <c r="CG5" s="721">
        <f t="shared" si="4"/>
        <v>0</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325</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498</v>
      </c>
      <c r="O11" s="760"/>
      <c r="P11" s="759" t="s">
        <v>463</v>
      </c>
      <c r="Q11" s="760"/>
      <c r="R11" s="183" t="s">
        <v>464</v>
      </c>
      <c r="S11" s="183"/>
      <c r="T11" s="183"/>
      <c r="U11" s="759" t="s">
        <v>349</v>
      </c>
      <c r="V11" s="760"/>
      <c r="W11" s="759"/>
      <c r="X11" s="761"/>
      <c r="Y11" s="762"/>
      <c r="Z11" s="762"/>
      <c r="AA11" s="762"/>
      <c r="AB11" s="762" t="s">
        <v>332</v>
      </c>
      <c r="AC11" s="763"/>
      <c r="AD11" s="763"/>
      <c r="AE11" s="763"/>
      <c r="AF11" s="763"/>
      <c r="AG11" s="763"/>
      <c r="AH11" s="763"/>
      <c r="AI11" s="763"/>
      <c r="AJ11" s="763"/>
      <c r="AK11" s="764" t="s">
        <v>864</v>
      </c>
      <c r="AL11" s="765"/>
      <c r="AM11" s="765"/>
      <c r="AN11" s="766"/>
      <c r="AO11" s="767"/>
      <c r="AP11" s="3"/>
      <c r="AQ11" s="768">
        <f>IF(P11="材質劣化",2,IF(P11="漏水",3,1))</f>
        <v>1</v>
      </c>
    </row>
    <row r="12" spans="2:86" ht="12" customHeight="1" x14ac:dyDescent="0.15">
      <c r="B12" s="419"/>
      <c r="C12" s="730"/>
      <c r="D12" s="725"/>
      <c r="E12" s="725"/>
      <c r="F12" s="725"/>
      <c r="G12" s="725"/>
      <c r="H12" s="725"/>
      <c r="I12" s="725"/>
      <c r="J12" s="726"/>
      <c r="K12" s="758">
        <v>2</v>
      </c>
      <c r="L12" s="759" t="s">
        <v>431</v>
      </c>
      <c r="M12" s="760"/>
      <c r="N12" s="759" t="s">
        <v>432</v>
      </c>
      <c r="O12" s="760"/>
      <c r="P12" s="759" t="s">
        <v>433</v>
      </c>
      <c r="Q12" s="760"/>
      <c r="R12" s="183" t="s">
        <v>434</v>
      </c>
      <c r="S12" s="183"/>
      <c r="T12" s="183"/>
      <c r="U12" s="759" t="s">
        <v>437</v>
      </c>
      <c r="V12" s="760"/>
      <c r="W12" s="759"/>
      <c r="X12" s="761"/>
      <c r="Y12" s="762"/>
      <c r="Z12" s="762"/>
      <c r="AA12" s="762"/>
      <c r="AB12" s="762"/>
      <c r="AC12" s="763"/>
      <c r="AD12" s="763">
        <v>2.92</v>
      </c>
      <c r="AE12" s="763"/>
      <c r="AF12" s="763"/>
      <c r="AG12" s="763"/>
      <c r="AH12" s="763"/>
      <c r="AI12" s="763"/>
      <c r="AJ12" s="763"/>
      <c r="AK12" s="764">
        <v>0</v>
      </c>
      <c r="AL12" s="765"/>
      <c r="AM12" s="765"/>
      <c r="AN12" s="769"/>
      <c r="AO12" s="770"/>
      <c r="AP12" s="3"/>
      <c r="AQ12" s="768">
        <f t="shared" ref="AQ12:AQ30" si="5">IF(P12="材質劣化",2,IF(P12="漏水",3,1))</f>
        <v>2</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2.92</v>
      </c>
      <c r="AE31" s="772">
        <f t="shared" si="6"/>
        <v>0</v>
      </c>
      <c r="AF31" s="772">
        <f t="shared" si="6"/>
        <v>0</v>
      </c>
      <c r="AG31" s="772">
        <f t="shared" si="6"/>
        <v>0</v>
      </c>
      <c r="AH31" s="772">
        <f t="shared" si="6"/>
        <v>0</v>
      </c>
      <c r="AI31" s="772">
        <f t="shared" si="6"/>
        <v>0</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1</v>
      </c>
      <c r="AC32" s="762">
        <f t="shared" ref="AC32:AJ32" si="7">COUNT(AC11:AC30)</f>
        <v>0</v>
      </c>
      <c r="AD32" s="762">
        <f t="shared" si="7"/>
        <v>1</v>
      </c>
      <c r="AE32" s="762">
        <f t="shared" si="7"/>
        <v>0</v>
      </c>
      <c r="AF32" s="762">
        <f t="shared" si="7"/>
        <v>0</v>
      </c>
      <c r="AG32" s="762">
        <f t="shared" si="7"/>
        <v>0</v>
      </c>
      <c r="AH32" s="762">
        <f t="shared" si="7"/>
        <v>0</v>
      </c>
      <c r="AI32" s="762">
        <f t="shared" si="7"/>
        <v>0</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Ⅱb</v>
      </c>
      <c r="Z33" s="735"/>
      <c r="AA33" s="735"/>
      <c r="AB33" s="776"/>
      <c r="AC33" s="734" t="str">
        <f>IF(AC32&gt;0,"Ⅳ",IF(AD32&gt;0,"Ⅲ",IF(AE32&gt;0,"Ⅱa",IF(AF32&gt;0,"Ⅱb","Ⅰ"))))</f>
        <v>Ⅲ</v>
      </c>
      <c r="AD33" s="735"/>
      <c r="AE33" s="735"/>
      <c r="AF33" s="776"/>
      <c r="AG33" s="734" t="str">
        <f>IF(AG32&gt;0,"Ⅳ",IF(AH32&gt;0,"Ⅲ",IF(AI32&gt;0,"Ⅱa",IF(AJ32&gt;0,"Ⅱb","Ⅰ"))))</f>
        <v>Ⅰ</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1</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f>IF(AQ34=1,"",IF(AS34&gt;0,1,""))</f>
        <v>1</v>
      </c>
      <c r="AB35" s="784"/>
      <c r="AC35" s="762">
        <f>+AC32</f>
        <v>0</v>
      </c>
      <c r="AD35" s="762">
        <f>AD32</f>
        <v>1</v>
      </c>
      <c r="AE35" s="783">
        <f>AE32+AF32</f>
        <v>0</v>
      </c>
      <c r="AF35" s="784"/>
      <c r="AG35" s="762">
        <f>AG32</f>
        <v>0</v>
      </c>
      <c r="AH35" s="762">
        <f>AH32</f>
        <v>0</v>
      </c>
      <c r="AI35" s="783">
        <f>AI32+AJ32</f>
        <v>0</v>
      </c>
      <c r="AJ35" s="784"/>
      <c r="AK35" s="777"/>
      <c r="AL35" s="778"/>
      <c r="AM35" s="778"/>
      <c r="AN35" s="778"/>
      <c r="AO35" s="779"/>
      <c r="AP35" s="3"/>
      <c r="AQ35" s="717">
        <f>+Y32+AC35+AG35</f>
        <v>0</v>
      </c>
      <c r="AR35" s="717">
        <f>+Z32+AD35+AH35</f>
        <v>1</v>
      </c>
      <c r="AS35" s="785">
        <f>+AS34+AE35+AI35</f>
        <v>1</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Ⅱ</v>
      </c>
      <c r="Z36" s="787"/>
      <c r="AA36" s="787"/>
      <c r="AB36" s="787"/>
      <c r="AC36" s="787" t="str">
        <f t="shared" ref="AC36" si="8">IF(AC35&gt;0,"Ⅳ",IF(AD35&gt;0,"Ⅲ",IF(AE35&gt;0,"Ⅱ","Ⅰ")))</f>
        <v>Ⅲ</v>
      </c>
      <c r="AD36" s="787"/>
      <c r="AE36" s="787"/>
      <c r="AF36" s="787"/>
      <c r="AG36" s="787" t="str">
        <f t="shared" ref="AG36" si="9">IF(AG35&gt;0,"Ⅳ",IF(AH35&gt;0,"Ⅲ",IF(AI35&gt;0,"Ⅱ","Ⅰ")))</f>
        <v>Ⅰ</v>
      </c>
      <c r="AH36" s="787"/>
      <c r="AI36" s="787"/>
      <c r="AJ36" s="787"/>
      <c r="AK36" s="777"/>
      <c r="AL36" s="778"/>
      <c r="AM36" s="778"/>
      <c r="AN36" s="778"/>
      <c r="AO36" s="779"/>
      <c r="AP36" s="3"/>
      <c r="AQ36" s="787" t="str">
        <f>IF(AQ35&gt;0,"Ⅳ",IF(AR35&gt;0,"Ⅲ",IF(AS35&gt;0,"Ⅱ","Ⅰ")))</f>
        <v>Ⅲ</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Ⅲ</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20" priority="3">
      <formula>$AQ11=2</formula>
    </cfRule>
  </conditionalFormatting>
  <conditionalFormatting sqref="Y11:AF30">
    <cfRule type="expression" dxfId="19" priority="2">
      <formula>$AQ11=3</formula>
    </cfRule>
  </conditionalFormatting>
  <conditionalFormatting sqref="AC11:AJ30">
    <cfRule type="expression" dxfId="18" priority="1">
      <formula>$AQ11=1</formula>
    </cfRule>
  </conditionalFormatting>
  <dataValidations count="2">
    <dataValidation type="list" allowBlank="1" showInputMessage="1" showErrorMessage="1" sqref="N11:O30 R11:T30" xr:uid="{004A2E69-43CF-4B1F-8CBD-9AEFF46D8DFA}">
      <formula1>INDIRECT(L11)</formula1>
    </dataValidation>
    <dataValidation type="list" allowBlank="1" showInputMessage="1" showErrorMessage="1" sqref="Y11:AB30" xr:uid="{4D60D2D2-F18C-4762-821A-117BFB872D54}">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B3144-21D3-4115-8CA9-F2BAB46C64C5}">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S41</v>
      </c>
      <c r="AW5" s="716">
        <f>R7</f>
        <v>4</v>
      </c>
      <c r="AX5" s="717">
        <f>+Y32</f>
        <v>0</v>
      </c>
      <c r="AY5" s="717">
        <f>+Z32</f>
        <v>0</v>
      </c>
      <c r="AZ5" s="717">
        <f>+AA32</f>
        <v>0</v>
      </c>
      <c r="BA5" s="717">
        <f t="shared" ref="BA5" si="0">+AB32</f>
        <v>1</v>
      </c>
      <c r="BB5" s="717">
        <f>+AC32</f>
        <v>0</v>
      </c>
      <c r="BC5" s="717">
        <f t="shared" ref="BC5:BI5" si="1">+AD32</f>
        <v>1</v>
      </c>
      <c r="BD5" s="717">
        <f t="shared" si="1"/>
        <v>0</v>
      </c>
      <c r="BE5" s="717">
        <f t="shared" si="1"/>
        <v>0</v>
      </c>
      <c r="BF5" s="717">
        <f t="shared" si="1"/>
        <v>0</v>
      </c>
      <c r="BG5" s="717">
        <f t="shared" si="1"/>
        <v>0</v>
      </c>
      <c r="BH5" s="717">
        <f t="shared" si="1"/>
        <v>0</v>
      </c>
      <c r="BI5" s="717">
        <f t="shared" si="1"/>
        <v>0</v>
      </c>
      <c r="BJ5" s="717" t="str">
        <f>+Y35</f>
        <v/>
      </c>
      <c r="BK5" s="717" t="str">
        <f t="shared" ref="BK5" si="2">+Z35</f>
        <v/>
      </c>
      <c r="BL5" s="717">
        <f>+AA35</f>
        <v>1</v>
      </c>
      <c r="BM5" s="717">
        <f>+AC35</f>
        <v>0</v>
      </c>
      <c r="BN5" s="717">
        <f t="shared" ref="BN5:BO5" si="3">+AD35</f>
        <v>1</v>
      </c>
      <c r="BO5" s="717">
        <f t="shared" si="3"/>
        <v>0</v>
      </c>
      <c r="BP5" s="717">
        <f>+AG35</f>
        <v>0</v>
      </c>
      <c r="BQ5" s="717">
        <f>+AH35</f>
        <v>0</v>
      </c>
      <c r="BR5" s="717">
        <f>+AI35</f>
        <v>0</v>
      </c>
      <c r="BS5" s="718" t="str">
        <f>+Y36</f>
        <v>Ⅱ</v>
      </c>
      <c r="BT5" s="718" t="str">
        <f>+AC36</f>
        <v>Ⅲ</v>
      </c>
      <c r="BU5" s="718" t="str">
        <f>+AG36</f>
        <v>Ⅰ</v>
      </c>
      <c r="BV5" s="718" t="str">
        <f>+Y37</f>
        <v>Ⅲ</v>
      </c>
      <c r="BW5" s="719" t="str">
        <f>IF(Y32&gt;0,$R$7,"")</f>
        <v/>
      </c>
      <c r="BX5" s="720" t="str">
        <f>IF(Z32&gt;0,"",IF(AA32&gt;0,$R$7,""))</f>
        <v/>
      </c>
      <c r="BY5" s="720" t="str">
        <f>IF(Y32+Z32&gt;0,"",IF(AA32&gt;0,$R$7,""))</f>
        <v/>
      </c>
      <c r="BZ5" s="720">
        <f>IF(Y32+Z32+AA32&gt;0,"",IF(AB32&gt;0,$R$7,""))</f>
        <v>4</v>
      </c>
      <c r="CA5" s="721">
        <f t="shared" ref="CA5:CH5" si="4">+AC31</f>
        <v>0</v>
      </c>
      <c r="CB5" s="721">
        <f t="shared" si="4"/>
        <v>2.88</v>
      </c>
      <c r="CC5" s="721">
        <f t="shared" si="4"/>
        <v>0</v>
      </c>
      <c r="CD5" s="721">
        <f t="shared" si="4"/>
        <v>0</v>
      </c>
      <c r="CE5" s="721">
        <f t="shared" si="4"/>
        <v>0</v>
      </c>
      <c r="CF5" s="721">
        <f t="shared" si="4"/>
        <v>0</v>
      </c>
      <c r="CG5" s="721">
        <f t="shared" si="4"/>
        <v>0</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326</v>
      </c>
      <c r="O7" s="735"/>
      <c r="P7" s="731" t="s">
        <v>806</v>
      </c>
      <c r="Q7" s="733"/>
      <c r="R7" s="736">
        <v>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432</v>
      </c>
      <c r="O11" s="760"/>
      <c r="P11" s="759" t="s">
        <v>433</v>
      </c>
      <c r="Q11" s="760"/>
      <c r="R11" s="183" t="s">
        <v>434</v>
      </c>
      <c r="S11" s="183"/>
      <c r="T11" s="183"/>
      <c r="U11" s="759" t="s">
        <v>437</v>
      </c>
      <c r="V11" s="760"/>
      <c r="W11" s="759"/>
      <c r="X11" s="761"/>
      <c r="Y11" s="762"/>
      <c r="Z11" s="762"/>
      <c r="AA11" s="762"/>
      <c r="AB11" s="762"/>
      <c r="AC11" s="763"/>
      <c r="AD11" s="763">
        <v>2.88</v>
      </c>
      <c r="AE11" s="763"/>
      <c r="AF11" s="763"/>
      <c r="AG11" s="763"/>
      <c r="AH11" s="763"/>
      <c r="AI11" s="763"/>
      <c r="AJ11" s="763"/>
      <c r="AK11" s="764">
        <v>0</v>
      </c>
      <c r="AL11" s="765"/>
      <c r="AM11" s="765"/>
      <c r="AN11" s="766"/>
      <c r="AO11" s="767"/>
      <c r="AP11" s="3"/>
      <c r="AQ11" s="768">
        <f>IF(P11="材質劣化",2,IF(P11="漏水",3,1))</f>
        <v>2</v>
      </c>
    </row>
    <row r="12" spans="2:86" ht="12" customHeight="1" x14ac:dyDescent="0.15">
      <c r="B12" s="419"/>
      <c r="C12" s="730"/>
      <c r="D12" s="725"/>
      <c r="E12" s="725"/>
      <c r="F12" s="725"/>
      <c r="G12" s="725"/>
      <c r="H12" s="725"/>
      <c r="I12" s="725"/>
      <c r="J12" s="726"/>
      <c r="K12" s="758">
        <v>2</v>
      </c>
      <c r="L12" s="759" t="s">
        <v>431</v>
      </c>
      <c r="M12" s="760"/>
      <c r="N12" s="759" t="s">
        <v>458</v>
      </c>
      <c r="O12" s="760"/>
      <c r="P12" s="759" t="s">
        <v>463</v>
      </c>
      <c r="Q12" s="760"/>
      <c r="R12" s="183" t="s">
        <v>464</v>
      </c>
      <c r="S12" s="183"/>
      <c r="T12" s="183"/>
      <c r="U12" s="759" t="s">
        <v>437</v>
      </c>
      <c r="V12" s="760"/>
      <c r="W12" s="759"/>
      <c r="X12" s="761"/>
      <c r="Y12" s="762"/>
      <c r="Z12" s="762"/>
      <c r="AA12" s="762"/>
      <c r="AB12" s="762" t="s">
        <v>332</v>
      </c>
      <c r="AC12" s="763"/>
      <c r="AD12" s="763"/>
      <c r="AE12" s="763"/>
      <c r="AF12" s="763"/>
      <c r="AG12" s="763"/>
      <c r="AH12" s="763"/>
      <c r="AI12" s="763"/>
      <c r="AJ12" s="763"/>
      <c r="AK12" s="764" t="s">
        <v>865</v>
      </c>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2.88</v>
      </c>
      <c r="AE31" s="772">
        <f t="shared" si="6"/>
        <v>0</v>
      </c>
      <c r="AF31" s="772">
        <f t="shared" si="6"/>
        <v>0</v>
      </c>
      <c r="AG31" s="772">
        <f t="shared" si="6"/>
        <v>0</v>
      </c>
      <c r="AH31" s="772">
        <f t="shared" si="6"/>
        <v>0</v>
      </c>
      <c r="AI31" s="772">
        <f t="shared" si="6"/>
        <v>0</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1</v>
      </c>
      <c r="AC32" s="762">
        <f t="shared" ref="AC32:AJ32" si="7">COUNT(AC11:AC30)</f>
        <v>0</v>
      </c>
      <c r="AD32" s="762">
        <f t="shared" si="7"/>
        <v>1</v>
      </c>
      <c r="AE32" s="762">
        <f t="shared" si="7"/>
        <v>0</v>
      </c>
      <c r="AF32" s="762">
        <f t="shared" si="7"/>
        <v>0</v>
      </c>
      <c r="AG32" s="762">
        <f t="shared" si="7"/>
        <v>0</v>
      </c>
      <c r="AH32" s="762">
        <f t="shared" si="7"/>
        <v>0</v>
      </c>
      <c r="AI32" s="762">
        <f t="shared" si="7"/>
        <v>0</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Ⅱb</v>
      </c>
      <c r="Z33" s="735"/>
      <c r="AA33" s="735"/>
      <c r="AB33" s="776"/>
      <c r="AC33" s="734" t="str">
        <f>IF(AC32&gt;0,"Ⅳ",IF(AD32&gt;0,"Ⅲ",IF(AE32&gt;0,"Ⅱa",IF(AF32&gt;0,"Ⅱb","Ⅰ"))))</f>
        <v>Ⅲ</v>
      </c>
      <c r="AD33" s="735"/>
      <c r="AE33" s="735"/>
      <c r="AF33" s="776"/>
      <c r="AG33" s="734" t="str">
        <f>IF(AG32&gt;0,"Ⅳ",IF(AH32&gt;0,"Ⅲ",IF(AI32&gt;0,"Ⅱa",IF(AJ32&gt;0,"Ⅱb","Ⅰ"))))</f>
        <v>Ⅰ</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1</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f>IF(AQ34=1,"",IF(AS34&gt;0,1,""))</f>
        <v>1</v>
      </c>
      <c r="AB35" s="784"/>
      <c r="AC35" s="762">
        <f>+AC32</f>
        <v>0</v>
      </c>
      <c r="AD35" s="762">
        <f>AD32</f>
        <v>1</v>
      </c>
      <c r="AE35" s="783">
        <f>AE32+AF32</f>
        <v>0</v>
      </c>
      <c r="AF35" s="784"/>
      <c r="AG35" s="762">
        <f>AG32</f>
        <v>0</v>
      </c>
      <c r="AH35" s="762">
        <f>AH32</f>
        <v>0</v>
      </c>
      <c r="AI35" s="783">
        <f>AI32+AJ32</f>
        <v>0</v>
      </c>
      <c r="AJ35" s="784"/>
      <c r="AK35" s="777"/>
      <c r="AL35" s="778"/>
      <c r="AM35" s="778"/>
      <c r="AN35" s="778"/>
      <c r="AO35" s="779"/>
      <c r="AP35" s="3"/>
      <c r="AQ35" s="717">
        <f>+Y32+AC35+AG35</f>
        <v>0</v>
      </c>
      <c r="AR35" s="717">
        <f>+Z32+AD35+AH35</f>
        <v>1</v>
      </c>
      <c r="AS35" s="785">
        <f>+AS34+AE35+AI35</f>
        <v>1</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Ⅱ</v>
      </c>
      <c r="Z36" s="787"/>
      <c r="AA36" s="787"/>
      <c r="AB36" s="787"/>
      <c r="AC36" s="787" t="str">
        <f t="shared" ref="AC36" si="8">IF(AC35&gt;0,"Ⅳ",IF(AD35&gt;0,"Ⅲ",IF(AE35&gt;0,"Ⅱ","Ⅰ")))</f>
        <v>Ⅲ</v>
      </c>
      <c r="AD36" s="787"/>
      <c r="AE36" s="787"/>
      <c r="AF36" s="787"/>
      <c r="AG36" s="787" t="str">
        <f t="shared" ref="AG36" si="9">IF(AG35&gt;0,"Ⅳ",IF(AH35&gt;0,"Ⅲ",IF(AI35&gt;0,"Ⅱ","Ⅰ")))</f>
        <v>Ⅰ</v>
      </c>
      <c r="AH36" s="787"/>
      <c r="AI36" s="787"/>
      <c r="AJ36" s="787"/>
      <c r="AK36" s="777"/>
      <c r="AL36" s="778"/>
      <c r="AM36" s="778"/>
      <c r="AN36" s="778"/>
      <c r="AO36" s="779"/>
      <c r="AP36" s="3"/>
      <c r="AQ36" s="787" t="str">
        <f>IF(AQ35&gt;0,"Ⅳ",IF(AR35&gt;0,"Ⅲ",IF(AS35&gt;0,"Ⅱ","Ⅰ")))</f>
        <v>Ⅲ</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Ⅲ</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7" priority="3">
      <formula>$AQ11=2</formula>
    </cfRule>
  </conditionalFormatting>
  <conditionalFormatting sqref="Y11:AF30">
    <cfRule type="expression" dxfId="16" priority="2">
      <formula>$AQ11=3</formula>
    </cfRule>
  </conditionalFormatting>
  <conditionalFormatting sqref="AC11:AJ30">
    <cfRule type="expression" dxfId="15" priority="1">
      <formula>$AQ11=1</formula>
    </cfRule>
  </conditionalFormatting>
  <dataValidations count="2">
    <dataValidation type="list" allowBlank="1" showInputMessage="1" showErrorMessage="1" sqref="N11:O30 R11:T30" xr:uid="{8681383D-E56E-4DA1-8360-BBA9ABBAC359}">
      <formula1>INDIRECT(L11)</formula1>
    </dataValidation>
    <dataValidation type="list" allowBlank="1" showInputMessage="1" showErrorMessage="1" sqref="Y11:AB30" xr:uid="{B4DB1C15-1F7C-48F6-AE6D-2116846E5593}">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055CF-CEDC-49B6-AF1C-E17889E79DA8}">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S42</v>
      </c>
      <c r="AW5" s="716">
        <f>R7</f>
        <v>2.4</v>
      </c>
      <c r="AX5" s="717">
        <f>+Y32</f>
        <v>0</v>
      </c>
      <c r="AY5" s="717">
        <f>+Z32</f>
        <v>0</v>
      </c>
      <c r="AZ5" s="717">
        <f>+AA32</f>
        <v>0</v>
      </c>
      <c r="BA5" s="717">
        <f t="shared" ref="BA5" si="0">+AB32</f>
        <v>0</v>
      </c>
      <c r="BB5" s="717">
        <f>+AC32</f>
        <v>0</v>
      </c>
      <c r="BC5" s="717">
        <f t="shared" ref="BC5:BI5" si="1">+AD32</f>
        <v>0</v>
      </c>
      <c r="BD5" s="717">
        <f t="shared" si="1"/>
        <v>0</v>
      </c>
      <c r="BE5" s="717">
        <f t="shared" si="1"/>
        <v>1</v>
      </c>
      <c r="BF5" s="717">
        <f t="shared" si="1"/>
        <v>0</v>
      </c>
      <c r="BG5" s="717">
        <f t="shared" si="1"/>
        <v>0</v>
      </c>
      <c r="BH5" s="717">
        <f t="shared" si="1"/>
        <v>0</v>
      </c>
      <c r="BI5" s="717">
        <f t="shared" si="1"/>
        <v>1</v>
      </c>
      <c r="BJ5" s="717" t="str">
        <f>+Y35</f>
        <v/>
      </c>
      <c r="BK5" s="717" t="str">
        <f t="shared" ref="BK5" si="2">+Z35</f>
        <v/>
      </c>
      <c r="BL5" s="717" t="str">
        <f>+AA35</f>
        <v/>
      </c>
      <c r="BM5" s="717">
        <f>+AC35</f>
        <v>0</v>
      </c>
      <c r="BN5" s="717">
        <f t="shared" ref="BN5:BO5" si="3">+AD35</f>
        <v>0</v>
      </c>
      <c r="BO5" s="717">
        <f t="shared" si="3"/>
        <v>1</v>
      </c>
      <c r="BP5" s="717">
        <f>+AG35</f>
        <v>0</v>
      </c>
      <c r="BQ5" s="717">
        <f>+AH35</f>
        <v>0</v>
      </c>
      <c r="BR5" s="717">
        <f>+AI35</f>
        <v>1</v>
      </c>
      <c r="BS5" s="718" t="str">
        <f>+Y36</f>
        <v>Ⅰ</v>
      </c>
      <c r="BT5" s="718" t="str">
        <f>+AC36</f>
        <v>Ⅱ</v>
      </c>
      <c r="BU5" s="718" t="str">
        <f>+AG36</f>
        <v>Ⅱ</v>
      </c>
      <c r="BV5" s="718" t="str">
        <f>+Y37</f>
        <v>Ⅱ</v>
      </c>
      <c r="BW5" s="719" t="str">
        <f>IF(Y32&gt;0,$R$7,"")</f>
        <v/>
      </c>
      <c r="BX5" s="720" t="str">
        <f>IF(Z32&gt;0,"",IF(AA32&gt;0,$R$7,""))</f>
        <v/>
      </c>
      <c r="BY5" s="720" t="str">
        <f>IF(Y32+Z32&gt;0,"",IF(AA32&gt;0,$R$7,""))</f>
        <v/>
      </c>
      <c r="BZ5" s="720" t="str">
        <f>IF(Y32+Z32+AA32&gt;0,"",IF(AB32&gt;0,$R$7,""))</f>
        <v/>
      </c>
      <c r="CA5" s="721">
        <f t="shared" ref="CA5:CH5" si="4">+AC31</f>
        <v>0</v>
      </c>
      <c r="CB5" s="721">
        <f t="shared" si="4"/>
        <v>0</v>
      </c>
      <c r="CC5" s="721">
        <f t="shared" si="4"/>
        <v>0</v>
      </c>
      <c r="CD5" s="721">
        <f t="shared" si="4"/>
        <v>0.09</v>
      </c>
      <c r="CE5" s="721">
        <f t="shared" si="4"/>
        <v>0</v>
      </c>
      <c r="CF5" s="721">
        <f t="shared" si="4"/>
        <v>0</v>
      </c>
      <c r="CG5" s="721">
        <f t="shared" si="4"/>
        <v>0</v>
      </c>
      <c r="CH5" s="721">
        <f t="shared" si="4"/>
        <v>1.75</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327</v>
      </c>
      <c r="O7" s="735"/>
      <c r="P7" s="731" t="s">
        <v>806</v>
      </c>
      <c r="Q7" s="733"/>
      <c r="R7" s="736">
        <v>2.4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443</v>
      </c>
      <c r="O11" s="760"/>
      <c r="P11" s="759" t="s">
        <v>433</v>
      </c>
      <c r="Q11" s="760"/>
      <c r="R11" s="183" t="s">
        <v>455</v>
      </c>
      <c r="S11" s="183"/>
      <c r="T11" s="183"/>
      <c r="U11" s="759" t="s">
        <v>437</v>
      </c>
      <c r="V11" s="760"/>
      <c r="W11" s="759"/>
      <c r="X11" s="761"/>
      <c r="Y11" s="762"/>
      <c r="Z11" s="762"/>
      <c r="AA11" s="762"/>
      <c r="AB11" s="762"/>
      <c r="AC11" s="763"/>
      <c r="AD11" s="763"/>
      <c r="AE11" s="763"/>
      <c r="AF11" s="763">
        <v>0.09</v>
      </c>
      <c r="AG11" s="763"/>
      <c r="AH11" s="763"/>
      <c r="AI11" s="763"/>
      <c r="AJ11" s="763"/>
      <c r="AK11" s="764">
        <v>0</v>
      </c>
      <c r="AL11" s="765"/>
      <c r="AM11" s="765"/>
      <c r="AN11" s="766"/>
      <c r="AO11" s="767"/>
      <c r="AP11" s="3"/>
      <c r="AQ11" s="768">
        <f>IF(P11="材質劣化",2,IF(P11="漏水",3,1))</f>
        <v>2</v>
      </c>
    </row>
    <row r="12" spans="2:86" ht="12" customHeight="1" x14ac:dyDescent="0.15">
      <c r="B12" s="419"/>
      <c r="C12" s="730"/>
      <c r="D12" s="725"/>
      <c r="E12" s="725"/>
      <c r="F12" s="725"/>
      <c r="G12" s="725"/>
      <c r="H12" s="725"/>
      <c r="I12" s="725"/>
      <c r="J12" s="726"/>
      <c r="K12" s="758">
        <v>2</v>
      </c>
      <c r="L12" s="759" t="s">
        <v>431</v>
      </c>
      <c r="M12" s="760"/>
      <c r="N12" s="759" t="s">
        <v>441</v>
      </c>
      <c r="O12" s="760"/>
      <c r="P12" s="759" t="s">
        <v>452</v>
      </c>
      <c r="Q12" s="760"/>
      <c r="R12" s="183" t="s">
        <v>452</v>
      </c>
      <c r="S12" s="183"/>
      <c r="T12" s="183"/>
      <c r="U12" s="759" t="s">
        <v>356</v>
      </c>
      <c r="V12" s="760"/>
      <c r="W12" s="759"/>
      <c r="X12" s="761"/>
      <c r="Y12" s="762"/>
      <c r="Z12" s="762"/>
      <c r="AA12" s="762"/>
      <c r="AB12" s="762"/>
      <c r="AC12" s="763"/>
      <c r="AD12" s="763"/>
      <c r="AE12" s="763"/>
      <c r="AF12" s="763"/>
      <c r="AG12" s="763"/>
      <c r="AH12" s="763"/>
      <c r="AI12" s="763"/>
      <c r="AJ12" s="763">
        <v>1.75</v>
      </c>
      <c r="AK12" s="764">
        <v>0</v>
      </c>
      <c r="AL12" s="765"/>
      <c r="AM12" s="765"/>
      <c r="AN12" s="769"/>
      <c r="AO12" s="770"/>
      <c r="AP12" s="3"/>
      <c r="AQ12" s="768">
        <f t="shared" ref="AQ12:AQ30" si="5">IF(P12="材質劣化",2,IF(P12="漏水",3,1))</f>
        <v>3</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0.09</v>
      </c>
      <c r="AG31" s="772">
        <f t="shared" si="6"/>
        <v>0</v>
      </c>
      <c r="AH31" s="772">
        <f t="shared" si="6"/>
        <v>0</v>
      </c>
      <c r="AI31" s="772">
        <f t="shared" si="6"/>
        <v>0</v>
      </c>
      <c r="AJ31" s="772">
        <f t="shared" si="6"/>
        <v>1.75</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0</v>
      </c>
      <c r="AE32" s="762">
        <f t="shared" si="7"/>
        <v>0</v>
      </c>
      <c r="AF32" s="762">
        <f t="shared" si="7"/>
        <v>1</v>
      </c>
      <c r="AG32" s="762">
        <f t="shared" si="7"/>
        <v>0</v>
      </c>
      <c r="AH32" s="762">
        <f t="shared" si="7"/>
        <v>0</v>
      </c>
      <c r="AI32" s="762">
        <f t="shared" si="7"/>
        <v>0</v>
      </c>
      <c r="AJ32" s="762">
        <f t="shared" si="7"/>
        <v>1</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Ⅱb</v>
      </c>
      <c r="AD33" s="735"/>
      <c r="AE33" s="735"/>
      <c r="AF33" s="776"/>
      <c r="AG33" s="734" t="str">
        <f>IF(AG32&gt;0,"Ⅳ",IF(AH32&gt;0,"Ⅲ",IF(AI32&gt;0,"Ⅱa",IF(AJ32&gt;0,"Ⅱb","Ⅰ"))))</f>
        <v>Ⅱb</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0</v>
      </c>
      <c r="AE35" s="783">
        <f>AE32+AF32</f>
        <v>1</v>
      </c>
      <c r="AF35" s="784"/>
      <c r="AG35" s="762">
        <f>AG32</f>
        <v>0</v>
      </c>
      <c r="AH35" s="762">
        <f>AH32</f>
        <v>0</v>
      </c>
      <c r="AI35" s="783">
        <f>AI32+AJ32</f>
        <v>1</v>
      </c>
      <c r="AJ35" s="784"/>
      <c r="AK35" s="777"/>
      <c r="AL35" s="778"/>
      <c r="AM35" s="778"/>
      <c r="AN35" s="778"/>
      <c r="AO35" s="779"/>
      <c r="AP35" s="3"/>
      <c r="AQ35" s="717">
        <f>+Y32+AC35+AG35</f>
        <v>0</v>
      </c>
      <c r="AR35" s="717">
        <f>+Z32+AD35+AH35</f>
        <v>0</v>
      </c>
      <c r="AS35" s="785">
        <f>+AS34+AE35+AI35</f>
        <v>2</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Ⅱ</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Ⅱ</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Ⅱ</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4" priority="3">
      <formula>$AQ11=2</formula>
    </cfRule>
  </conditionalFormatting>
  <conditionalFormatting sqref="Y11:AF30">
    <cfRule type="expression" dxfId="13" priority="2">
      <formula>$AQ11=3</formula>
    </cfRule>
  </conditionalFormatting>
  <conditionalFormatting sqref="AC11:AJ30">
    <cfRule type="expression" dxfId="12" priority="1">
      <formula>$AQ11=1</formula>
    </cfRule>
  </conditionalFormatting>
  <dataValidations count="2">
    <dataValidation type="list" allowBlank="1" showInputMessage="1" showErrorMessage="1" sqref="N11:O30 R11:T30" xr:uid="{5476A569-D6B7-4927-B25D-3596A0BBDF43}">
      <formula1>INDIRECT(L11)</formula1>
    </dataValidation>
    <dataValidation type="list" allowBlank="1" showInputMessage="1" showErrorMessage="1" sqref="Y11:AB30" xr:uid="{21F2BB0F-816B-491A-A6BC-24A5D28FC4C1}">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4229-A62C-4A46-8333-2E3E5B12DD20}">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S43</v>
      </c>
      <c r="AW5" s="716">
        <f>R7</f>
        <v>2.7</v>
      </c>
      <c r="AX5" s="717">
        <f>+Y32</f>
        <v>0</v>
      </c>
      <c r="AY5" s="717">
        <f>+Z32</f>
        <v>0</v>
      </c>
      <c r="AZ5" s="717">
        <f>+AA32</f>
        <v>0</v>
      </c>
      <c r="BA5" s="717">
        <f t="shared" ref="BA5" si="0">+AB32</f>
        <v>0</v>
      </c>
      <c r="BB5" s="717">
        <f>+AC32</f>
        <v>0</v>
      </c>
      <c r="BC5" s="717">
        <f t="shared" ref="BC5:BI5" si="1">+AD32</f>
        <v>0</v>
      </c>
      <c r="BD5" s="717">
        <f t="shared" si="1"/>
        <v>0</v>
      </c>
      <c r="BE5" s="717">
        <f t="shared" si="1"/>
        <v>0</v>
      </c>
      <c r="BF5" s="717">
        <f t="shared" si="1"/>
        <v>0</v>
      </c>
      <c r="BG5" s="717">
        <f t="shared" si="1"/>
        <v>0</v>
      </c>
      <c r="BH5" s="717">
        <f t="shared" si="1"/>
        <v>0</v>
      </c>
      <c r="BI5" s="717">
        <f t="shared" si="1"/>
        <v>1</v>
      </c>
      <c r="BJ5" s="717" t="str">
        <f>+Y35</f>
        <v/>
      </c>
      <c r="BK5" s="717" t="str">
        <f t="shared" ref="BK5" si="2">+Z35</f>
        <v/>
      </c>
      <c r="BL5" s="717" t="str">
        <f>+AA35</f>
        <v/>
      </c>
      <c r="BM5" s="717">
        <f>+AC35</f>
        <v>0</v>
      </c>
      <c r="BN5" s="717">
        <f t="shared" ref="BN5:BO5" si="3">+AD35</f>
        <v>0</v>
      </c>
      <c r="BO5" s="717">
        <f t="shared" si="3"/>
        <v>0</v>
      </c>
      <c r="BP5" s="717">
        <f>+AG35</f>
        <v>0</v>
      </c>
      <c r="BQ5" s="717">
        <f>+AH35</f>
        <v>0</v>
      </c>
      <c r="BR5" s="717">
        <f>+AI35</f>
        <v>1</v>
      </c>
      <c r="BS5" s="718" t="str">
        <f>+Y36</f>
        <v>Ⅰ</v>
      </c>
      <c r="BT5" s="718" t="str">
        <f>+AC36</f>
        <v>Ⅰ</v>
      </c>
      <c r="BU5" s="718" t="str">
        <f>+AG36</f>
        <v>Ⅱ</v>
      </c>
      <c r="BV5" s="718" t="str">
        <f>+Y37</f>
        <v>Ⅱ</v>
      </c>
      <c r="BW5" s="719" t="str">
        <f>IF(Y32&gt;0,$R$7,"")</f>
        <v/>
      </c>
      <c r="BX5" s="720" t="str">
        <f>IF(Z32&gt;0,"",IF(AA32&gt;0,$R$7,""))</f>
        <v/>
      </c>
      <c r="BY5" s="720" t="str">
        <f>IF(Y32+Z32&gt;0,"",IF(AA32&gt;0,$R$7,""))</f>
        <v/>
      </c>
      <c r="BZ5" s="720" t="str">
        <f>IF(Y32+Z32+AA32&gt;0,"",IF(AB32&gt;0,$R$7,""))</f>
        <v/>
      </c>
      <c r="CA5" s="721">
        <f t="shared" ref="CA5:CH5" si="4">+AC31</f>
        <v>0</v>
      </c>
      <c r="CB5" s="721">
        <f t="shared" si="4"/>
        <v>0</v>
      </c>
      <c r="CC5" s="721">
        <f t="shared" si="4"/>
        <v>0</v>
      </c>
      <c r="CD5" s="721">
        <f t="shared" si="4"/>
        <v>0</v>
      </c>
      <c r="CE5" s="721">
        <f t="shared" si="4"/>
        <v>0</v>
      </c>
      <c r="CF5" s="721">
        <f t="shared" si="4"/>
        <v>0</v>
      </c>
      <c r="CG5" s="721">
        <f t="shared" si="4"/>
        <v>0</v>
      </c>
      <c r="CH5" s="721">
        <f t="shared" si="4"/>
        <v>3.85</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328</v>
      </c>
      <c r="O7" s="735"/>
      <c r="P7" s="731" t="s">
        <v>806</v>
      </c>
      <c r="Q7" s="733"/>
      <c r="R7" s="736">
        <v>2.7</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487</v>
      </c>
      <c r="O11" s="760"/>
      <c r="P11" s="759" t="s">
        <v>452</v>
      </c>
      <c r="Q11" s="760"/>
      <c r="R11" s="183" t="s">
        <v>452</v>
      </c>
      <c r="S11" s="183"/>
      <c r="T11" s="183"/>
      <c r="U11" s="759" t="s">
        <v>437</v>
      </c>
      <c r="V11" s="760"/>
      <c r="W11" s="759"/>
      <c r="X11" s="761"/>
      <c r="Y11" s="762"/>
      <c r="Z11" s="762"/>
      <c r="AA11" s="762"/>
      <c r="AB11" s="762"/>
      <c r="AC11" s="763"/>
      <c r="AD11" s="763"/>
      <c r="AE11" s="763"/>
      <c r="AF11" s="763"/>
      <c r="AG11" s="763"/>
      <c r="AH11" s="763"/>
      <c r="AI11" s="763"/>
      <c r="AJ11" s="763">
        <v>3.85</v>
      </c>
      <c r="AK11" s="764">
        <v>0</v>
      </c>
      <c r="AL11" s="765"/>
      <c r="AM11" s="765"/>
      <c r="AN11" s="766"/>
      <c r="AO11" s="767"/>
      <c r="AP11" s="3"/>
      <c r="AQ11" s="768">
        <f>IF(P11="材質劣化",2,IF(P11="漏水",3,1))</f>
        <v>3</v>
      </c>
    </row>
    <row r="12" spans="2:86" ht="12" customHeight="1" x14ac:dyDescent="0.15">
      <c r="B12" s="419"/>
      <c r="C12" s="730"/>
      <c r="D12" s="725"/>
      <c r="E12" s="725"/>
      <c r="F12" s="725"/>
      <c r="G12" s="725"/>
      <c r="H12" s="725"/>
      <c r="I12" s="725"/>
      <c r="J12" s="726"/>
      <c r="K12" s="758"/>
      <c r="L12" s="759"/>
      <c r="M12" s="760"/>
      <c r="N12" s="759"/>
      <c r="O12" s="760"/>
      <c r="P12" s="759"/>
      <c r="Q12" s="760"/>
      <c r="R12" s="183"/>
      <c r="S12" s="183"/>
      <c r="T12" s="183"/>
      <c r="U12" s="759"/>
      <c r="V12" s="760"/>
      <c r="W12" s="759"/>
      <c r="X12" s="761"/>
      <c r="Y12" s="762"/>
      <c r="Z12" s="762"/>
      <c r="AA12" s="762"/>
      <c r="AB12" s="762"/>
      <c r="AC12" s="763"/>
      <c r="AD12" s="763"/>
      <c r="AE12" s="763"/>
      <c r="AF12" s="763"/>
      <c r="AG12" s="763"/>
      <c r="AH12" s="763"/>
      <c r="AI12" s="763"/>
      <c r="AJ12" s="763"/>
      <c r="AK12" s="764"/>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0</v>
      </c>
      <c r="AJ31" s="772">
        <f t="shared" si="6"/>
        <v>3.85</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0</v>
      </c>
      <c r="AE32" s="762">
        <f t="shared" si="7"/>
        <v>0</v>
      </c>
      <c r="AF32" s="762">
        <f t="shared" si="7"/>
        <v>0</v>
      </c>
      <c r="AG32" s="762">
        <f t="shared" si="7"/>
        <v>0</v>
      </c>
      <c r="AH32" s="762">
        <f t="shared" si="7"/>
        <v>0</v>
      </c>
      <c r="AI32" s="762">
        <f t="shared" si="7"/>
        <v>0</v>
      </c>
      <c r="AJ32" s="762">
        <f t="shared" si="7"/>
        <v>1</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Ⅰ</v>
      </c>
      <c r="AD33" s="735"/>
      <c r="AE33" s="735"/>
      <c r="AF33" s="776"/>
      <c r="AG33" s="734" t="str">
        <f>IF(AG32&gt;0,"Ⅳ",IF(AH32&gt;0,"Ⅲ",IF(AI32&gt;0,"Ⅱa",IF(AJ32&gt;0,"Ⅱb","Ⅰ"))))</f>
        <v>Ⅱb</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0</v>
      </c>
      <c r="AE35" s="783">
        <f>AE32+AF32</f>
        <v>0</v>
      </c>
      <c r="AF35" s="784"/>
      <c r="AG35" s="762">
        <f>AG32</f>
        <v>0</v>
      </c>
      <c r="AH35" s="762">
        <f>AH32</f>
        <v>0</v>
      </c>
      <c r="AI35" s="783">
        <f>AI32+AJ32</f>
        <v>1</v>
      </c>
      <c r="AJ35" s="784"/>
      <c r="AK35" s="777"/>
      <c r="AL35" s="778"/>
      <c r="AM35" s="778"/>
      <c r="AN35" s="778"/>
      <c r="AO35" s="779"/>
      <c r="AP35" s="3"/>
      <c r="AQ35" s="717">
        <f>+Y32+AC35+AG35</f>
        <v>0</v>
      </c>
      <c r="AR35" s="717">
        <f>+Z32+AD35+AH35</f>
        <v>0</v>
      </c>
      <c r="AS35" s="785">
        <f>+AS34+AE35+AI35</f>
        <v>1</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Ⅰ</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Ⅱ</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Ⅱ</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1" priority="3">
      <formula>$AQ11=2</formula>
    </cfRule>
  </conditionalFormatting>
  <conditionalFormatting sqref="Y11:AF30">
    <cfRule type="expression" dxfId="10" priority="2">
      <formula>$AQ11=3</formula>
    </cfRule>
  </conditionalFormatting>
  <conditionalFormatting sqref="AC11:AJ30">
    <cfRule type="expression" dxfId="9" priority="1">
      <formula>$AQ11=1</formula>
    </cfRule>
  </conditionalFormatting>
  <dataValidations count="2">
    <dataValidation type="list" allowBlank="1" showInputMessage="1" showErrorMessage="1" sqref="N11:O30 R11:T30" xr:uid="{A82DAF62-27E3-40B4-B403-4C691D2F3B2E}">
      <formula1>INDIRECT(L11)</formula1>
    </dataValidation>
    <dataValidation type="list" allowBlank="1" showInputMessage="1" showErrorMessage="1" sqref="Y11:AB30" xr:uid="{43D01430-B854-43C1-8ACA-AA1FD5926C6C}">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46182-4723-4782-89CF-302F508C1DED}">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S44</v>
      </c>
      <c r="AW5" s="716">
        <f>R7</f>
        <v>2.4</v>
      </c>
      <c r="AX5" s="717">
        <f>+Y32</f>
        <v>0</v>
      </c>
      <c r="AY5" s="717">
        <f>+Z32</f>
        <v>0</v>
      </c>
      <c r="AZ5" s="717">
        <f>+AA32</f>
        <v>0</v>
      </c>
      <c r="BA5" s="717">
        <f t="shared" ref="BA5" si="0">+AB32</f>
        <v>0</v>
      </c>
      <c r="BB5" s="717">
        <f>+AC32</f>
        <v>0</v>
      </c>
      <c r="BC5" s="717">
        <f t="shared" ref="BC5:BI5" si="1">+AD32</f>
        <v>0</v>
      </c>
      <c r="BD5" s="717">
        <f t="shared" si="1"/>
        <v>0</v>
      </c>
      <c r="BE5" s="717">
        <f t="shared" si="1"/>
        <v>0</v>
      </c>
      <c r="BF5" s="717">
        <f t="shared" si="1"/>
        <v>0</v>
      </c>
      <c r="BG5" s="717">
        <f t="shared" si="1"/>
        <v>0</v>
      </c>
      <c r="BH5" s="717">
        <f t="shared" si="1"/>
        <v>1</v>
      </c>
      <c r="BI5" s="717">
        <f t="shared" si="1"/>
        <v>0</v>
      </c>
      <c r="BJ5" s="717" t="str">
        <f>+Y35</f>
        <v/>
      </c>
      <c r="BK5" s="717" t="str">
        <f t="shared" ref="BK5" si="2">+Z35</f>
        <v/>
      </c>
      <c r="BL5" s="717" t="str">
        <f>+AA35</f>
        <v/>
      </c>
      <c r="BM5" s="717">
        <f>+AC35</f>
        <v>0</v>
      </c>
      <c r="BN5" s="717">
        <f t="shared" ref="BN5:BO5" si="3">+AD35</f>
        <v>0</v>
      </c>
      <c r="BO5" s="717">
        <f t="shared" si="3"/>
        <v>0</v>
      </c>
      <c r="BP5" s="717">
        <f>+AG35</f>
        <v>0</v>
      </c>
      <c r="BQ5" s="717">
        <f>+AH35</f>
        <v>0</v>
      </c>
      <c r="BR5" s="717">
        <f>+AI35</f>
        <v>1</v>
      </c>
      <c r="BS5" s="718" t="str">
        <f>+Y36</f>
        <v>Ⅰ</v>
      </c>
      <c r="BT5" s="718" t="str">
        <f>+AC36</f>
        <v>Ⅰ</v>
      </c>
      <c r="BU5" s="718" t="str">
        <f>+AG36</f>
        <v>Ⅱ</v>
      </c>
      <c r="BV5" s="718" t="str">
        <f>+Y37</f>
        <v>Ⅱ</v>
      </c>
      <c r="BW5" s="719" t="str">
        <f>IF(Y32&gt;0,$R$7,"")</f>
        <v/>
      </c>
      <c r="BX5" s="720" t="str">
        <f>IF(Z32&gt;0,"",IF(AA32&gt;0,$R$7,""))</f>
        <v/>
      </c>
      <c r="BY5" s="720" t="str">
        <f>IF(Y32+Z32&gt;0,"",IF(AA32&gt;0,$R$7,""))</f>
        <v/>
      </c>
      <c r="BZ5" s="720" t="str">
        <f>IF(Y32+Z32+AA32&gt;0,"",IF(AB32&gt;0,$R$7,""))</f>
        <v/>
      </c>
      <c r="CA5" s="721">
        <f t="shared" ref="CA5:CH5" si="4">+AC31</f>
        <v>0</v>
      </c>
      <c r="CB5" s="721">
        <f t="shared" si="4"/>
        <v>0</v>
      </c>
      <c r="CC5" s="721">
        <f t="shared" si="4"/>
        <v>0</v>
      </c>
      <c r="CD5" s="721">
        <f t="shared" si="4"/>
        <v>0</v>
      </c>
      <c r="CE5" s="721">
        <f t="shared" si="4"/>
        <v>0</v>
      </c>
      <c r="CF5" s="721">
        <f t="shared" si="4"/>
        <v>0</v>
      </c>
      <c r="CG5" s="721">
        <f t="shared" si="4"/>
        <v>9</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329</v>
      </c>
      <c r="O7" s="735"/>
      <c r="P7" s="731" t="s">
        <v>806</v>
      </c>
      <c r="Q7" s="733"/>
      <c r="R7" s="736">
        <v>2.4</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v>1</v>
      </c>
      <c r="L11" s="759" t="s">
        <v>431</v>
      </c>
      <c r="M11" s="760"/>
      <c r="N11" s="759" t="s">
        <v>445</v>
      </c>
      <c r="O11" s="760"/>
      <c r="P11" s="759" t="s">
        <v>452</v>
      </c>
      <c r="Q11" s="760"/>
      <c r="R11" s="183" t="s">
        <v>452</v>
      </c>
      <c r="S11" s="183"/>
      <c r="T11" s="183"/>
      <c r="U11" s="759" t="s">
        <v>437</v>
      </c>
      <c r="V11" s="760"/>
      <c r="W11" s="759"/>
      <c r="X11" s="761"/>
      <c r="Y11" s="762"/>
      <c r="Z11" s="762"/>
      <c r="AA11" s="762"/>
      <c r="AB11" s="762"/>
      <c r="AC11" s="763"/>
      <c r="AD11" s="763"/>
      <c r="AE11" s="763"/>
      <c r="AF11" s="763"/>
      <c r="AG11" s="763"/>
      <c r="AH11" s="763"/>
      <c r="AI11" s="763">
        <v>9</v>
      </c>
      <c r="AJ11" s="763"/>
      <c r="AK11" s="764">
        <v>0</v>
      </c>
      <c r="AL11" s="765"/>
      <c r="AM11" s="765"/>
      <c r="AN11" s="766"/>
      <c r="AO11" s="767"/>
      <c r="AP11" s="3"/>
      <c r="AQ11" s="768">
        <f>IF(P11="材質劣化",2,IF(P11="漏水",3,1))</f>
        <v>3</v>
      </c>
    </row>
    <row r="12" spans="2:86" ht="12" customHeight="1" x14ac:dyDescent="0.15">
      <c r="B12" s="419"/>
      <c r="C12" s="730"/>
      <c r="D12" s="725"/>
      <c r="E12" s="725"/>
      <c r="F12" s="725"/>
      <c r="G12" s="725"/>
      <c r="H12" s="725"/>
      <c r="I12" s="725"/>
      <c r="J12" s="726"/>
      <c r="K12" s="758"/>
      <c r="L12" s="759"/>
      <c r="M12" s="760"/>
      <c r="N12" s="759"/>
      <c r="O12" s="760"/>
      <c r="P12" s="759"/>
      <c r="Q12" s="760"/>
      <c r="R12" s="183"/>
      <c r="S12" s="183"/>
      <c r="T12" s="183"/>
      <c r="U12" s="759"/>
      <c r="V12" s="760"/>
      <c r="W12" s="759"/>
      <c r="X12" s="761"/>
      <c r="Y12" s="762"/>
      <c r="Z12" s="762"/>
      <c r="AA12" s="762"/>
      <c r="AB12" s="762"/>
      <c r="AC12" s="763"/>
      <c r="AD12" s="763"/>
      <c r="AE12" s="763"/>
      <c r="AF12" s="763"/>
      <c r="AG12" s="763"/>
      <c r="AH12" s="763"/>
      <c r="AI12" s="763"/>
      <c r="AJ12" s="763"/>
      <c r="AK12" s="764"/>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9</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0</v>
      </c>
      <c r="AE32" s="762">
        <f t="shared" si="7"/>
        <v>0</v>
      </c>
      <c r="AF32" s="762">
        <f t="shared" si="7"/>
        <v>0</v>
      </c>
      <c r="AG32" s="762">
        <f t="shared" si="7"/>
        <v>0</v>
      </c>
      <c r="AH32" s="762">
        <f t="shared" si="7"/>
        <v>0</v>
      </c>
      <c r="AI32" s="762">
        <f t="shared" si="7"/>
        <v>1</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Ⅰ</v>
      </c>
      <c r="AD33" s="735"/>
      <c r="AE33" s="735"/>
      <c r="AF33" s="776"/>
      <c r="AG33" s="734" t="str">
        <f>IF(AG32&gt;0,"Ⅳ",IF(AH32&gt;0,"Ⅲ",IF(AI32&gt;0,"Ⅱa",IF(AJ32&gt;0,"Ⅱb","Ⅰ"))))</f>
        <v>Ⅱa</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0</v>
      </c>
      <c r="AE35" s="783">
        <f>AE32+AF32</f>
        <v>0</v>
      </c>
      <c r="AF35" s="784"/>
      <c r="AG35" s="762">
        <f>AG32</f>
        <v>0</v>
      </c>
      <c r="AH35" s="762">
        <f>AH32</f>
        <v>0</v>
      </c>
      <c r="AI35" s="783">
        <f>AI32+AJ32</f>
        <v>1</v>
      </c>
      <c r="AJ35" s="784"/>
      <c r="AK35" s="777"/>
      <c r="AL35" s="778"/>
      <c r="AM35" s="778"/>
      <c r="AN35" s="778"/>
      <c r="AO35" s="779"/>
      <c r="AP35" s="3"/>
      <c r="AQ35" s="717">
        <f>+Y32+AC35+AG35</f>
        <v>0</v>
      </c>
      <c r="AR35" s="717">
        <f>+Z32+AD35+AH35</f>
        <v>0</v>
      </c>
      <c r="AS35" s="785">
        <f>+AS34+AE35+AI35</f>
        <v>1</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Ⅰ</v>
      </c>
      <c r="AD36" s="787"/>
      <c r="AE36" s="787"/>
      <c r="AF36" s="787"/>
      <c r="AG36" s="787" t="str">
        <f t="shared" ref="AG36" si="9">IF(AG35&gt;0,"Ⅳ",IF(AH35&gt;0,"Ⅲ",IF(AI35&gt;0,"Ⅱ","Ⅰ")))</f>
        <v>Ⅱ</v>
      </c>
      <c r="AH36" s="787"/>
      <c r="AI36" s="787"/>
      <c r="AJ36" s="787"/>
      <c r="AK36" s="777"/>
      <c r="AL36" s="778"/>
      <c r="AM36" s="778"/>
      <c r="AN36" s="778"/>
      <c r="AO36" s="779"/>
      <c r="AP36" s="3"/>
      <c r="AQ36" s="787" t="str">
        <f>IF(AQ35&gt;0,"Ⅳ",IF(AR35&gt;0,"Ⅲ",IF(AS35&gt;0,"Ⅱ","Ⅰ")))</f>
        <v>Ⅱ</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Ⅱ</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8" priority="3">
      <formula>$AQ11=2</formula>
    </cfRule>
  </conditionalFormatting>
  <conditionalFormatting sqref="Y11:AF30">
    <cfRule type="expression" dxfId="7" priority="2">
      <formula>$AQ11=3</formula>
    </cfRule>
  </conditionalFormatting>
  <conditionalFormatting sqref="AC11:AJ30">
    <cfRule type="expression" dxfId="6" priority="1">
      <formula>$AQ11=1</formula>
    </cfRule>
  </conditionalFormatting>
  <dataValidations count="2">
    <dataValidation type="list" allowBlank="1" showInputMessage="1" showErrorMessage="1" sqref="N11:O30 R11:T30" xr:uid="{93461185-7C75-48CB-A0B0-4CB55B7FF121}">
      <formula1>INDIRECT(L11)</formula1>
    </dataValidation>
    <dataValidation type="list" allowBlank="1" showInputMessage="1" showErrorMessage="1" sqref="Y11:AB30" xr:uid="{C0190D26-2718-4F71-8339-4D2F894CDEFE}">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B5BD1-7CFC-4234-B0E7-41117CB658AF}">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77" customWidth="1"/>
    <col min="43" max="86" width="3.69921875" style="678" customWidth="1"/>
    <col min="87" max="99" width="7.19921875" style="3" customWidth="1"/>
    <col min="100" max="110" width="8.09765625" style="3"/>
    <col min="111" max="111" width="12.59765625" style="3" bestFit="1" customWidth="1"/>
    <col min="112" max="16384" width="8.09765625" style="3"/>
  </cols>
  <sheetData>
    <row r="1" spans="2:86" x14ac:dyDescent="0.15">
      <c r="AU1" s="679" t="s">
        <v>785</v>
      </c>
      <c r="AV1" s="680" t="s">
        <v>786</v>
      </c>
      <c r="AW1" s="681" t="s">
        <v>787</v>
      </c>
      <c r="AX1" s="682" t="s">
        <v>788</v>
      </c>
      <c r="AY1" s="683"/>
      <c r="AZ1" s="683"/>
      <c r="BA1" s="683"/>
      <c r="BB1" s="683"/>
      <c r="BC1" s="683"/>
      <c r="BD1" s="683"/>
      <c r="BE1" s="683"/>
      <c r="BF1" s="683"/>
      <c r="BG1" s="683"/>
      <c r="BH1" s="683"/>
      <c r="BI1" s="683"/>
      <c r="BJ1" s="683"/>
      <c r="BK1" s="683"/>
      <c r="BL1" s="683"/>
      <c r="BM1" s="683"/>
      <c r="BN1" s="683"/>
      <c r="BO1" s="683"/>
      <c r="BP1" s="683"/>
      <c r="BQ1" s="683"/>
      <c r="BR1" s="684"/>
      <c r="BS1" s="338" t="s">
        <v>789</v>
      </c>
      <c r="BT1" s="685"/>
      <c r="BU1" s="685"/>
      <c r="BV1" s="685"/>
      <c r="BW1" s="686" t="s">
        <v>790</v>
      </c>
      <c r="BX1" s="687"/>
      <c r="BY1" s="687"/>
      <c r="BZ1" s="687"/>
      <c r="CA1" s="687"/>
      <c r="CB1" s="687"/>
      <c r="CC1" s="687"/>
      <c r="CD1" s="687"/>
      <c r="CE1" s="687"/>
      <c r="CF1" s="687"/>
      <c r="CG1" s="687"/>
      <c r="CH1" s="688"/>
    </row>
    <row r="2" spans="2:86" ht="8.25" customHeight="1" x14ac:dyDescent="0.15">
      <c r="AU2" s="679"/>
      <c r="AV2" s="689"/>
      <c r="AW2" s="690"/>
      <c r="AX2" s="691" t="s">
        <v>791</v>
      </c>
      <c r="AY2" s="118"/>
      <c r="AZ2" s="118"/>
      <c r="BA2" s="118"/>
      <c r="BB2" s="118"/>
      <c r="BC2" s="118"/>
      <c r="BD2" s="118"/>
      <c r="BE2" s="118"/>
      <c r="BF2" s="118"/>
      <c r="BG2" s="118"/>
      <c r="BH2" s="118"/>
      <c r="BI2" s="118"/>
      <c r="BJ2" s="118" t="s">
        <v>792</v>
      </c>
      <c r="BK2" s="118"/>
      <c r="BL2" s="118"/>
      <c r="BM2" s="118"/>
      <c r="BN2" s="118"/>
      <c r="BO2" s="118"/>
      <c r="BP2" s="118"/>
      <c r="BQ2" s="118"/>
      <c r="BR2" s="692"/>
      <c r="BS2" s="685"/>
      <c r="BT2" s="685"/>
      <c r="BU2" s="685"/>
      <c r="BV2" s="685"/>
      <c r="BW2" s="693" t="s">
        <v>793</v>
      </c>
      <c r="BX2" s="315"/>
      <c r="BY2" s="315"/>
      <c r="BZ2" s="315"/>
      <c r="CA2" s="118" t="s">
        <v>794</v>
      </c>
      <c r="CB2" s="118"/>
      <c r="CC2" s="118"/>
      <c r="CD2" s="118"/>
      <c r="CE2" s="118"/>
      <c r="CF2" s="118"/>
      <c r="CG2" s="118"/>
      <c r="CH2" s="692"/>
    </row>
    <row r="3" spans="2:86" ht="24.9" customHeight="1" x14ac:dyDescent="0.15">
      <c r="B3" s="435" t="s">
        <v>795</v>
      </c>
      <c r="C3" s="694"/>
      <c r="D3" s="694"/>
      <c r="E3" s="695"/>
      <c r="F3" s="695"/>
      <c r="G3" s="695"/>
      <c r="H3" s="695"/>
      <c r="I3" s="695"/>
      <c r="J3" s="695"/>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U3" s="679"/>
      <c r="AV3" s="689"/>
      <c r="AW3" s="690"/>
      <c r="AX3" s="691" t="s">
        <v>392</v>
      </c>
      <c r="AY3" s="118"/>
      <c r="AZ3" s="118"/>
      <c r="BA3" s="118"/>
      <c r="BB3" s="118" t="s">
        <v>377</v>
      </c>
      <c r="BC3" s="118"/>
      <c r="BD3" s="118"/>
      <c r="BE3" s="118"/>
      <c r="BF3" s="118" t="s">
        <v>388</v>
      </c>
      <c r="BG3" s="118"/>
      <c r="BH3" s="118"/>
      <c r="BI3" s="118"/>
      <c r="BJ3" s="315" t="s">
        <v>392</v>
      </c>
      <c r="BK3" s="315"/>
      <c r="BL3" s="315"/>
      <c r="BM3" s="315" t="s">
        <v>377</v>
      </c>
      <c r="BN3" s="315"/>
      <c r="BO3" s="315"/>
      <c r="BP3" s="315" t="s">
        <v>388</v>
      </c>
      <c r="BQ3" s="315"/>
      <c r="BR3" s="696"/>
      <c r="BS3" s="338" t="s">
        <v>392</v>
      </c>
      <c r="BT3" s="338" t="s">
        <v>377</v>
      </c>
      <c r="BU3" s="338" t="s">
        <v>388</v>
      </c>
      <c r="BV3" s="338" t="s">
        <v>796</v>
      </c>
      <c r="BW3" s="691" t="s">
        <v>797</v>
      </c>
      <c r="BX3" s="118"/>
      <c r="BY3" s="118"/>
      <c r="BZ3" s="118"/>
      <c r="CA3" s="118" t="s">
        <v>377</v>
      </c>
      <c r="CB3" s="118"/>
      <c r="CC3" s="118"/>
      <c r="CD3" s="118"/>
      <c r="CE3" s="118" t="s">
        <v>388</v>
      </c>
      <c r="CF3" s="118"/>
      <c r="CG3" s="118"/>
      <c r="CH3" s="692"/>
    </row>
    <row r="4" spans="2:86" ht="18" customHeight="1" x14ac:dyDescent="0.15">
      <c r="B4" s="231" t="s">
        <v>1</v>
      </c>
      <c r="C4" s="231"/>
      <c r="D4" s="646"/>
      <c r="E4" s="697" t="s">
        <v>267</v>
      </c>
      <c r="F4" s="698"/>
      <c r="G4" s="698"/>
      <c r="H4" s="698"/>
      <c r="I4" s="698"/>
      <c r="J4" s="699"/>
      <c r="K4" s="162" t="s">
        <v>2</v>
      </c>
      <c r="L4" s="315"/>
      <c r="M4" s="315"/>
      <c r="N4" s="700" t="s">
        <v>353</v>
      </c>
      <c r="O4" s="700"/>
      <c r="P4" s="700"/>
      <c r="Q4" s="700"/>
      <c r="R4" s="700"/>
      <c r="S4" s="700"/>
      <c r="T4" s="118" t="s">
        <v>401</v>
      </c>
      <c r="U4" s="118"/>
      <c r="V4" s="118"/>
      <c r="W4" s="118"/>
      <c r="X4" s="118"/>
      <c r="Y4" s="700" t="s">
        <v>364</v>
      </c>
      <c r="Z4" s="700"/>
      <c r="AA4" s="700"/>
      <c r="AB4" s="700"/>
      <c r="AC4" s="700"/>
      <c r="AD4" s="700"/>
      <c r="AE4" s="700"/>
      <c r="AF4" s="700"/>
      <c r="AG4" s="121" t="s">
        <v>402</v>
      </c>
      <c r="AH4" s="144"/>
      <c r="AI4" s="144"/>
      <c r="AJ4" s="122"/>
      <c r="AK4" s="701">
        <v>44337</v>
      </c>
      <c r="AL4" s="702"/>
      <c r="AM4" s="702"/>
      <c r="AN4" s="702"/>
      <c r="AO4" s="703"/>
      <c r="AU4" s="679"/>
      <c r="AV4" s="689"/>
      <c r="AW4" s="690"/>
      <c r="AX4" s="704" t="s">
        <v>798</v>
      </c>
      <c r="AY4" s="705" t="s">
        <v>799</v>
      </c>
      <c r="AZ4" s="705" t="s">
        <v>800</v>
      </c>
      <c r="BA4" s="706" t="s">
        <v>801</v>
      </c>
      <c r="BB4" s="707" t="s">
        <v>798</v>
      </c>
      <c r="BC4" s="705" t="s">
        <v>799</v>
      </c>
      <c r="BD4" s="705" t="s">
        <v>800</v>
      </c>
      <c r="BE4" s="706" t="s">
        <v>801</v>
      </c>
      <c r="BF4" s="707" t="s">
        <v>798</v>
      </c>
      <c r="BG4" s="705" t="s">
        <v>799</v>
      </c>
      <c r="BH4" s="705" t="s">
        <v>800</v>
      </c>
      <c r="BI4" s="706" t="s">
        <v>801</v>
      </c>
      <c r="BJ4" s="707" t="s">
        <v>798</v>
      </c>
      <c r="BK4" s="705" t="s">
        <v>799</v>
      </c>
      <c r="BL4" s="706" t="s">
        <v>802</v>
      </c>
      <c r="BM4" s="707" t="s">
        <v>798</v>
      </c>
      <c r="BN4" s="705" t="s">
        <v>799</v>
      </c>
      <c r="BO4" s="706" t="s">
        <v>802</v>
      </c>
      <c r="BP4" s="707" t="s">
        <v>798</v>
      </c>
      <c r="BQ4" s="705" t="s">
        <v>799</v>
      </c>
      <c r="BR4" s="708" t="s">
        <v>802</v>
      </c>
      <c r="BS4" s="685"/>
      <c r="BT4" s="685"/>
      <c r="BU4" s="685"/>
      <c r="BV4" s="685"/>
      <c r="BW4" s="704" t="s">
        <v>798</v>
      </c>
      <c r="BX4" s="705" t="s">
        <v>799</v>
      </c>
      <c r="BY4" s="705" t="s">
        <v>800</v>
      </c>
      <c r="BZ4" s="706" t="s">
        <v>801</v>
      </c>
      <c r="CA4" s="707" t="s">
        <v>798</v>
      </c>
      <c r="CB4" s="705" t="s">
        <v>799</v>
      </c>
      <c r="CC4" s="705" t="s">
        <v>800</v>
      </c>
      <c r="CD4" s="706" t="s">
        <v>801</v>
      </c>
      <c r="CE4" s="707" t="s">
        <v>798</v>
      </c>
      <c r="CF4" s="705" t="s">
        <v>799</v>
      </c>
      <c r="CG4" s="705" t="s">
        <v>800</v>
      </c>
      <c r="CH4" s="708" t="s">
        <v>801</v>
      </c>
    </row>
    <row r="5" spans="2:86" ht="18" customHeight="1" x14ac:dyDescent="0.15">
      <c r="B5" s="248" t="s">
        <v>108</v>
      </c>
      <c r="C5" s="248"/>
      <c r="D5" s="655"/>
      <c r="E5" s="709" t="s">
        <v>359</v>
      </c>
      <c r="F5" s="710"/>
      <c r="G5" s="710"/>
      <c r="H5" s="710"/>
      <c r="I5" s="710"/>
      <c r="J5" s="711"/>
      <c r="K5" s="438" t="s">
        <v>109</v>
      </c>
      <c r="L5" s="338"/>
      <c r="M5" s="338"/>
      <c r="N5" s="700" t="s">
        <v>354</v>
      </c>
      <c r="O5" s="700"/>
      <c r="P5" s="700"/>
      <c r="Q5" s="700"/>
      <c r="R5" s="700"/>
      <c r="S5" s="700"/>
      <c r="T5" s="118" t="s">
        <v>403</v>
      </c>
      <c r="U5" s="118"/>
      <c r="V5" s="118"/>
      <c r="W5" s="118"/>
      <c r="X5" s="118"/>
      <c r="Y5" s="700" t="s">
        <v>369</v>
      </c>
      <c r="Z5" s="700"/>
      <c r="AA5" s="700"/>
      <c r="AB5" s="700"/>
      <c r="AC5" s="700"/>
      <c r="AD5" s="700"/>
      <c r="AE5" s="700"/>
      <c r="AF5" s="700"/>
      <c r="AG5" s="418"/>
      <c r="AH5" s="659"/>
      <c r="AI5" s="659"/>
      <c r="AJ5" s="481"/>
      <c r="AK5" s="712"/>
      <c r="AL5" s="713"/>
      <c r="AM5" s="713"/>
      <c r="AN5" s="713"/>
      <c r="AO5" s="714"/>
      <c r="AU5" s="679"/>
      <c r="AV5" s="715" t="str">
        <f>N7</f>
        <v>PE</v>
      </c>
      <c r="AW5" s="716">
        <f>R7</f>
        <v>0</v>
      </c>
      <c r="AX5" s="717">
        <f>+Y32</f>
        <v>0</v>
      </c>
      <c r="AY5" s="717">
        <f>+Z32</f>
        <v>0</v>
      </c>
      <c r="AZ5" s="717">
        <f>+AA32</f>
        <v>0</v>
      </c>
      <c r="BA5" s="717">
        <f t="shared" ref="BA5" si="0">+AB32</f>
        <v>0</v>
      </c>
      <c r="BB5" s="717">
        <f>+AC32</f>
        <v>0</v>
      </c>
      <c r="BC5" s="717">
        <f t="shared" ref="BC5:BI5" si="1">+AD32</f>
        <v>0</v>
      </c>
      <c r="BD5" s="717">
        <f t="shared" si="1"/>
        <v>0</v>
      </c>
      <c r="BE5" s="717">
        <f t="shared" si="1"/>
        <v>0</v>
      </c>
      <c r="BF5" s="717">
        <f t="shared" si="1"/>
        <v>0</v>
      </c>
      <c r="BG5" s="717">
        <f t="shared" si="1"/>
        <v>0</v>
      </c>
      <c r="BH5" s="717">
        <f t="shared" si="1"/>
        <v>0</v>
      </c>
      <c r="BI5" s="717">
        <f t="shared" si="1"/>
        <v>0</v>
      </c>
      <c r="BJ5" s="717" t="str">
        <f>+Y35</f>
        <v/>
      </c>
      <c r="BK5" s="717" t="str">
        <f t="shared" ref="BK5" si="2">+Z35</f>
        <v/>
      </c>
      <c r="BL5" s="717" t="str">
        <f>+AA35</f>
        <v/>
      </c>
      <c r="BM5" s="717">
        <f>+AC35</f>
        <v>0</v>
      </c>
      <c r="BN5" s="717">
        <f t="shared" ref="BN5:BO5" si="3">+AD35</f>
        <v>0</v>
      </c>
      <c r="BO5" s="717">
        <f t="shared" si="3"/>
        <v>0</v>
      </c>
      <c r="BP5" s="717">
        <f>+AG35</f>
        <v>0</v>
      </c>
      <c r="BQ5" s="717">
        <f>+AH35</f>
        <v>0</v>
      </c>
      <c r="BR5" s="717">
        <f>+AI35</f>
        <v>0</v>
      </c>
      <c r="BS5" s="718" t="str">
        <f>+Y36</f>
        <v>Ⅰ</v>
      </c>
      <c r="BT5" s="718" t="str">
        <f>+AC36</f>
        <v>Ⅰ</v>
      </c>
      <c r="BU5" s="718" t="str">
        <f>+AG36</f>
        <v>Ⅰ</v>
      </c>
      <c r="BV5" s="718" t="str">
        <f>+Y37</f>
        <v>Ⅰ</v>
      </c>
      <c r="BW5" s="719" t="str">
        <f>IF(Y32&gt;0,$R$7,"")</f>
        <v/>
      </c>
      <c r="BX5" s="720" t="str">
        <f>IF(Z32&gt;0,"",IF(AA32&gt;0,$R$7,""))</f>
        <v/>
      </c>
      <c r="BY5" s="720" t="str">
        <f>IF(Y32+Z32&gt;0,"",IF(AA32&gt;0,$R$7,""))</f>
        <v/>
      </c>
      <c r="BZ5" s="720" t="str">
        <f>IF(Y32+Z32+AA32&gt;0,"",IF(AB32&gt;0,$R$7,""))</f>
        <v/>
      </c>
      <c r="CA5" s="721">
        <f t="shared" ref="CA5:CH5" si="4">+AC31</f>
        <v>0</v>
      </c>
      <c r="CB5" s="721">
        <f t="shared" si="4"/>
        <v>0</v>
      </c>
      <c r="CC5" s="721">
        <f t="shared" si="4"/>
        <v>0</v>
      </c>
      <c r="CD5" s="721">
        <f t="shared" si="4"/>
        <v>0</v>
      </c>
      <c r="CE5" s="721">
        <f t="shared" si="4"/>
        <v>0</v>
      </c>
      <c r="CF5" s="721">
        <f t="shared" si="4"/>
        <v>0</v>
      </c>
      <c r="CG5" s="721">
        <f t="shared" si="4"/>
        <v>0</v>
      </c>
      <c r="CH5" s="721">
        <f t="shared" si="4"/>
        <v>0</v>
      </c>
    </row>
    <row r="6" spans="2:86" ht="12" customHeight="1" x14ac:dyDescent="0.15">
      <c r="B6" s="722" t="s">
        <v>803</v>
      </c>
      <c r="C6" s="723"/>
      <c r="D6" s="724"/>
      <c r="E6" s="725"/>
      <c r="F6" s="725"/>
      <c r="G6" s="725"/>
      <c r="H6" s="725"/>
      <c r="I6" s="725"/>
      <c r="J6" s="726"/>
      <c r="K6" s="727" t="s">
        <v>804</v>
      </c>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9"/>
      <c r="AP6" s="3"/>
    </row>
    <row r="7" spans="2:86" ht="12" customHeight="1" x14ac:dyDescent="0.15">
      <c r="B7" s="419"/>
      <c r="C7" s="730"/>
      <c r="D7" s="725"/>
      <c r="E7" s="725"/>
      <c r="F7" s="725"/>
      <c r="G7" s="725"/>
      <c r="H7" s="725"/>
      <c r="I7" s="725"/>
      <c r="J7" s="726"/>
      <c r="K7" s="731" t="s">
        <v>805</v>
      </c>
      <c r="L7" s="732"/>
      <c r="M7" s="733"/>
      <c r="N7" s="734" t="s">
        <v>866</v>
      </c>
      <c r="O7" s="735"/>
      <c r="P7" s="731" t="s">
        <v>806</v>
      </c>
      <c r="Q7" s="733"/>
      <c r="R7" s="736">
        <v>0</v>
      </c>
      <c r="S7" s="737"/>
      <c r="T7" s="738"/>
      <c r="U7" s="739" t="s">
        <v>807</v>
      </c>
      <c r="V7" s="740"/>
      <c r="W7" s="739" t="s">
        <v>808</v>
      </c>
      <c r="X7" s="740"/>
      <c r="Y7" s="733" t="s">
        <v>809</v>
      </c>
      <c r="Z7" s="741"/>
      <c r="AA7" s="741"/>
      <c r="AB7" s="741"/>
      <c r="AC7" s="739" t="s">
        <v>810</v>
      </c>
      <c r="AD7" s="742"/>
      <c r="AE7" s="742"/>
      <c r="AF7" s="742"/>
      <c r="AG7" s="742"/>
      <c r="AH7" s="742"/>
      <c r="AI7" s="742"/>
      <c r="AJ7" s="740"/>
      <c r="AK7" s="739" t="s">
        <v>811</v>
      </c>
      <c r="AL7" s="742"/>
      <c r="AM7" s="742"/>
      <c r="AN7" s="743"/>
      <c r="AO7" s="744"/>
      <c r="AP7" s="3"/>
      <c r="AW7" s="745"/>
    </row>
    <row r="8" spans="2:86" ht="12" customHeight="1" x14ac:dyDescent="0.15">
      <c r="B8" s="419"/>
      <c r="C8" s="730"/>
      <c r="D8" s="725"/>
      <c r="E8" s="725"/>
      <c r="F8" s="725"/>
      <c r="G8" s="725"/>
      <c r="H8" s="725"/>
      <c r="I8" s="725"/>
      <c r="J8" s="726"/>
      <c r="K8" s="741" t="s">
        <v>812</v>
      </c>
      <c r="L8" s="741" t="s">
        <v>415</v>
      </c>
      <c r="M8" s="741"/>
      <c r="N8" s="741" t="s">
        <v>416</v>
      </c>
      <c r="O8" s="741"/>
      <c r="P8" s="741" t="s">
        <v>813</v>
      </c>
      <c r="Q8" s="741"/>
      <c r="R8" s="741" t="s">
        <v>610</v>
      </c>
      <c r="S8" s="741"/>
      <c r="T8" s="741"/>
      <c r="U8" s="746"/>
      <c r="V8" s="747"/>
      <c r="W8" s="746"/>
      <c r="X8" s="747"/>
      <c r="Y8" s="733"/>
      <c r="Z8" s="741"/>
      <c r="AA8" s="741"/>
      <c r="AB8" s="741"/>
      <c r="AC8" s="748"/>
      <c r="AD8" s="749"/>
      <c r="AE8" s="749"/>
      <c r="AF8" s="749"/>
      <c r="AG8" s="749"/>
      <c r="AH8" s="749"/>
      <c r="AI8" s="749"/>
      <c r="AJ8" s="750"/>
      <c r="AK8" s="746"/>
      <c r="AL8" s="751"/>
      <c r="AM8" s="751"/>
      <c r="AN8" s="752"/>
      <c r="AO8" s="753"/>
      <c r="AP8" s="3"/>
    </row>
    <row r="9" spans="2:86" ht="12" customHeight="1" x14ac:dyDescent="0.15">
      <c r="B9" s="419"/>
      <c r="C9" s="730"/>
      <c r="D9" s="725"/>
      <c r="E9" s="725"/>
      <c r="F9" s="725"/>
      <c r="G9" s="725"/>
      <c r="H9" s="725"/>
      <c r="I9" s="725"/>
      <c r="J9" s="726"/>
      <c r="K9" s="741"/>
      <c r="L9" s="741"/>
      <c r="M9" s="741"/>
      <c r="N9" s="741"/>
      <c r="O9" s="741"/>
      <c r="P9" s="741"/>
      <c r="Q9" s="741"/>
      <c r="R9" s="741"/>
      <c r="S9" s="741"/>
      <c r="T9" s="741"/>
      <c r="U9" s="746"/>
      <c r="V9" s="747"/>
      <c r="W9" s="746"/>
      <c r="X9" s="747"/>
      <c r="Y9" s="733" t="s">
        <v>814</v>
      </c>
      <c r="Z9" s="741"/>
      <c r="AA9" s="741"/>
      <c r="AB9" s="741"/>
      <c r="AC9" s="741" t="s">
        <v>815</v>
      </c>
      <c r="AD9" s="741"/>
      <c r="AE9" s="741"/>
      <c r="AF9" s="741"/>
      <c r="AG9" s="741" t="s">
        <v>816</v>
      </c>
      <c r="AH9" s="741"/>
      <c r="AI9" s="741"/>
      <c r="AJ9" s="741"/>
      <c r="AK9" s="746"/>
      <c r="AL9" s="751"/>
      <c r="AM9" s="751"/>
      <c r="AN9" s="752"/>
      <c r="AO9" s="753"/>
      <c r="AP9" s="3"/>
    </row>
    <row r="10" spans="2:86" ht="12" customHeight="1" x14ac:dyDescent="0.15">
      <c r="B10" s="419"/>
      <c r="C10" s="730"/>
      <c r="D10" s="725"/>
      <c r="E10" s="725"/>
      <c r="F10" s="725"/>
      <c r="G10" s="725"/>
      <c r="H10" s="725"/>
      <c r="I10" s="725"/>
      <c r="J10" s="726"/>
      <c r="K10" s="741"/>
      <c r="L10" s="741"/>
      <c r="M10" s="741"/>
      <c r="N10" s="741"/>
      <c r="O10" s="741"/>
      <c r="P10" s="741"/>
      <c r="Q10" s="741"/>
      <c r="R10" s="741"/>
      <c r="S10" s="741"/>
      <c r="T10" s="741"/>
      <c r="U10" s="748"/>
      <c r="V10" s="750"/>
      <c r="W10" s="748"/>
      <c r="X10" s="750"/>
      <c r="Y10" s="754" t="s">
        <v>380</v>
      </c>
      <c r="Z10" s="755" t="s">
        <v>379</v>
      </c>
      <c r="AA10" s="755" t="s">
        <v>817</v>
      </c>
      <c r="AB10" s="755" t="s">
        <v>818</v>
      </c>
      <c r="AC10" s="755" t="s">
        <v>380</v>
      </c>
      <c r="AD10" s="755" t="s">
        <v>379</v>
      </c>
      <c r="AE10" s="755" t="s">
        <v>817</v>
      </c>
      <c r="AF10" s="755" t="s">
        <v>818</v>
      </c>
      <c r="AG10" s="755" t="s">
        <v>380</v>
      </c>
      <c r="AH10" s="755" t="s">
        <v>379</v>
      </c>
      <c r="AI10" s="755" t="s">
        <v>817</v>
      </c>
      <c r="AJ10" s="755" t="s">
        <v>818</v>
      </c>
      <c r="AK10" s="748"/>
      <c r="AL10" s="749"/>
      <c r="AM10" s="749"/>
      <c r="AN10" s="756"/>
      <c r="AO10" s="757"/>
      <c r="AP10" s="3"/>
    </row>
    <row r="11" spans="2:86" ht="12" customHeight="1" x14ac:dyDescent="0.15">
      <c r="B11" s="419"/>
      <c r="C11" s="730"/>
      <c r="D11" s="725"/>
      <c r="E11" s="725"/>
      <c r="F11" s="725"/>
      <c r="G11" s="725"/>
      <c r="H11" s="725"/>
      <c r="I11" s="725"/>
      <c r="J11" s="726"/>
      <c r="K11" s="758"/>
      <c r="L11" s="759"/>
      <c r="M11" s="760"/>
      <c r="N11" s="759"/>
      <c r="O11" s="760"/>
      <c r="P11" s="759"/>
      <c r="Q11" s="760"/>
      <c r="R11" s="183"/>
      <c r="S11" s="183"/>
      <c r="T11" s="183"/>
      <c r="U11" s="759"/>
      <c r="V11" s="760"/>
      <c r="W11" s="759"/>
      <c r="X11" s="761"/>
      <c r="Y11" s="762"/>
      <c r="Z11" s="762"/>
      <c r="AA11" s="762"/>
      <c r="AB11" s="762"/>
      <c r="AC11" s="763"/>
      <c r="AD11" s="763"/>
      <c r="AE11" s="763"/>
      <c r="AF11" s="763"/>
      <c r="AG11" s="763"/>
      <c r="AH11" s="763"/>
      <c r="AI11" s="763"/>
      <c r="AJ11" s="763"/>
      <c r="AK11" s="764"/>
      <c r="AL11" s="765"/>
      <c r="AM11" s="765"/>
      <c r="AN11" s="766"/>
      <c r="AO11" s="767"/>
      <c r="AP11" s="3"/>
      <c r="AQ11" s="768">
        <f>IF(P11="材質劣化",2,IF(P11="漏水",3,1))</f>
        <v>1</v>
      </c>
    </row>
    <row r="12" spans="2:86" ht="12" customHeight="1" x14ac:dyDescent="0.15">
      <c r="B12" s="419"/>
      <c r="C12" s="730"/>
      <c r="D12" s="725"/>
      <c r="E12" s="725"/>
      <c r="F12" s="725"/>
      <c r="G12" s="725"/>
      <c r="H12" s="725"/>
      <c r="I12" s="725"/>
      <c r="J12" s="726"/>
      <c r="K12" s="758"/>
      <c r="L12" s="759"/>
      <c r="M12" s="760"/>
      <c r="N12" s="759"/>
      <c r="O12" s="760"/>
      <c r="P12" s="759"/>
      <c r="Q12" s="760"/>
      <c r="R12" s="183"/>
      <c r="S12" s="183"/>
      <c r="T12" s="183"/>
      <c r="U12" s="759"/>
      <c r="V12" s="760"/>
      <c r="W12" s="759"/>
      <c r="X12" s="761"/>
      <c r="Y12" s="762"/>
      <c r="Z12" s="762"/>
      <c r="AA12" s="762"/>
      <c r="AB12" s="762"/>
      <c r="AC12" s="763"/>
      <c r="AD12" s="763"/>
      <c r="AE12" s="763"/>
      <c r="AF12" s="763"/>
      <c r="AG12" s="763"/>
      <c r="AH12" s="763"/>
      <c r="AI12" s="763"/>
      <c r="AJ12" s="763"/>
      <c r="AK12" s="764"/>
      <c r="AL12" s="765"/>
      <c r="AM12" s="765"/>
      <c r="AN12" s="769"/>
      <c r="AO12" s="770"/>
      <c r="AP12" s="3"/>
      <c r="AQ12" s="768">
        <f t="shared" ref="AQ12:AQ30" si="5">IF(P12="材質劣化",2,IF(P12="漏水",3,1))</f>
        <v>1</v>
      </c>
    </row>
    <row r="13" spans="2:86" ht="12" customHeight="1" x14ac:dyDescent="0.15">
      <c r="B13" s="419"/>
      <c r="C13" s="730"/>
      <c r="D13" s="725"/>
      <c r="E13" s="725"/>
      <c r="F13" s="725"/>
      <c r="G13" s="725"/>
      <c r="H13" s="725"/>
      <c r="I13" s="725"/>
      <c r="J13" s="726"/>
      <c r="K13" s="758"/>
      <c r="L13" s="759"/>
      <c r="M13" s="760"/>
      <c r="N13" s="759"/>
      <c r="O13" s="760"/>
      <c r="P13" s="759"/>
      <c r="Q13" s="760"/>
      <c r="R13" s="183"/>
      <c r="S13" s="183"/>
      <c r="T13" s="183"/>
      <c r="U13" s="759"/>
      <c r="V13" s="760"/>
      <c r="W13" s="759"/>
      <c r="X13" s="761"/>
      <c r="Y13" s="762"/>
      <c r="Z13" s="762"/>
      <c r="AA13" s="762"/>
      <c r="AB13" s="762"/>
      <c r="AC13" s="763"/>
      <c r="AD13" s="763"/>
      <c r="AE13" s="763"/>
      <c r="AF13" s="763"/>
      <c r="AG13" s="763"/>
      <c r="AH13" s="763"/>
      <c r="AI13" s="763"/>
      <c r="AJ13" s="763"/>
      <c r="AK13" s="764"/>
      <c r="AL13" s="765"/>
      <c r="AM13" s="765"/>
      <c r="AN13" s="769"/>
      <c r="AO13" s="770"/>
      <c r="AP13" s="3"/>
      <c r="AQ13" s="768">
        <f t="shared" si="5"/>
        <v>1</v>
      </c>
    </row>
    <row r="14" spans="2:86" ht="12" customHeight="1" x14ac:dyDescent="0.15">
      <c r="B14" s="419"/>
      <c r="C14" s="730"/>
      <c r="D14" s="725"/>
      <c r="E14" s="725"/>
      <c r="F14" s="725"/>
      <c r="G14" s="725"/>
      <c r="H14" s="725"/>
      <c r="I14" s="725"/>
      <c r="J14" s="726"/>
      <c r="K14" s="758"/>
      <c r="L14" s="759"/>
      <c r="M14" s="760"/>
      <c r="N14" s="759"/>
      <c r="O14" s="760"/>
      <c r="P14" s="759"/>
      <c r="Q14" s="760"/>
      <c r="R14" s="183"/>
      <c r="S14" s="183"/>
      <c r="T14" s="183"/>
      <c r="U14" s="759"/>
      <c r="V14" s="760"/>
      <c r="W14" s="759"/>
      <c r="X14" s="761"/>
      <c r="Y14" s="762"/>
      <c r="Z14" s="762"/>
      <c r="AA14" s="762"/>
      <c r="AB14" s="762"/>
      <c r="AC14" s="763"/>
      <c r="AD14" s="763"/>
      <c r="AE14" s="763"/>
      <c r="AF14" s="763"/>
      <c r="AG14" s="763"/>
      <c r="AH14" s="763"/>
      <c r="AI14" s="763"/>
      <c r="AJ14" s="763"/>
      <c r="AK14" s="764"/>
      <c r="AL14" s="765"/>
      <c r="AM14" s="765"/>
      <c r="AN14" s="769"/>
      <c r="AO14" s="770"/>
      <c r="AP14" s="3"/>
      <c r="AQ14" s="768">
        <f t="shared" si="5"/>
        <v>1</v>
      </c>
    </row>
    <row r="15" spans="2:86" ht="12" customHeight="1" x14ac:dyDescent="0.15">
      <c r="B15" s="419"/>
      <c r="C15" s="730"/>
      <c r="D15" s="725"/>
      <c r="E15" s="725"/>
      <c r="F15" s="725"/>
      <c r="G15" s="725"/>
      <c r="H15" s="725"/>
      <c r="I15" s="725"/>
      <c r="J15" s="726"/>
      <c r="K15" s="758"/>
      <c r="L15" s="759"/>
      <c r="M15" s="760"/>
      <c r="N15" s="759"/>
      <c r="O15" s="760"/>
      <c r="P15" s="759"/>
      <c r="Q15" s="760"/>
      <c r="R15" s="183"/>
      <c r="S15" s="183"/>
      <c r="T15" s="183"/>
      <c r="U15" s="759"/>
      <c r="V15" s="760"/>
      <c r="W15" s="759"/>
      <c r="X15" s="761"/>
      <c r="Y15" s="762"/>
      <c r="Z15" s="762"/>
      <c r="AA15" s="762"/>
      <c r="AB15" s="762"/>
      <c r="AC15" s="763"/>
      <c r="AD15" s="763"/>
      <c r="AE15" s="763"/>
      <c r="AF15" s="763"/>
      <c r="AG15" s="763"/>
      <c r="AH15" s="763"/>
      <c r="AI15" s="763"/>
      <c r="AJ15" s="763"/>
      <c r="AK15" s="764"/>
      <c r="AL15" s="765"/>
      <c r="AM15" s="765"/>
      <c r="AN15" s="769"/>
      <c r="AO15" s="770"/>
      <c r="AP15" s="3"/>
      <c r="AQ15" s="768">
        <f t="shared" si="5"/>
        <v>1</v>
      </c>
    </row>
    <row r="16" spans="2:86" ht="12" customHeight="1" x14ac:dyDescent="0.15">
      <c r="B16" s="419"/>
      <c r="C16" s="730"/>
      <c r="D16" s="725"/>
      <c r="E16" s="725"/>
      <c r="F16" s="725"/>
      <c r="G16" s="725"/>
      <c r="H16" s="725"/>
      <c r="I16" s="725"/>
      <c r="J16" s="726"/>
      <c r="K16" s="758"/>
      <c r="L16" s="759"/>
      <c r="M16" s="760"/>
      <c r="N16" s="759"/>
      <c r="O16" s="760"/>
      <c r="P16" s="759"/>
      <c r="Q16" s="760"/>
      <c r="R16" s="183"/>
      <c r="S16" s="183"/>
      <c r="T16" s="183"/>
      <c r="U16" s="759"/>
      <c r="V16" s="760"/>
      <c r="W16" s="759"/>
      <c r="X16" s="761"/>
      <c r="Y16" s="762"/>
      <c r="Z16" s="762"/>
      <c r="AA16" s="762"/>
      <c r="AB16" s="762"/>
      <c r="AC16" s="763"/>
      <c r="AD16" s="763"/>
      <c r="AE16" s="763"/>
      <c r="AF16" s="763"/>
      <c r="AG16" s="763"/>
      <c r="AH16" s="763"/>
      <c r="AI16" s="763"/>
      <c r="AJ16" s="763"/>
      <c r="AK16" s="764"/>
      <c r="AL16" s="765"/>
      <c r="AM16" s="765"/>
      <c r="AN16" s="769"/>
      <c r="AO16" s="770"/>
      <c r="AP16" s="3"/>
      <c r="AQ16" s="768">
        <f t="shared" si="5"/>
        <v>1</v>
      </c>
    </row>
    <row r="17" spans="2:43" ht="12" customHeight="1" x14ac:dyDescent="0.15">
      <c r="B17" s="419"/>
      <c r="C17" s="730"/>
      <c r="D17" s="725"/>
      <c r="E17" s="725"/>
      <c r="F17" s="725"/>
      <c r="G17" s="725"/>
      <c r="H17" s="725"/>
      <c r="I17" s="725"/>
      <c r="J17" s="726"/>
      <c r="K17" s="758"/>
      <c r="L17" s="759"/>
      <c r="M17" s="760"/>
      <c r="N17" s="759"/>
      <c r="O17" s="760"/>
      <c r="P17" s="759"/>
      <c r="Q17" s="760"/>
      <c r="R17" s="183"/>
      <c r="S17" s="183"/>
      <c r="T17" s="183"/>
      <c r="U17" s="759"/>
      <c r="V17" s="760"/>
      <c r="W17" s="759"/>
      <c r="X17" s="761"/>
      <c r="Y17" s="762"/>
      <c r="Z17" s="762"/>
      <c r="AA17" s="762"/>
      <c r="AB17" s="762"/>
      <c r="AC17" s="763"/>
      <c r="AD17" s="763"/>
      <c r="AE17" s="763"/>
      <c r="AF17" s="763"/>
      <c r="AG17" s="763"/>
      <c r="AH17" s="763"/>
      <c r="AI17" s="763"/>
      <c r="AJ17" s="763"/>
      <c r="AK17" s="759"/>
      <c r="AL17" s="761"/>
      <c r="AM17" s="761"/>
      <c r="AN17" s="771"/>
      <c r="AO17" s="436"/>
      <c r="AP17" s="3"/>
      <c r="AQ17" s="768">
        <f t="shared" si="5"/>
        <v>1</v>
      </c>
    </row>
    <row r="18" spans="2:43" ht="12" customHeight="1" x14ac:dyDescent="0.15">
      <c r="B18" s="419"/>
      <c r="C18" s="730"/>
      <c r="D18" s="725"/>
      <c r="E18" s="725"/>
      <c r="F18" s="725"/>
      <c r="G18" s="725"/>
      <c r="H18" s="725"/>
      <c r="I18" s="725"/>
      <c r="J18" s="726"/>
      <c r="K18" s="758"/>
      <c r="L18" s="759"/>
      <c r="M18" s="760"/>
      <c r="N18" s="759"/>
      <c r="O18" s="760"/>
      <c r="P18" s="759"/>
      <c r="Q18" s="760"/>
      <c r="R18" s="183"/>
      <c r="S18" s="183"/>
      <c r="T18" s="183"/>
      <c r="U18" s="759"/>
      <c r="V18" s="760"/>
      <c r="W18" s="759"/>
      <c r="X18" s="761"/>
      <c r="Y18" s="762"/>
      <c r="Z18" s="762"/>
      <c r="AA18" s="762"/>
      <c r="AB18" s="762"/>
      <c r="AC18" s="763"/>
      <c r="AD18" s="763"/>
      <c r="AE18" s="763"/>
      <c r="AF18" s="763"/>
      <c r="AG18" s="763"/>
      <c r="AH18" s="763"/>
      <c r="AI18" s="763"/>
      <c r="AJ18" s="763"/>
      <c r="AK18" s="759"/>
      <c r="AL18" s="761"/>
      <c r="AM18" s="761"/>
      <c r="AN18" s="771"/>
      <c r="AO18" s="436"/>
      <c r="AP18" s="3"/>
      <c r="AQ18" s="768">
        <f t="shared" si="5"/>
        <v>1</v>
      </c>
    </row>
    <row r="19" spans="2:43" ht="12" customHeight="1" x14ac:dyDescent="0.15">
      <c r="B19" s="419"/>
      <c r="C19" s="730"/>
      <c r="D19" s="725"/>
      <c r="E19" s="725"/>
      <c r="F19" s="725"/>
      <c r="G19" s="725"/>
      <c r="H19" s="725"/>
      <c r="I19" s="725"/>
      <c r="J19" s="726"/>
      <c r="K19" s="758"/>
      <c r="L19" s="759"/>
      <c r="M19" s="760"/>
      <c r="N19" s="759"/>
      <c r="O19" s="760"/>
      <c r="P19" s="759"/>
      <c r="Q19" s="760"/>
      <c r="R19" s="183"/>
      <c r="S19" s="183"/>
      <c r="T19" s="183"/>
      <c r="U19" s="759"/>
      <c r="V19" s="760"/>
      <c r="W19" s="759"/>
      <c r="X19" s="761"/>
      <c r="Y19" s="762"/>
      <c r="Z19" s="762"/>
      <c r="AA19" s="762"/>
      <c r="AB19" s="762"/>
      <c r="AC19" s="763"/>
      <c r="AD19" s="763"/>
      <c r="AE19" s="763"/>
      <c r="AF19" s="763"/>
      <c r="AG19" s="763"/>
      <c r="AH19" s="763"/>
      <c r="AI19" s="763"/>
      <c r="AJ19" s="763"/>
      <c r="AK19" s="759"/>
      <c r="AL19" s="761"/>
      <c r="AM19" s="761"/>
      <c r="AN19" s="771"/>
      <c r="AO19" s="436"/>
      <c r="AP19" s="3"/>
      <c r="AQ19" s="768">
        <f t="shared" si="5"/>
        <v>1</v>
      </c>
    </row>
    <row r="20" spans="2:43" ht="12" customHeight="1" x14ac:dyDescent="0.15">
      <c r="B20" s="419"/>
      <c r="C20" s="730"/>
      <c r="D20" s="725"/>
      <c r="E20" s="725"/>
      <c r="F20" s="725"/>
      <c r="G20" s="725"/>
      <c r="H20" s="725"/>
      <c r="I20" s="725"/>
      <c r="J20" s="726"/>
      <c r="K20" s="758"/>
      <c r="L20" s="759"/>
      <c r="M20" s="760"/>
      <c r="N20" s="759"/>
      <c r="O20" s="760"/>
      <c r="P20" s="759"/>
      <c r="Q20" s="760"/>
      <c r="R20" s="183"/>
      <c r="S20" s="183"/>
      <c r="T20" s="183"/>
      <c r="U20" s="759"/>
      <c r="V20" s="760"/>
      <c r="W20" s="759"/>
      <c r="X20" s="761"/>
      <c r="Y20" s="762"/>
      <c r="Z20" s="762"/>
      <c r="AA20" s="762"/>
      <c r="AB20" s="762"/>
      <c r="AC20" s="763"/>
      <c r="AD20" s="763"/>
      <c r="AE20" s="763"/>
      <c r="AF20" s="763"/>
      <c r="AG20" s="763"/>
      <c r="AH20" s="763"/>
      <c r="AI20" s="763"/>
      <c r="AJ20" s="763"/>
      <c r="AK20" s="759"/>
      <c r="AL20" s="761"/>
      <c r="AM20" s="761"/>
      <c r="AN20" s="771"/>
      <c r="AO20" s="436"/>
      <c r="AP20" s="3"/>
      <c r="AQ20" s="768">
        <f t="shared" si="5"/>
        <v>1</v>
      </c>
    </row>
    <row r="21" spans="2:43" ht="12" customHeight="1" x14ac:dyDescent="0.15">
      <c r="B21" s="419"/>
      <c r="C21" s="730"/>
      <c r="D21" s="725"/>
      <c r="E21" s="725"/>
      <c r="F21" s="725"/>
      <c r="G21" s="725"/>
      <c r="H21" s="725"/>
      <c r="I21" s="725"/>
      <c r="J21" s="726"/>
      <c r="K21" s="758"/>
      <c r="L21" s="759"/>
      <c r="M21" s="760"/>
      <c r="N21" s="759"/>
      <c r="O21" s="760"/>
      <c r="P21" s="759"/>
      <c r="Q21" s="760"/>
      <c r="R21" s="183"/>
      <c r="S21" s="183"/>
      <c r="T21" s="183"/>
      <c r="U21" s="759"/>
      <c r="V21" s="760"/>
      <c r="W21" s="759"/>
      <c r="X21" s="761"/>
      <c r="Y21" s="762"/>
      <c r="Z21" s="762"/>
      <c r="AA21" s="762"/>
      <c r="AB21" s="762"/>
      <c r="AC21" s="763"/>
      <c r="AD21" s="763"/>
      <c r="AE21" s="763"/>
      <c r="AF21" s="763"/>
      <c r="AG21" s="763"/>
      <c r="AH21" s="763"/>
      <c r="AI21" s="763"/>
      <c r="AJ21" s="763"/>
      <c r="AK21" s="759"/>
      <c r="AL21" s="761"/>
      <c r="AM21" s="761"/>
      <c r="AN21" s="771"/>
      <c r="AO21" s="436"/>
      <c r="AP21" s="3"/>
      <c r="AQ21" s="768">
        <f t="shared" si="5"/>
        <v>1</v>
      </c>
    </row>
    <row r="22" spans="2:43" ht="12" customHeight="1" x14ac:dyDescent="0.15">
      <c r="B22" s="419"/>
      <c r="C22" s="730"/>
      <c r="D22" s="725"/>
      <c r="E22" s="725"/>
      <c r="F22" s="725"/>
      <c r="G22" s="725"/>
      <c r="H22" s="725"/>
      <c r="I22" s="725"/>
      <c r="J22" s="726"/>
      <c r="K22" s="758"/>
      <c r="L22" s="759"/>
      <c r="M22" s="760"/>
      <c r="N22" s="759"/>
      <c r="O22" s="760"/>
      <c r="P22" s="759"/>
      <c r="Q22" s="760"/>
      <c r="R22" s="183"/>
      <c r="S22" s="183"/>
      <c r="T22" s="183"/>
      <c r="U22" s="759"/>
      <c r="V22" s="760"/>
      <c r="W22" s="759"/>
      <c r="X22" s="761"/>
      <c r="Y22" s="762"/>
      <c r="Z22" s="762"/>
      <c r="AA22" s="762"/>
      <c r="AB22" s="762"/>
      <c r="AC22" s="763"/>
      <c r="AD22" s="763"/>
      <c r="AE22" s="763"/>
      <c r="AF22" s="763"/>
      <c r="AG22" s="763"/>
      <c r="AH22" s="763"/>
      <c r="AI22" s="763"/>
      <c r="AJ22" s="763"/>
      <c r="AK22" s="759"/>
      <c r="AL22" s="761"/>
      <c r="AM22" s="761"/>
      <c r="AN22" s="771"/>
      <c r="AO22" s="436"/>
      <c r="AP22" s="3"/>
      <c r="AQ22" s="768">
        <f t="shared" si="5"/>
        <v>1</v>
      </c>
    </row>
    <row r="23" spans="2:43" ht="12" customHeight="1" x14ac:dyDescent="0.15">
      <c r="B23" s="419"/>
      <c r="C23" s="730"/>
      <c r="D23" s="725"/>
      <c r="E23" s="725"/>
      <c r="F23" s="725"/>
      <c r="G23" s="725"/>
      <c r="H23" s="725"/>
      <c r="I23" s="725"/>
      <c r="J23" s="726"/>
      <c r="K23" s="758"/>
      <c r="L23" s="759"/>
      <c r="M23" s="760"/>
      <c r="N23" s="759"/>
      <c r="O23" s="760"/>
      <c r="P23" s="759"/>
      <c r="Q23" s="760"/>
      <c r="R23" s="183"/>
      <c r="S23" s="183"/>
      <c r="T23" s="183"/>
      <c r="U23" s="759"/>
      <c r="V23" s="760"/>
      <c r="W23" s="759"/>
      <c r="X23" s="761"/>
      <c r="Y23" s="762"/>
      <c r="Z23" s="762"/>
      <c r="AA23" s="762"/>
      <c r="AB23" s="762"/>
      <c r="AC23" s="763"/>
      <c r="AD23" s="763"/>
      <c r="AE23" s="763"/>
      <c r="AF23" s="763"/>
      <c r="AG23" s="763"/>
      <c r="AH23" s="763"/>
      <c r="AI23" s="763"/>
      <c r="AJ23" s="763"/>
      <c r="AK23" s="759"/>
      <c r="AL23" s="761"/>
      <c r="AM23" s="761"/>
      <c r="AN23" s="771"/>
      <c r="AO23" s="436"/>
      <c r="AP23" s="3"/>
      <c r="AQ23" s="768">
        <f t="shared" si="5"/>
        <v>1</v>
      </c>
    </row>
    <row r="24" spans="2:43" ht="12" customHeight="1" x14ac:dyDescent="0.15">
      <c r="B24" s="419"/>
      <c r="C24" s="730"/>
      <c r="D24" s="725"/>
      <c r="E24" s="725"/>
      <c r="F24" s="725"/>
      <c r="G24" s="725"/>
      <c r="H24" s="725"/>
      <c r="I24" s="725"/>
      <c r="J24" s="726"/>
      <c r="K24" s="758"/>
      <c r="L24" s="759"/>
      <c r="M24" s="760"/>
      <c r="N24" s="759"/>
      <c r="O24" s="760"/>
      <c r="P24" s="759"/>
      <c r="Q24" s="760"/>
      <c r="R24" s="183"/>
      <c r="S24" s="183"/>
      <c r="T24" s="183"/>
      <c r="U24" s="759"/>
      <c r="V24" s="760"/>
      <c r="W24" s="759"/>
      <c r="X24" s="761"/>
      <c r="Y24" s="762"/>
      <c r="Z24" s="762"/>
      <c r="AA24" s="762"/>
      <c r="AB24" s="762"/>
      <c r="AC24" s="763"/>
      <c r="AD24" s="763"/>
      <c r="AE24" s="763"/>
      <c r="AF24" s="763"/>
      <c r="AG24" s="763"/>
      <c r="AH24" s="763"/>
      <c r="AI24" s="763"/>
      <c r="AJ24" s="763"/>
      <c r="AK24" s="759"/>
      <c r="AL24" s="761"/>
      <c r="AM24" s="761"/>
      <c r="AN24" s="771"/>
      <c r="AO24" s="436"/>
      <c r="AP24" s="3"/>
      <c r="AQ24" s="768">
        <f t="shared" si="5"/>
        <v>1</v>
      </c>
    </row>
    <row r="25" spans="2:43" ht="12" customHeight="1" x14ac:dyDescent="0.15">
      <c r="B25" s="419"/>
      <c r="C25" s="730"/>
      <c r="D25" s="725"/>
      <c r="E25" s="725"/>
      <c r="F25" s="725"/>
      <c r="G25" s="725"/>
      <c r="H25" s="725"/>
      <c r="I25" s="725"/>
      <c r="J25" s="726"/>
      <c r="K25" s="758"/>
      <c r="L25" s="759"/>
      <c r="M25" s="760"/>
      <c r="N25" s="759"/>
      <c r="O25" s="760"/>
      <c r="P25" s="759"/>
      <c r="Q25" s="760"/>
      <c r="R25" s="183"/>
      <c r="S25" s="183"/>
      <c r="T25" s="183"/>
      <c r="U25" s="759"/>
      <c r="V25" s="760"/>
      <c r="W25" s="759"/>
      <c r="X25" s="761"/>
      <c r="Y25" s="762"/>
      <c r="Z25" s="762"/>
      <c r="AA25" s="762"/>
      <c r="AB25" s="762"/>
      <c r="AC25" s="763"/>
      <c r="AD25" s="763"/>
      <c r="AE25" s="763"/>
      <c r="AF25" s="763"/>
      <c r="AG25" s="763"/>
      <c r="AH25" s="763"/>
      <c r="AI25" s="763"/>
      <c r="AJ25" s="763"/>
      <c r="AK25" s="759"/>
      <c r="AL25" s="761"/>
      <c r="AM25" s="761"/>
      <c r="AN25" s="771"/>
      <c r="AO25" s="436"/>
      <c r="AP25" s="3"/>
      <c r="AQ25" s="768">
        <f t="shared" si="5"/>
        <v>1</v>
      </c>
    </row>
    <row r="26" spans="2:43" ht="12" customHeight="1" x14ac:dyDescent="0.15">
      <c r="B26" s="419"/>
      <c r="C26" s="730"/>
      <c r="D26" s="725"/>
      <c r="E26" s="725"/>
      <c r="F26" s="725"/>
      <c r="G26" s="725"/>
      <c r="H26" s="725"/>
      <c r="I26" s="725"/>
      <c r="J26" s="726"/>
      <c r="K26" s="758"/>
      <c r="L26" s="759"/>
      <c r="M26" s="760"/>
      <c r="N26" s="759"/>
      <c r="O26" s="760"/>
      <c r="P26" s="759"/>
      <c r="Q26" s="760"/>
      <c r="R26" s="183"/>
      <c r="S26" s="183"/>
      <c r="T26" s="183"/>
      <c r="U26" s="759"/>
      <c r="V26" s="760"/>
      <c r="W26" s="759"/>
      <c r="X26" s="761"/>
      <c r="Y26" s="762"/>
      <c r="Z26" s="762"/>
      <c r="AA26" s="762"/>
      <c r="AB26" s="762"/>
      <c r="AC26" s="763"/>
      <c r="AD26" s="763"/>
      <c r="AE26" s="763"/>
      <c r="AF26" s="763"/>
      <c r="AG26" s="763"/>
      <c r="AH26" s="763"/>
      <c r="AI26" s="763"/>
      <c r="AJ26" s="763"/>
      <c r="AK26" s="759"/>
      <c r="AL26" s="761"/>
      <c r="AM26" s="761"/>
      <c r="AN26" s="771"/>
      <c r="AO26" s="436"/>
      <c r="AP26" s="3"/>
      <c r="AQ26" s="768">
        <f t="shared" si="5"/>
        <v>1</v>
      </c>
    </row>
    <row r="27" spans="2:43" ht="12" customHeight="1" x14ac:dyDescent="0.15">
      <c r="B27" s="419"/>
      <c r="C27" s="730"/>
      <c r="D27" s="725"/>
      <c r="E27" s="725"/>
      <c r="F27" s="725"/>
      <c r="G27" s="725"/>
      <c r="H27" s="725"/>
      <c r="I27" s="725"/>
      <c r="J27" s="726"/>
      <c r="K27" s="758"/>
      <c r="L27" s="759"/>
      <c r="M27" s="760"/>
      <c r="N27" s="759"/>
      <c r="O27" s="760"/>
      <c r="P27" s="759"/>
      <c r="Q27" s="760"/>
      <c r="R27" s="183"/>
      <c r="S27" s="183"/>
      <c r="T27" s="183"/>
      <c r="U27" s="759"/>
      <c r="V27" s="760"/>
      <c r="W27" s="759"/>
      <c r="X27" s="761"/>
      <c r="Y27" s="762"/>
      <c r="Z27" s="762"/>
      <c r="AA27" s="762"/>
      <c r="AB27" s="762"/>
      <c r="AC27" s="763"/>
      <c r="AD27" s="763"/>
      <c r="AE27" s="763"/>
      <c r="AF27" s="763"/>
      <c r="AG27" s="763"/>
      <c r="AH27" s="763"/>
      <c r="AI27" s="763"/>
      <c r="AJ27" s="763"/>
      <c r="AK27" s="759"/>
      <c r="AL27" s="761"/>
      <c r="AM27" s="761"/>
      <c r="AN27" s="771"/>
      <c r="AO27" s="436"/>
      <c r="AP27" s="3"/>
      <c r="AQ27" s="768">
        <f t="shared" si="5"/>
        <v>1</v>
      </c>
    </row>
    <row r="28" spans="2:43" ht="12" customHeight="1" x14ac:dyDescent="0.15">
      <c r="B28" s="419"/>
      <c r="C28" s="730"/>
      <c r="D28" s="725"/>
      <c r="E28" s="725"/>
      <c r="F28" s="725"/>
      <c r="G28" s="725"/>
      <c r="H28" s="725"/>
      <c r="I28" s="725"/>
      <c r="J28" s="726"/>
      <c r="K28" s="758"/>
      <c r="L28" s="759"/>
      <c r="M28" s="760"/>
      <c r="N28" s="759"/>
      <c r="O28" s="760"/>
      <c r="P28" s="759"/>
      <c r="Q28" s="760"/>
      <c r="R28" s="183"/>
      <c r="S28" s="183"/>
      <c r="T28" s="183"/>
      <c r="U28" s="759"/>
      <c r="V28" s="760"/>
      <c r="W28" s="759"/>
      <c r="X28" s="761"/>
      <c r="Y28" s="762"/>
      <c r="Z28" s="762"/>
      <c r="AA28" s="762"/>
      <c r="AB28" s="762"/>
      <c r="AC28" s="763"/>
      <c r="AD28" s="763"/>
      <c r="AE28" s="763"/>
      <c r="AF28" s="763"/>
      <c r="AG28" s="763"/>
      <c r="AH28" s="763"/>
      <c r="AI28" s="763"/>
      <c r="AJ28" s="763"/>
      <c r="AK28" s="759"/>
      <c r="AL28" s="761"/>
      <c r="AM28" s="761"/>
      <c r="AN28" s="771"/>
      <c r="AO28" s="436"/>
      <c r="AP28" s="3"/>
      <c r="AQ28" s="768">
        <f t="shared" si="5"/>
        <v>1</v>
      </c>
    </row>
    <row r="29" spans="2:43" ht="12" customHeight="1" x14ac:dyDescent="0.15">
      <c r="B29" s="419"/>
      <c r="C29" s="730"/>
      <c r="D29" s="725"/>
      <c r="E29" s="725"/>
      <c r="F29" s="725"/>
      <c r="G29" s="725"/>
      <c r="H29" s="725"/>
      <c r="I29" s="725"/>
      <c r="J29" s="726"/>
      <c r="K29" s="758"/>
      <c r="L29" s="759"/>
      <c r="M29" s="760"/>
      <c r="N29" s="759"/>
      <c r="O29" s="760"/>
      <c r="P29" s="759"/>
      <c r="Q29" s="760"/>
      <c r="R29" s="183"/>
      <c r="S29" s="183"/>
      <c r="T29" s="183"/>
      <c r="U29" s="759"/>
      <c r="V29" s="760"/>
      <c r="W29" s="759"/>
      <c r="X29" s="761"/>
      <c r="Y29" s="762"/>
      <c r="Z29" s="762"/>
      <c r="AA29" s="762"/>
      <c r="AB29" s="762"/>
      <c r="AC29" s="763"/>
      <c r="AD29" s="763"/>
      <c r="AE29" s="763"/>
      <c r="AF29" s="763"/>
      <c r="AG29" s="763"/>
      <c r="AH29" s="763"/>
      <c r="AI29" s="763"/>
      <c r="AJ29" s="763"/>
      <c r="AK29" s="759"/>
      <c r="AL29" s="761"/>
      <c r="AM29" s="761"/>
      <c r="AN29" s="771"/>
      <c r="AO29" s="436"/>
      <c r="AP29" s="3"/>
      <c r="AQ29" s="768">
        <f t="shared" si="5"/>
        <v>1</v>
      </c>
    </row>
    <row r="30" spans="2:43" ht="12" customHeight="1" x14ac:dyDescent="0.15">
      <c r="B30" s="419"/>
      <c r="C30" s="730"/>
      <c r="D30" s="725"/>
      <c r="E30" s="725"/>
      <c r="F30" s="725"/>
      <c r="G30" s="725"/>
      <c r="H30" s="725"/>
      <c r="I30" s="725"/>
      <c r="J30" s="726"/>
      <c r="K30" s="758"/>
      <c r="L30" s="759"/>
      <c r="M30" s="760"/>
      <c r="N30" s="759"/>
      <c r="O30" s="760"/>
      <c r="P30" s="759"/>
      <c r="Q30" s="760"/>
      <c r="R30" s="183"/>
      <c r="S30" s="183"/>
      <c r="T30" s="183"/>
      <c r="U30" s="759"/>
      <c r="V30" s="760"/>
      <c r="W30" s="759"/>
      <c r="X30" s="761"/>
      <c r="Y30" s="762"/>
      <c r="Z30" s="762"/>
      <c r="AA30" s="762"/>
      <c r="AB30" s="762"/>
      <c r="AC30" s="763"/>
      <c r="AD30" s="763"/>
      <c r="AE30" s="763"/>
      <c r="AF30" s="763"/>
      <c r="AG30" s="763"/>
      <c r="AH30" s="763"/>
      <c r="AI30" s="763"/>
      <c r="AJ30" s="763"/>
      <c r="AK30" s="759"/>
      <c r="AL30" s="761"/>
      <c r="AM30" s="761"/>
      <c r="AN30" s="771"/>
      <c r="AO30" s="436"/>
      <c r="AP30" s="3"/>
      <c r="AQ30" s="768">
        <f t="shared" si="5"/>
        <v>1</v>
      </c>
    </row>
    <row r="31" spans="2:43" ht="12" customHeight="1" x14ac:dyDescent="0.15">
      <c r="B31" s="419"/>
      <c r="C31" s="730"/>
      <c r="D31" s="725"/>
      <c r="E31" s="725"/>
      <c r="F31" s="725"/>
      <c r="G31" s="725"/>
      <c r="H31" s="725"/>
      <c r="I31" s="725"/>
      <c r="J31" s="726"/>
      <c r="K31" s="741" t="s">
        <v>819</v>
      </c>
      <c r="L31" s="741" t="s">
        <v>820</v>
      </c>
      <c r="M31" s="741"/>
      <c r="N31" s="741"/>
      <c r="O31" s="741"/>
      <c r="P31" s="741"/>
      <c r="Q31" s="741"/>
      <c r="R31" s="741"/>
      <c r="S31" s="741"/>
      <c r="T31" s="741"/>
      <c r="U31" s="741"/>
      <c r="V31" s="741"/>
      <c r="W31" s="741"/>
      <c r="X31" s="741"/>
      <c r="Y31" s="731" t="s">
        <v>821</v>
      </c>
      <c r="Z31" s="732"/>
      <c r="AA31" s="732"/>
      <c r="AB31" s="733"/>
      <c r="AC31" s="772">
        <f t="shared" ref="AC31:AJ31" si="6">SUM(AC11:AC30)</f>
        <v>0</v>
      </c>
      <c r="AD31" s="772">
        <f t="shared" si="6"/>
        <v>0</v>
      </c>
      <c r="AE31" s="772">
        <f t="shared" si="6"/>
        <v>0</v>
      </c>
      <c r="AF31" s="772">
        <f t="shared" si="6"/>
        <v>0</v>
      </c>
      <c r="AG31" s="772">
        <f t="shared" si="6"/>
        <v>0</v>
      </c>
      <c r="AH31" s="772">
        <f t="shared" si="6"/>
        <v>0</v>
      </c>
      <c r="AI31" s="772">
        <f t="shared" si="6"/>
        <v>0</v>
      </c>
      <c r="AJ31" s="772">
        <f t="shared" si="6"/>
        <v>0</v>
      </c>
      <c r="AK31" s="731" t="s">
        <v>822</v>
      </c>
      <c r="AL31" s="732"/>
      <c r="AM31" s="732"/>
      <c r="AN31" s="494"/>
      <c r="AO31" s="495"/>
      <c r="AP31" s="3"/>
    </row>
    <row r="32" spans="2:43" ht="12" customHeight="1" x14ac:dyDescent="0.15">
      <c r="B32" s="419"/>
      <c r="C32" s="730"/>
      <c r="D32" s="725"/>
      <c r="E32" s="725"/>
      <c r="F32" s="725"/>
      <c r="G32" s="725"/>
      <c r="H32" s="725"/>
      <c r="I32" s="725"/>
      <c r="J32" s="726"/>
      <c r="K32" s="741"/>
      <c r="L32" s="741" t="s">
        <v>823</v>
      </c>
      <c r="M32" s="741"/>
      <c r="N32" s="741"/>
      <c r="O32" s="741" t="s">
        <v>824</v>
      </c>
      <c r="P32" s="741"/>
      <c r="Q32" s="741"/>
      <c r="R32" s="741"/>
      <c r="S32" s="741"/>
      <c r="T32" s="741"/>
      <c r="U32" s="741"/>
      <c r="V32" s="741"/>
      <c r="W32" s="741"/>
      <c r="X32" s="741"/>
      <c r="Y32" s="762">
        <f>COUNTIF(Y11:Y30,"○")</f>
        <v>0</v>
      </c>
      <c r="Z32" s="762">
        <f>COUNTIF(Z11:Z30,"○")</f>
        <v>0</v>
      </c>
      <c r="AA32" s="762">
        <f>COUNTIF(AA11:AA30,"○")</f>
        <v>0</v>
      </c>
      <c r="AB32" s="762">
        <f>COUNTIF(AB11:AB30,"○")</f>
        <v>0</v>
      </c>
      <c r="AC32" s="762">
        <f t="shared" ref="AC32:AJ32" si="7">COUNT(AC11:AC30)</f>
        <v>0</v>
      </c>
      <c r="AD32" s="762">
        <f t="shared" si="7"/>
        <v>0</v>
      </c>
      <c r="AE32" s="762">
        <f t="shared" si="7"/>
        <v>0</v>
      </c>
      <c r="AF32" s="762">
        <f t="shared" si="7"/>
        <v>0</v>
      </c>
      <c r="AG32" s="762">
        <f t="shared" si="7"/>
        <v>0</v>
      </c>
      <c r="AH32" s="762">
        <f t="shared" si="7"/>
        <v>0</v>
      </c>
      <c r="AI32" s="762">
        <f t="shared" si="7"/>
        <v>0</v>
      </c>
      <c r="AJ32" s="762">
        <f t="shared" si="7"/>
        <v>0</v>
      </c>
      <c r="AK32" s="773"/>
      <c r="AL32" s="774"/>
      <c r="AM32" s="774"/>
      <c r="AN32" s="774"/>
      <c r="AO32" s="775"/>
      <c r="AP32" s="3"/>
    </row>
    <row r="33" spans="2:86" ht="12" customHeight="1" x14ac:dyDescent="0.15">
      <c r="B33" s="419"/>
      <c r="C33" s="730"/>
      <c r="D33" s="725"/>
      <c r="E33" s="725"/>
      <c r="F33" s="725"/>
      <c r="G33" s="725"/>
      <c r="H33" s="725"/>
      <c r="I33" s="725"/>
      <c r="J33" s="726"/>
      <c r="K33" s="741"/>
      <c r="L33" s="741"/>
      <c r="M33" s="741"/>
      <c r="N33" s="741"/>
      <c r="O33" s="741" t="s">
        <v>825</v>
      </c>
      <c r="P33" s="741"/>
      <c r="Q33" s="741"/>
      <c r="R33" s="741"/>
      <c r="S33" s="741"/>
      <c r="T33" s="741"/>
      <c r="U33" s="741"/>
      <c r="V33" s="741"/>
      <c r="W33" s="741"/>
      <c r="X33" s="741"/>
      <c r="Y33" s="734" t="str">
        <f>IF(Y32&gt;0,"Ⅳ",IF(Z32&gt;0,"Ⅲ",IF(AA32&gt;0,"Ⅱa",IF(AB32&gt;0,"Ⅱb","Ⅰ"))))</f>
        <v>Ⅰ</v>
      </c>
      <c r="Z33" s="735"/>
      <c r="AA33" s="735"/>
      <c r="AB33" s="776"/>
      <c r="AC33" s="734" t="str">
        <f>IF(AC32&gt;0,"Ⅳ",IF(AD32&gt;0,"Ⅲ",IF(AE32&gt;0,"Ⅱa",IF(AF32&gt;0,"Ⅱb","Ⅰ"))))</f>
        <v>Ⅰ</v>
      </c>
      <c r="AD33" s="735"/>
      <c r="AE33" s="735"/>
      <c r="AF33" s="776"/>
      <c r="AG33" s="734" t="str">
        <f>IF(AG32&gt;0,"Ⅳ",IF(AH32&gt;0,"Ⅲ",IF(AI32&gt;0,"Ⅱa",IF(AJ32&gt;0,"Ⅱb","Ⅰ"))))</f>
        <v>Ⅰ</v>
      </c>
      <c r="AH33" s="735"/>
      <c r="AI33" s="735"/>
      <c r="AJ33" s="776"/>
      <c r="AK33" s="777"/>
      <c r="AL33" s="778"/>
      <c r="AM33" s="778"/>
      <c r="AN33" s="778"/>
      <c r="AO33" s="779"/>
      <c r="AP33" s="3"/>
      <c r="AQ33" s="18" t="s">
        <v>798</v>
      </c>
      <c r="AR33" s="18" t="s">
        <v>799</v>
      </c>
      <c r="AS33" s="315" t="s">
        <v>802</v>
      </c>
      <c r="AT33" s="509"/>
    </row>
    <row r="34" spans="2:86" ht="12" customHeight="1" x14ac:dyDescent="0.15">
      <c r="B34" s="419"/>
      <c r="C34" s="730"/>
      <c r="D34" s="725"/>
      <c r="E34" s="725"/>
      <c r="F34" s="725"/>
      <c r="G34" s="725"/>
      <c r="H34" s="725"/>
      <c r="I34" s="725"/>
      <c r="J34" s="726"/>
      <c r="K34" s="741"/>
      <c r="L34" s="741" t="s">
        <v>826</v>
      </c>
      <c r="M34" s="741"/>
      <c r="N34" s="741"/>
      <c r="O34" s="741" t="s">
        <v>827</v>
      </c>
      <c r="P34" s="741"/>
      <c r="Q34" s="741"/>
      <c r="R34" s="741"/>
      <c r="S34" s="741"/>
      <c r="T34" s="741"/>
      <c r="U34" s="741"/>
      <c r="V34" s="741"/>
      <c r="W34" s="741"/>
      <c r="X34" s="741"/>
      <c r="Y34" s="755" t="s">
        <v>380</v>
      </c>
      <c r="Z34" s="755" t="s">
        <v>379</v>
      </c>
      <c r="AA34" s="780" t="s">
        <v>378</v>
      </c>
      <c r="AB34" s="780"/>
      <c r="AC34" s="755" t="s">
        <v>380</v>
      </c>
      <c r="AD34" s="755" t="s">
        <v>379</v>
      </c>
      <c r="AE34" s="780" t="s">
        <v>378</v>
      </c>
      <c r="AF34" s="780"/>
      <c r="AG34" s="755" t="s">
        <v>380</v>
      </c>
      <c r="AH34" s="755" t="s">
        <v>379</v>
      </c>
      <c r="AI34" s="780" t="s">
        <v>378</v>
      </c>
      <c r="AJ34" s="780"/>
      <c r="AK34" s="777"/>
      <c r="AL34" s="778"/>
      <c r="AM34" s="778"/>
      <c r="AN34" s="778"/>
      <c r="AO34" s="779"/>
      <c r="AP34" s="3"/>
      <c r="AQ34" s="781">
        <f>+Y32+Z32</f>
        <v>0</v>
      </c>
      <c r="AR34" s="782"/>
      <c r="AS34" s="781">
        <f>+AA32+AB32</f>
        <v>0</v>
      </c>
      <c r="AT34" s="782"/>
    </row>
    <row r="35" spans="2:86" ht="12" customHeight="1" x14ac:dyDescent="0.15">
      <c r="B35" s="419"/>
      <c r="C35" s="730"/>
      <c r="D35" s="725"/>
      <c r="E35" s="725"/>
      <c r="F35" s="725"/>
      <c r="G35" s="725"/>
      <c r="H35" s="725"/>
      <c r="I35" s="725"/>
      <c r="J35" s="726"/>
      <c r="K35" s="741"/>
      <c r="L35" s="741"/>
      <c r="M35" s="741"/>
      <c r="N35" s="741"/>
      <c r="O35" s="741" t="s">
        <v>828</v>
      </c>
      <c r="P35" s="741"/>
      <c r="Q35" s="741"/>
      <c r="R35" s="741"/>
      <c r="S35" s="741"/>
      <c r="T35" s="741"/>
      <c r="U35" s="741"/>
      <c r="V35" s="741"/>
      <c r="W35" s="741"/>
      <c r="X35" s="741"/>
      <c r="Y35" s="762" t="str">
        <f>IF(Y32=0,"",1)</f>
        <v/>
      </c>
      <c r="Z35" s="762" t="str">
        <f>IF(Z32=0,"",1)</f>
        <v/>
      </c>
      <c r="AA35" s="783" t="str">
        <f>IF(AQ34=1,"",IF(AS34&gt;0,1,""))</f>
        <v/>
      </c>
      <c r="AB35" s="784"/>
      <c r="AC35" s="762">
        <f>+AC32</f>
        <v>0</v>
      </c>
      <c r="AD35" s="762">
        <f>AD32</f>
        <v>0</v>
      </c>
      <c r="AE35" s="783">
        <f>AE32+AF32</f>
        <v>0</v>
      </c>
      <c r="AF35" s="784"/>
      <c r="AG35" s="762">
        <f>AG32</f>
        <v>0</v>
      </c>
      <c r="AH35" s="762">
        <f>AH32</f>
        <v>0</v>
      </c>
      <c r="AI35" s="783">
        <f>AI32+AJ32</f>
        <v>0</v>
      </c>
      <c r="AJ35" s="784"/>
      <c r="AK35" s="777"/>
      <c r="AL35" s="778"/>
      <c r="AM35" s="778"/>
      <c r="AN35" s="778"/>
      <c r="AO35" s="779"/>
      <c r="AP35" s="3"/>
      <c r="AQ35" s="717">
        <f>+Y32+AC35+AG35</f>
        <v>0</v>
      </c>
      <c r="AR35" s="717">
        <f>+Z32+AD35+AH35</f>
        <v>0</v>
      </c>
      <c r="AS35" s="785">
        <f>+AS34+AE35+AI35</f>
        <v>0</v>
      </c>
      <c r="AT35" s="786"/>
    </row>
    <row r="36" spans="2:86" ht="12" customHeight="1" x14ac:dyDescent="0.15">
      <c r="B36" s="419"/>
      <c r="C36" s="730"/>
      <c r="D36" s="725"/>
      <c r="E36" s="725"/>
      <c r="F36" s="725"/>
      <c r="G36" s="725"/>
      <c r="H36" s="725"/>
      <c r="I36" s="725"/>
      <c r="J36" s="726"/>
      <c r="K36" s="741"/>
      <c r="L36" s="741"/>
      <c r="M36" s="741"/>
      <c r="N36" s="741"/>
      <c r="O36" s="741" t="s">
        <v>829</v>
      </c>
      <c r="P36" s="741"/>
      <c r="Q36" s="741"/>
      <c r="R36" s="741"/>
      <c r="S36" s="741"/>
      <c r="T36" s="741"/>
      <c r="U36" s="741"/>
      <c r="V36" s="741"/>
      <c r="W36" s="741"/>
      <c r="X36" s="741"/>
      <c r="Y36" s="787" t="str">
        <f>IF(Y35=1,"Ⅳ",IF(Z35=1,"Ⅲ",IF(AA35=1,"Ⅱ","Ⅰ")))</f>
        <v>Ⅰ</v>
      </c>
      <c r="Z36" s="787"/>
      <c r="AA36" s="787"/>
      <c r="AB36" s="787"/>
      <c r="AC36" s="787" t="str">
        <f t="shared" ref="AC36" si="8">IF(AC35&gt;0,"Ⅳ",IF(AD35&gt;0,"Ⅲ",IF(AE35&gt;0,"Ⅱ","Ⅰ")))</f>
        <v>Ⅰ</v>
      </c>
      <c r="AD36" s="787"/>
      <c r="AE36" s="787"/>
      <c r="AF36" s="787"/>
      <c r="AG36" s="787" t="str">
        <f t="shared" ref="AG36" si="9">IF(AG35&gt;0,"Ⅳ",IF(AH35&gt;0,"Ⅲ",IF(AI35&gt;0,"Ⅱ","Ⅰ")))</f>
        <v>Ⅰ</v>
      </c>
      <c r="AH36" s="787"/>
      <c r="AI36" s="787"/>
      <c r="AJ36" s="787"/>
      <c r="AK36" s="777"/>
      <c r="AL36" s="778"/>
      <c r="AM36" s="778"/>
      <c r="AN36" s="778"/>
      <c r="AO36" s="779"/>
      <c r="AP36" s="3"/>
      <c r="AQ36" s="787" t="str">
        <f>IF(AQ35&gt;0,"Ⅳ",IF(AR35&gt;0,"Ⅲ",IF(AS35&gt;0,"Ⅱ","Ⅰ")))</f>
        <v>Ⅰ</v>
      </c>
      <c r="AR36" s="787"/>
      <c r="AS36" s="787"/>
      <c r="AT36" s="787"/>
    </row>
    <row r="37" spans="2:86" ht="12" customHeight="1" x14ac:dyDescent="0.15">
      <c r="B37" s="419"/>
      <c r="C37" s="730"/>
      <c r="D37" s="725"/>
      <c r="E37" s="725"/>
      <c r="F37" s="725"/>
      <c r="G37" s="725"/>
      <c r="H37" s="725"/>
      <c r="I37" s="725"/>
      <c r="J37" s="726"/>
      <c r="K37" s="741"/>
      <c r="L37" s="741"/>
      <c r="M37" s="741"/>
      <c r="N37" s="741"/>
      <c r="O37" s="741" t="s">
        <v>830</v>
      </c>
      <c r="P37" s="741"/>
      <c r="Q37" s="741"/>
      <c r="R37" s="741"/>
      <c r="S37" s="741"/>
      <c r="T37" s="741"/>
      <c r="U37" s="741"/>
      <c r="V37" s="741"/>
      <c r="W37" s="741"/>
      <c r="X37" s="741"/>
      <c r="Y37" s="734" t="str">
        <f>IF(OR(Y36="Ⅳ",AC36="Ⅳ",AG36="Ⅳ"),"Ⅳ",IF(OR(Y36="Ⅲ",AC36="Ⅲ",AG36="Ⅲ"),"Ⅲ",IF(OR(Y36="Ⅱ",AC36="Ⅱ",AG36="Ⅱ"),"Ⅱ","Ⅰ")))</f>
        <v>Ⅰ</v>
      </c>
      <c r="Z37" s="735"/>
      <c r="AA37" s="735"/>
      <c r="AB37" s="735"/>
      <c r="AC37" s="735"/>
      <c r="AD37" s="735"/>
      <c r="AE37" s="735"/>
      <c r="AF37" s="735"/>
      <c r="AG37" s="735"/>
      <c r="AH37" s="735"/>
      <c r="AI37" s="735"/>
      <c r="AJ37" s="776"/>
      <c r="AK37" s="788"/>
      <c r="AL37" s="789"/>
      <c r="AM37" s="789"/>
      <c r="AN37" s="789"/>
      <c r="AO37" s="790"/>
      <c r="AP37" s="3"/>
    </row>
    <row r="38" spans="2:86" ht="14.25" customHeight="1" x14ac:dyDescent="0.15">
      <c r="B38" s="419"/>
      <c r="C38" s="730"/>
      <c r="D38" s="725"/>
      <c r="E38" s="725"/>
      <c r="F38" s="725"/>
      <c r="G38" s="725"/>
      <c r="H38" s="725"/>
      <c r="I38" s="725"/>
      <c r="J38" s="726"/>
      <c r="K38" s="741" t="s">
        <v>118</v>
      </c>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3"/>
    </row>
    <row r="39" spans="2:86" ht="14.25" customHeight="1" x14ac:dyDescent="0.15">
      <c r="B39" s="419"/>
      <c r="C39" s="730"/>
      <c r="D39" s="725"/>
      <c r="E39" s="725"/>
      <c r="F39" s="725"/>
      <c r="G39" s="725"/>
      <c r="H39" s="725"/>
      <c r="I39" s="725"/>
      <c r="J39" s="726"/>
      <c r="K39" s="74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791"/>
      <c r="AP39" s="3"/>
    </row>
    <row r="40" spans="2:86" ht="12" customHeight="1" x14ac:dyDescent="0.15">
      <c r="B40" s="419"/>
      <c r="C40" s="730"/>
      <c r="D40" s="725"/>
      <c r="E40" s="725"/>
      <c r="F40" s="725"/>
      <c r="G40" s="725"/>
      <c r="H40" s="725"/>
      <c r="I40" s="725"/>
      <c r="J40" s="726"/>
      <c r="K40" s="792" t="s">
        <v>831</v>
      </c>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3"/>
    </row>
    <row r="41" spans="2:86" ht="12" customHeight="1" x14ac:dyDescent="0.15">
      <c r="B41" s="419"/>
      <c r="C41" s="730"/>
      <c r="D41" s="725"/>
      <c r="E41" s="725"/>
      <c r="F41" s="725"/>
      <c r="G41" s="725"/>
      <c r="H41" s="725"/>
      <c r="I41" s="725"/>
      <c r="J41" s="726"/>
      <c r="K41" s="793" t="s">
        <v>832</v>
      </c>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793"/>
      <c r="AJ41" s="793"/>
      <c r="AK41" s="793"/>
      <c r="AL41" s="793"/>
      <c r="AM41" s="793"/>
      <c r="AN41" s="793"/>
      <c r="AO41" s="793"/>
      <c r="AP41" s="3"/>
    </row>
    <row r="42" spans="2:86" ht="12" customHeight="1" x14ac:dyDescent="0.15">
      <c r="B42" s="419"/>
      <c r="C42" s="730"/>
      <c r="D42" s="725"/>
      <c r="E42" s="725"/>
      <c r="F42" s="725"/>
      <c r="G42" s="725"/>
      <c r="H42" s="725"/>
      <c r="I42" s="725"/>
      <c r="J42" s="726"/>
      <c r="K42" s="794" t="s">
        <v>833</v>
      </c>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5"/>
      <c r="AL42" s="795"/>
      <c r="AM42" s="795"/>
      <c r="AN42" s="795"/>
      <c r="AO42" s="796"/>
      <c r="AP42" s="3"/>
    </row>
    <row r="43" spans="2:86" ht="12" customHeight="1" x14ac:dyDescent="0.15">
      <c r="B43" s="419"/>
      <c r="C43" s="730"/>
      <c r="D43" s="725"/>
      <c r="E43" s="725"/>
      <c r="F43" s="725"/>
      <c r="G43" s="725"/>
      <c r="H43" s="725"/>
      <c r="I43" s="725"/>
      <c r="J43" s="726"/>
      <c r="K43" s="794" t="s">
        <v>834</v>
      </c>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5"/>
      <c r="AL43" s="795"/>
      <c r="AM43" s="795"/>
      <c r="AN43" s="795"/>
      <c r="AO43" s="796"/>
      <c r="AP43" s="3"/>
    </row>
    <row r="44" spans="2:86" ht="12" customHeight="1" x14ac:dyDescent="0.15">
      <c r="B44" s="419"/>
      <c r="C44" s="730"/>
      <c r="D44" s="725"/>
      <c r="E44" s="725"/>
      <c r="F44" s="725"/>
      <c r="G44" s="725"/>
      <c r="H44" s="725"/>
      <c r="I44" s="725"/>
      <c r="J44" s="726"/>
      <c r="K44" s="797" t="s">
        <v>835</v>
      </c>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9"/>
      <c r="AP44" s="3"/>
    </row>
    <row r="45" spans="2:86" ht="12" customHeight="1" x14ac:dyDescent="0.15">
      <c r="B45" s="309"/>
      <c r="C45" s="800"/>
      <c r="D45" s="801"/>
      <c r="E45" s="801"/>
      <c r="F45" s="801"/>
      <c r="G45" s="801"/>
      <c r="H45" s="801"/>
      <c r="I45" s="801"/>
      <c r="J45" s="802"/>
      <c r="K45" s="803"/>
      <c r="L45" s="804"/>
      <c r="M45" s="804"/>
      <c r="N45" s="804"/>
      <c r="O45" s="804"/>
      <c r="P45" s="804"/>
      <c r="Q45" s="804"/>
      <c r="R45" s="804"/>
      <c r="S45" s="804"/>
      <c r="T45" s="804"/>
      <c r="U45" s="804"/>
      <c r="V45" s="804"/>
      <c r="W45" s="804"/>
      <c r="X45" s="804"/>
      <c r="Y45" s="804"/>
      <c r="Z45" s="804"/>
      <c r="AA45" s="804"/>
      <c r="AB45" s="804"/>
      <c r="AC45" s="804"/>
      <c r="AD45" s="804"/>
      <c r="AE45" s="804"/>
      <c r="AF45" s="804"/>
      <c r="AG45" s="804"/>
      <c r="AH45" s="804"/>
      <c r="AI45" s="804"/>
      <c r="AJ45" s="804"/>
      <c r="AK45" s="804"/>
      <c r="AL45" s="804"/>
      <c r="AM45" s="804"/>
      <c r="AN45" s="804"/>
      <c r="AO45" s="805"/>
      <c r="AP45" s="3"/>
    </row>
    <row r="46" spans="2:86" s="513" customFormat="1" ht="12" customHeight="1" x14ac:dyDescent="0.15">
      <c r="B46" s="3" t="s">
        <v>836</v>
      </c>
      <c r="AQ46" s="678"/>
      <c r="AR46" s="678"/>
      <c r="AS46" s="678"/>
      <c r="AT46" s="678"/>
      <c r="AU46" s="678"/>
      <c r="AV46" s="678"/>
      <c r="AW46" s="678"/>
      <c r="AX46" s="678"/>
      <c r="AY46" s="678"/>
      <c r="AZ46" s="678"/>
      <c r="BA46" s="678"/>
      <c r="BB46" s="678"/>
      <c r="BC46" s="678"/>
      <c r="BD46" s="678"/>
      <c r="BE46" s="678"/>
      <c r="BF46" s="678"/>
      <c r="BG46" s="678"/>
      <c r="BH46" s="678"/>
      <c r="BI46" s="678"/>
      <c r="BJ46" s="678"/>
      <c r="BK46" s="678"/>
      <c r="BL46" s="678"/>
      <c r="BM46" s="678"/>
      <c r="BN46" s="678"/>
      <c r="BO46" s="678"/>
      <c r="BP46" s="678"/>
      <c r="BQ46" s="678"/>
      <c r="BR46" s="678"/>
      <c r="BS46" s="678"/>
      <c r="BT46" s="678"/>
      <c r="BU46" s="678"/>
      <c r="BV46" s="678"/>
      <c r="BW46" s="678"/>
      <c r="BX46" s="678"/>
      <c r="BY46" s="678"/>
      <c r="BZ46" s="678"/>
      <c r="CA46" s="678"/>
      <c r="CB46" s="678"/>
      <c r="CC46" s="678"/>
      <c r="CD46" s="678"/>
      <c r="CE46" s="678"/>
      <c r="CF46" s="678"/>
      <c r="CG46" s="678"/>
      <c r="CH46" s="678"/>
    </row>
    <row r="47" spans="2:86" ht="12" customHeight="1" x14ac:dyDescent="0.15">
      <c r="B47" s="3" t="s">
        <v>837</v>
      </c>
    </row>
    <row r="48" spans="2:86" ht="12" customHeight="1" x14ac:dyDescent="0.15">
      <c r="B48" s="3" t="s">
        <v>838</v>
      </c>
    </row>
    <row r="49" spans="2:2" ht="12" customHeight="1" x14ac:dyDescent="0.15">
      <c r="B49" s="3" t="s">
        <v>839</v>
      </c>
    </row>
    <row r="50" spans="2:2" ht="12" customHeight="1" x14ac:dyDescent="0.15">
      <c r="B50" s="3" t="s">
        <v>840</v>
      </c>
    </row>
    <row r="51" spans="2:2" ht="12" customHeight="1" x14ac:dyDescent="0.15">
      <c r="B51" s="3" t="s">
        <v>841</v>
      </c>
    </row>
    <row r="52" spans="2:2" x14ac:dyDescent="0.15">
      <c r="B52" s="3" t="s">
        <v>842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5" priority="3">
      <formula>$AQ11=2</formula>
    </cfRule>
  </conditionalFormatting>
  <conditionalFormatting sqref="Y11:AF30">
    <cfRule type="expression" dxfId="4" priority="2">
      <formula>$AQ11=3</formula>
    </cfRule>
  </conditionalFormatting>
  <conditionalFormatting sqref="AC11:AJ30">
    <cfRule type="expression" dxfId="3" priority="1">
      <formula>$AQ11=1</formula>
    </cfRule>
  </conditionalFormatting>
  <dataValidations count="2">
    <dataValidation type="list" allowBlank="1" showInputMessage="1" showErrorMessage="1" sqref="N11:O30 R11:T30" xr:uid="{8233E402-1D7C-44B9-BE48-4B03715AACCB}">
      <formula1>INDIRECT(L11)</formula1>
    </dataValidation>
    <dataValidation type="list" allowBlank="1" showInputMessage="1" showErrorMessage="1" sqref="Y11:AB30" xr:uid="{08815F62-322A-4599-9E25-90F6D903C546}">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211FA-263B-4105-98A1-22054F129D2C}">
  <dimension ref="B2:BM21"/>
  <sheetViews>
    <sheetView showGridLines="0" view="pageBreakPreview" zoomScale="85" zoomScaleNormal="100" zoomScaleSheetLayoutView="85" workbookViewId="0">
      <selection activeCell="L38" sqref="L38:AO39"/>
    </sheetView>
  </sheetViews>
  <sheetFormatPr defaultRowHeight="18" x14ac:dyDescent="0.45"/>
  <cols>
    <col min="1" max="1" width="1.69921875" style="59" customWidth="1"/>
    <col min="2" max="60" width="1.8984375" style="852" customWidth="1"/>
    <col min="61" max="61" width="0.59765625" style="852" customWidth="1"/>
    <col min="62" max="62" width="1.8984375" style="852" customWidth="1"/>
    <col min="63" max="63" width="0.8984375" style="852" customWidth="1"/>
    <col min="64" max="65" width="1.8984375" style="852" customWidth="1"/>
    <col min="66" max="16384" width="8.796875" style="59"/>
  </cols>
  <sheetData>
    <row r="2" spans="2:63" s="65" customFormat="1" ht="14.25" customHeight="1" x14ac:dyDescent="0.45">
      <c r="B2" s="806" t="s">
        <v>867</v>
      </c>
      <c r="C2" s="807"/>
      <c r="D2" s="807"/>
      <c r="E2" s="807"/>
      <c r="F2" s="807"/>
      <c r="G2" s="807"/>
      <c r="H2" s="807"/>
      <c r="I2" s="807"/>
      <c r="J2" s="807"/>
      <c r="K2" s="807"/>
      <c r="L2" s="807"/>
      <c r="M2" s="807"/>
      <c r="N2" s="807"/>
      <c r="O2" s="807"/>
      <c r="P2" s="807"/>
      <c r="Q2" s="807"/>
      <c r="R2" s="807"/>
      <c r="S2" s="807"/>
      <c r="T2" s="807"/>
      <c r="U2" s="807"/>
      <c r="V2" s="807"/>
      <c r="W2" s="807"/>
      <c r="X2" s="807"/>
      <c r="Y2" s="807"/>
      <c r="Z2" s="807"/>
      <c r="AA2" s="807"/>
      <c r="AB2" s="807"/>
      <c r="AC2" s="807"/>
      <c r="AD2" s="807"/>
      <c r="AE2" s="807"/>
      <c r="AF2" s="807"/>
      <c r="AG2" s="807"/>
      <c r="AH2" s="807"/>
      <c r="AI2" s="807"/>
      <c r="AJ2" s="807"/>
      <c r="AK2" s="807"/>
      <c r="AL2" s="807"/>
      <c r="AM2" s="807"/>
      <c r="AN2" s="807"/>
      <c r="AO2" s="807"/>
      <c r="AP2" s="807"/>
      <c r="AQ2" s="807"/>
      <c r="AR2" s="807"/>
      <c r="AS2" s="807"/>
      <c r="AT2" s="807"/>
      <c r="AU2" s="807"/>
      <c r="AV2" s="807"/>
      <c r="AW2" s="807"/>
      <c r="AX2" s="807"/>
      <c r="AY2" s="807"/>
      <c r="AZ2" s="807"/>
      <c r="BA2" s="807"/>
      <c r="BB2" s="807"/>
      <c r="BC2" s="807"/>
      <c r="BD2" s="807"/>
      <c r="BE2" s="807"/>
      <c r="BF2" s="807"/>
      <c r="BG2" s="807"/>
      <c r="BH2" s="807"/>
      <c r="BI2" s="807"/>
      <c r="BJ2" s="807"/>
      <c r="BK2" s="807"/>
    </row>
    <row r="3" spans="2:63" s="828" customFormat="1" ht="17.25" customHeight="1" x14ac:dyDescent="0.15">
      <c r="B3" s="808" t="s">
        <v>1</v>
      </c>
      <c r="C3" s="809"/>
      <c r="D3" s="809"/>
      <c r="E3" s="810"/>
      <c r="F3" s="811" t="s">
        <v>267</v>
      </c>
      <c r="G3" s="812"/>
      <c r="H3" s="812"/>
      <c r="I3" s="812"/>
      <c r="J3" s="812"/>
      <c r="K3" s="812"/>
      <c r="L3" s="812"/>
      <c r="M3" s="812"/>
      <c r="N3" s="812"/>
      <c r="O3" s="812"/>
      <c r="P3" s="812"/>
      <c r="Q3" s="812"/>
      <c r="R3" s="812"/>
      <c r="S3" s="812"/>
      <c r="T3" s="813"/>
      <c r="U3" s="814" t="s">
        <v>868</v>
      </c>
      <c r="V3" s="815"/>
      <c r="W3" s="815"/>
      <c r="X3" s="346"/>
      <c r="Y3" s="346"/>
      <c r="Z3" s="816" t="s">
        <v>353</v>
      </c>
      <c r="AA3" s="817"/>
      <c r="AB3" s="817"/>
      <c r="AC3" s="817"/>
      <c r="AD3" s="817"/>
      <c r="AE3" s="817"/>
      <c r="AF3" s="817"/>
      <c r="AG3" s="817"/>
      <c r="AH3" s="818"/>
      <c r="AI3" s="814" t="s">
        <v>869</v>
      </c>
      <c r="AJ3" s="346"/>
      <c r="AK3" s="346"/>
      <c r="AL3" s="346"/>
      <c r="AM3" s="346"/>
      <c r="AN3" s="347"/>
      <c r="AO3" s="819" t="s">
        <v>364</v>
      </c>
      <c r="AP3" s="820"/>
      <c r="AQ3" s="820"/>
      <c r="AR3" s="820"/>
      <c r="AS3" s="820"/>
      <c r="AT3" s="820"/>
      <c r="AU3" s="820"/>
      <c r="AV3" s="821"/>
      <c r="AW3" s="822" t="s">
        <v>402</v>
      </c>
      <c r="AX3" s="823"/>
      <c r="AY3" s="823"/>
      <c r="AZ3" s="823"/>
      <c r="BA3" s="823"/>
      <c r="BB3" s="824"/>
      <c r="BC3" s="825">
        <v>44337</v>
      </c>
      <c r="BD3" s="826"/>
      <c r="BE3" s="826"/>
      <c r="BF3" s="826"/>
      <c r="BG3" s="826"/>
      <c r="BH3" s="826"/>
      <c r="BI3" s="826"/>
      <c r="BJ3" s="826"/>
      <c r="BK3" s="827"/>
    </row>
    <row r="4" spans="2:63" s="828" customFormat="1" ht="17.25" customHeight="1" x14ac:dyDescent="0.15">
      <c r="B4" s="829" t="s">
        <v>870</v>
      </c>
      <c r="C4" s="830"/>
      <c r="D4" s="830"/>
      <c r="E4" s="831"/>
      <c r="F4" s="832" t="s">
        <v>359</v>
      </c>
      <c r="G4" s="833"/>
      <c r="H4" s="833"/>
      <c r="I4" s="833"/>
      <c r="J4" s="833"/>
      <c r="K4" s="833"/>
      <c r="L4" s="833"/>
      <c r="M4" s="833"/>
      <c r="N4" s="833"/>
      <c r="O4" s="833"/>
      <c r="P4" s="833"/>
      <c r="Q4" s="833"/>
      <c r="R4" s="833"/>
      <c r="S4" s="833"/>
      <c r="T4" s="834"/>
      <c r="U4" s="814" t="s">
        <v>871</v>
      </c>
      <c r="V4" s="815"/>
      <c r="W4" s="815"/>
      <c r="X4" s="346"/>
      <c r="Y4" s="346"/>
      <c r="Z4" s="835" t="s">
        <v>354</v>
      </c>
      <c r="AA4" s="836"/>
      <c r="AB4" s="836"/>
      <c r="AC4" s="836"/>
      <c r="AD4" s="836"/>
      <c r="AE4" s="836"/>
      <c r="AF4" s="836"/>
      <c r="AG4" s="836"/>
      <c r="AH4" s="837"/>
      <c r="AI4" s="814" t="s">
        <v>602</v>
      </c>
      <c r="AJ4" s="346"/>
      <c r="AK4" s="346"/>
      <c r="AL4" s="346"/>
      <c r="AM4" s="346"/>
      <c r="AN4" s="347"/>
      <c r="AO4" s="838" t="s">
        <v>369</v>
      </c>
      <c r="AP4" s="839"/>
      <c r="AQ4" s="839"/>
      <c r="AR4" s="839"/>
      <c r="AS4" s="839"/>
      <c r="AT4" s="839"/>
      <c r="AU4" s="839"/>
      <c r="AV4" s="840"/>
      <c r="AW4" s="841"/>
      <c r="AX4" s="842"/>
      <c r="AY4" s="842"/>
      <c r="AZ4" s="842"/>
      <c r="BA4" s="842"/>
      <c r="BB4" s="843"/>
      <c r="BC4" s="844"/>
      <c r="BD4" s="845"/>
      <c r="BE4" s="845"/>
      <c r="BF4" s="845"/>
      <c r="BG4" s="845"/>
      <c r="BH4" s="845"/>
      <c r="BI4" s="845"/>
      <c r="BJ4" s="845"/>
      <c r="BK4" s="846"/>
    </row>
    <row r="5" spans="2:63" ht="42.75" customHeight="1" x14ac:dyDescent="0.45">
      <c r="B5" s="847" t="s">
        <v>591</v>
      </c>
      <c r="C5" s="848"/>
      <c r="D5" s="848"/>
      <c r="E5" s="848"/>
      <c r="F5" s="848"/>
      <c r="G5" s="849"/>
      <c r="H5" s="850" t="s">
        <v>414</v>
      </c>
      <c r="I5" s="848"/>
      <c r="J5" s="848"/>
      <c r="K5" s="848"/>
      <c r="L5" s="848"/>
      <c r="M5" s="848"/>
      <c r="N5" s="848"/>
      <c r="O5" s="849"/>
      <c r="P5" s="814" t="s">
        <v>872</v>
      </c>
      <c r="Q5" s="815"/>
      <c r="R5" s="815"/>
      <c r="S5" s="815"/>
      <c r="T5" s="815"/>
      <c r="U5" s="815"/>
      <c r="V5" s="815"/>
      <c r="W5" s="815"/>
      <c r="X5" s="815"/>
      <c r="Y5" s="815"/>
      <c r="Z5" s="815"/>
      <c r="AA5" s="815"/>
      <c r="AB5" s="815"/>
      <c r="AC5" s="815"/>
      <c r="AD5" s="815"/>
      <c r="AE5" s="815"/>
      <c r="AF5" s="815"/>
      <c r="AG5" s="815"/>
      <c r="AH5" s="815"/>
      <c r="AI5" s="815"/>
      <c r="AJ5" s="815"/>
      <c r="AK5" s="815"/>
      <c r="AL5" s="815"/>
      <c r="AM5" s="815"/>
      <c r="AN5" s="814" t="s">
        <v>873</v>
      </c>
      <c r="AO5" s="815"/>
      <c r="AP5" s="815"/>
      <c r="AQ5" s="815"/>
      <c r="AR5" s="815"/>
      <c r="AS5" s="815"/>
      <c r="AT5" s="815"/>
      <c r="AU5" s="815"/>
      <c r="AV5" s="815"/>
      <c r="AW5" s="815"/>
      <c r="AX5" s="815"/>
      <c r="AY5" s="815"/>
      <c r="AZ5" s="815"/>
      <c r="BA5" s="815"/>
      <c r="BB5" s="815"/>
      <c r="BC5" s="815"/>
      <c r="BD5" s="815"/>
      <c r="BE5" s="815"/>
      <c r="BF5" s="815"/>
      <c r="BG5" s="815"/>
      <c r="BH5" s="815"/>
      <c r="BI5" s="815"/>
      <c r="BJ5" s="815"/>
      <c r="BK5" s="851"/>
    </row>
    <row r="6" spans="2:63" ht="29.25" customHeight="1" x14ac:dyDescent="0.45">
      <c r="B6" s="853"/>
      <c r="C6" s="854"/>
      <c r="D6" s="854"/>
      <c r="E6" s="854"/>
      <c r="F6" s="854"/>
      <c r="G6" s="855"/>
      <c r="H6" s="856"/>
      <c r="I6" s="856"/>
      <c r="J6" s="856"/>
      <c r="K6" s="856"/>
      <c r="L6" s="856"/>
      <c r="M6" s="856"/>
      <c r="N6" s="856"/>
      <c r="O6" s="856"/>
      <c r="P6" s="857"/>
      <c r="Q6" s="858"/>
      <c r="R6" s="858"/>
      <c r="S6" s="858"/>
      <c r="T6" s="858"/>
      <c r="U6" s="858"/>
      <c r="V6" s="858"/>
      <c r="W6" s="858"/>
      <c r="X6" s="858"/>
      <c r="Y6" s="858"/>
      <c r="Z6" s="858"/>
      <c r="AA6" s="858"/>
      <c r="AB6" s="858"/>
      <c r="AC6" s="858"/>
      <c r="AD6" s="858"/>
      <c r="AE6" s="858"/>
      <c r="AF6" s="858"/>
      <c r="AG6" s="858"/>
      <c r="AH6" s="858"/>
      <c r="AI6" s="858"/>
      <c r="AJ6" s="858"/>
      <c r="AK6" s="858"/>
      <c r="AL6" s="858"/>
      <c r="AM6" s="858"/>
      <c r="AN6" s="859"/>
      <c r="AO6" s="860"/>
      <c r="AP6" s="860"/>
      <c r="AQ6" s="860"/>
      <c r="AR6" s="860"/>
      <c r="AS6" s="860"/>
      <c r="AT6" s="860"/>
      <c r="AU6" s="860"/>
      <c r="AV6" s="860"/>
      <c r="AW6" s="860"/>
      <c r="AX6" s="860"/>
      <c r="AY6" s="860"/>
      <c r="AZ6" s="860"/>
      <c r="BA6" s="860"/>
      <c r="BB6" s="860"/>
      <c r="BC6" s="860"/>
      <c r="BD6" s="860"/>
      <c r="BE6" s="860"/>
      <c r="BF6" s="860"/>
      <c r="BG6" s="860"/>
      <c r="BH6" s="860"/>
      <c r="BI6" s="860"/>
      <c r="BJ6" s="860"/>
      <c r="BK6" s="861"/>
    </row>
    <row r="7" spans="2:63" ht="29.25" customHeight="1" x14ac:dyDescent="0.45">
      <c r="B7" s="853"/>
      <c r="C7" s="854"/>
      <c r="D7" s="854"/>
      <c r="E7" s="854"/>
      <c r="F7" s="854"/>
      <c r="G7" s="855"/>
      <c r="H7" s="856"/>
      <c r="I7" s="856"/>
      <c r="J7" s="856"/>
      <c r="K7" s="856"/>
      <c r="L7" s="856"/>
      <c r="M7" s="856"/>
      <c r="N7" s="856"/>
      <c r="O7" s="856"/>
      <c r="P7" s="857"/>
      <c r="Q7" s="858"/>
      <c r="R7" s="858"/>
      <c r="S7" s="858"/>
      <c r="T7" s="858"/>
      <c r="U7" s="858"/>
      <c r="V7" s="858"/>
      <c r="W7" s="858"/>
      <c r="X7" s="858"/>
      <c r="Y7" s="858"/>
      <c r="Z7" s="858"/>
      <c r="AA7" s="858"/>
      <c r="AB7" s="858"/>
      <c r="AC7" s="858"/>
      <c r="AD7" s="858"/>
      <c r="AE7" s="858"/>
      <c r="AF7" s="858"/>
      <c r="AG7" s="858"/>
      <c r="AH7" s="858"/>
      <c r="AI7" s="858"/>
      <c r="AJ7" s="858"/>
      <c r="AK7" s="858"/>
      <c r="AL7" s="858"/>
      <c r="AM7" s="858"/>
      <c r="AN7" s="859"/>
      <c r="AO7" s="860"/>
      <c r="AP7" s="860"/>
      <c r="AQ7" s="860"/>
      <c r="AR7" s="860"/>
      <c r="AS7" s="860"/>
      <c r="AT7" s="860"/>
      <c r="AU7" s="860"/>
      <c r="AV7" s="860"/>
      <c r="AW7" s="860"/>
      <c r="AX7" s="860"/>
      <c r="AY7" s="860"/>
      <c r="AZ7" s="860"/>
      <c r="BA7" s="860"/>
      <c r="BB7" s="860"/>
      <c r="BC7" s="860"/>
      <c r="BD7" s="860"/>
      <c r="BE7" s="860"/>
      <c r="BF7" s="860"/>
      <c r="BG7" s="860"/>
      <c r="BH7" s="860"/>
      <c r="BI7" s="860"/>
      <c r="BJ7" s="860"/>
      <c r="BK7" s="861"/>
    </row>
    <row r="8" spans="2:63" ht="29.25" customHeight="1" x14ac:dyDescent="0.45">
      <c r="B8" s="862"/>
      <c r="C8" s="863"/>
      <c r="D8" s="863"/>
      <c r="E8" s="863"/>
      <c r="F8" s="863"/>
      <c r="G8" s="864"/>
      <c r="H8" s="856"/>
      <c r="I8" s="856"/>
      <c r="J8" s="856"/>
      <c r="K8" s="856"/>
      <c r="L8" s="856"/>
      <c r="M8" s="856"/>
      <c r="N8" s="856"/>
      <c r="O8" s="856"/>
      <c r="P8" s="865"/>
      <c r="Q8" s="866"/>
      <c r="R8" s="866"/>
      <c r="S8" s="866"/>
      <c r="T8" s="866"/>
      <c r="U8" s="866"/>
      <c r="V8" s="866"/>
      <c r="W8" s="866"/>
      <c r="X8" s="866"/>
      <c r="Y8" s="866"/>
      <c r="Z8" s="866"/>
      <c r="AA8" s="866"/>
      <c r="AB8" s="866"/>
      <c r="AC8" s="866"/>
      <c r="AD8" s="866"/>
      <c r="AE8" s="866"/>
      <c r="AF8" s="866"/>
      <c r="AG8" s="866"/>
      <c r="AH8" s="866"/>
      <c r="AI8" s="866"/>
      <c r="AJ8" s="866"/>
      <c r="AK8" s="866"/>
      <c r="AL8" s="866"/>
      <c r="AM8" s="866"/>
      <c r="AN8" s="865"/>
      <c r="AO8" s="866"/>
      <c r="AP8" s="866"/>
      <c r="AQ8" s="866"/>
      <c r="AR8" s="866"/>
      <c r="AS8" s="866"/>
      <c r="AT8" s="866"/>
      <c r="AU8" s="866"/>
      <c r="AV8" s="866"/>
      <c r="AW8" s="866"/>
      <c r="AX8" s="866"/>
      <c r="AY8" s="866"/>
      <c r="AZ8" s="866"/>
      <c r="BA8" s="866"/>
      <c r="BB8" s="866"/>
      <c r="BC8" s="866"/>
      <c r="BD8" s="866"/>
      <c r="BE8" s="866"/>
      <c r="BF8" s="866"/>
      <c r="BG8" s="866"/>
      <c r="BH8" s="866"/>
      <c r="BI8" s="866"/>
      <c r="BJ8" s="866"/>
      <c r="BK8" s="867"/>
    </row>
    <row r="9" spans="2:63" ht="29.25" customHeight="1" x14ac:dyDescent="0.45">
      <c r="B9" s="862"/>
      <c r="C9" s="863"/>
      <c r="D9" s="863"/>
      <c r="E9" s="863"/>
      <c r="F9" s="863"/>
      <c r="G9" s="864"/>
      <c r="H9" s="856"/>
      <c r="I9" s="856"/>
      <c r="J9" s="856"/>
      <c r="K9" s="856"/>
      <c r="L9" s="856"/>
      <c r="M9" s="856"/>
      <c r="N9" s="856"/>
      <c r="O9" s="856"/>
      <c r="P9" s="865"/>
      <c r="Q9" s="866"/>
      <c r="R9" s="866"/>
      <c r="S9" s="866"/>
      <c r="T9" s="866"/>
      <c r="U9" s="866"/>
      <c r="V9" s="866"/>
      <c r="W9" s="866"/>
      <c r="X9" s="866"/>
      <c r="Y9" s="866"/>
      <c r="Z9" s="866"/>
      <c r="AA9" s="866"/>
      <c r="AB9" s="866"/>
      <c r="AC9" s="866"/>
      <c r="AD9" s="866"/>
      <c r="AE9" s="866"/>
      <c r="AF9" s="866"/>
      <c r="AG9" s="866"/>
      <c r="AH9" s="866"/>
      <c r="AI9" s="866"/>
      <c r="AJ9" s="866"/>
      <c r="AK9" s="866"/>
      <c r="AL9" s="866"/>
      <c r="AM9" s="866"/>
      <c r="AN9" s="865"/>
      <c r="AO9" s="866"/>
      <c r="AP9" s="866"/>
      <c r="AQ9" s="866"/>
      <c r="AR9" s="866"/>
      <c r="AS9" s="866"/>
      <c r="AT9" s="866"/>
      <c r="AU9" s="866"/>
      <c r="AV9" s="866"/>
      <c r="AW9" s="866"/>
      <c r="AX9" s="866"/>
      <c r="AY9" s="866"/>
      <c r="AZ9" s="866"/>
      <c r="BA9" s="866"/>
      <c r="BB9" s="866"/>
      <c r="BC9" s="866"/>
      <c r="BD9" s="866"/>
      <c r="BE9" s="866"/>
      <c r="BF9" s="866"/>
      <c r="BG9" s="866"/>
      <c r="BH9" s="866"/>
      <c r="BI9" s="866"/>
      <c r="BJ9" s="866"/>
      <c r="BK9" s="867"/>
    </row>
    <row r="10" spans="2:63" ht="29.25" customHeight="1" x14ac:dyDescent="0.45">
      <c r="B10" s="862"/>
      <c r="C10" s="863"/>
      <c r="D10" s="863"/>
      <c r="E10" s="863"/>
      <c r="F10" s="863"/>
      <c r="G10" s="864"/>
      <c r="H10" s="856"/>
      <c r="I10" s="856"/>
      <c r="J10" s="856"/>
      <c r="K10" s="856"/>
      <c r="L10" s="856"/>
      <c r="M10" s="856"/>
      <c r="N10" s="856"/>
      <c r="O10" s="856"/>
      <c r="P10" s="865"/>
      <c r="Q10" s="866"/>
      <c r="R10" s="866"/>
      <c r="S10" s="866"/>
      <c r="T10" s="866"/>
      <c r="U10" s="866"/>
      <c r="V10" s="866"/>
      <c r="W10" s="866"/>
      <c r="X10" s="866"/>
      <c r="Y10" s="866"/>
      <c r="Z10" s="866"/>
      <c r="AA10" s="866"/>
      <c r="AB10" s="866"/>
      <c r="AC10" s="866"/>
      <c r="AD10" s="866"/>
      <c r="AE10" s="866"/>
      <c r="AF10" s="866"/>
      <c r="AG10" s="866"/>
      <c r="AH10" s="866"/>
      <c r="AI10" s="866"/>
      <c r="AJ10" s="866"/>
      <c r="AK10" s="866"/>
      <c r="AL10" s="866"/>
      <c r="AM10" s="866"/>
      <c r="AN10" s="865"/>
      <c r="AO10" s="866"/>
      <c r="AP10" s="866"/>
      <c r="AQ10" s="866"/>
      <c r="AR10" s="866"/>
      <c r="AS10" s="866"/>
      <c r="AT10" s="866"/>
      <c r="AU10" s="866"/>
      <c r="AV10" s="866"/>
      <c r="AW10" s="866"/>
      <c r="AX10" s="866"/>
      <c r="AY10" s="866"/>
      <c r="AZ10" s="866"/>
      <c r="BA10" s="866"/>
      <c r="BB10" s="866"/>
      <c r="BC10" s="866"/>
      <c r="BD10" s="866"/>
      <c r="BE10" s="866"/>
      <c r="BF10" s="866"/>
      <c r="BG10" s="866"/>
      <c r="BH10" s="866"/>
      <c r="BI10" s="866"/>
      <c r="BJ10" s="866"/>
      <c r="BK10" s="867"/>
    </row>
    <row r="11" spans="2:63" ht="29.25" customHeight="1" x14ac:dyDescent="0.45">
      <c r="B11" s="862"/>
      <c r="C11" s="863"/>
      <c r="D11" s="863"/>
      <c r="E11" s="863"/>
      <c r="F11" s="863"/>
      <c r="G11" s="864"/>
      <c r="H11" s="856"/>
      <c r="I11" s="856"/>
      <c r="J11" s="856"/>
      <c r="K11" s="856"/>
      <c r="L11" s="856"/>
      <c r="M11" s="856"/>
      <c r="N11" s="856"/>
      <c r="O11" s="856"/>
      <c r="P11" s="865"/>
      <c r="Q11" s="866"/>
      <c r="R11" s="866"/>
      <c r="S11" s="866"/>
      <c r="T11" s="866"/>
      <c r="U11" s="866"/>
      <c r="V11" s="866"/>
      <c r="W11" s="866"/>
      <c r="X11" s="866"/>
      <c r="Y11" s="866"/>
      <c r="Z11" s="866"/>
      <c r="AA11" s="866"/>
      <c r="AB11" s="866"/>
      <c r="AC11" s="866"/>
      <c r="AD11" s="866"/>
      <c r="AE11" s="866"/>
      <c r="AF11" s="866"/>
      <c r="AG11" s="866"/>
      <c r="AH11" s="866"/>
      <c r="AI11" s="866"/>
      <c r="AJ11" s="866"/>
      <c r="AK11" s="866"/>
      <c r="AL11" s="866"/>
      <c r="AM11" s="866"/>
      <c r="AN11" s="865"/>
      <c r="AO11" s="866"/>
      <c r="AP11" s="866"/>
      <c r="AQ11" s="866"/>
      <c r="AR11" s="866"/>
      <c r="AS11" s="866"/>
      <c r="AT11" s="866"/>
      <c r="AU11" s="866"/>
      <c r="AV11" s="866"/>
      <c r="AW11" s="866"/>
      <c r="AX11" s="866"/>
      <c r="AY11" s="866"/>
      <c r="AZ11" s="866"/>
      <c r="BA11" s="866"/>
      <c r="BB11" s="866"/>
      <c r="BC11" s="866"/>
      <c r="BD11" s="866"/>
      <c r="BE11" s="866"/>
      <c r="BF11" s="866"/>
      <c r="BG11" s="866"/>
      <c r="BH11" s="866"/>
      <c r="BI11" s="866"/>
      <c r="BJ11" s="866"/>
      <c r="BK11" s="867"/>
    </row>
    <row r="12" spans="2:63" ht="29.25" customHeight="1" x14ac:dyDescent="0.45">
      <c r="B12" s="862"/>
      <c r="C12" s="863"/>
      <c r="D12" s="863"/>
      <c r="E12" s="863"/>
      <c r="F12" s="863"/>
      <c r="G12" s="864"/>
      <c r="H12" s="856"/>
      <c r="I12" s="856"/>
      <c r="J12" s="856"/>
      <c r="K12" s="856"/>
      <c r="L12" s="856"/>
      <c r="M12" s="856"/>
      <c r="N12" s="856"/>
      <c r="O12" s="856"/>
      <c r="P12" s="865"/>
      <c r="Q12" s="866"/>
      <c r="R12" s="866"/>
      <c r="S12" s="866"/>
      <c r="T12" s="866"/>
      <c r="U12" s="866"/>
      <c r="V12" s="866"/>
      <c r="W12" s="866"/>
      <c r="X12" s="866"/>
      <c r="Y12" s="866"/>
      <c r="Z12" s="866"/>
      <c r="AA12" s="866"/>
      <c r="AB12" s="866"/>
      <c r="AC12" s="866"/>
      <c r="AD12" s="866"/>
      <c r="AE12" s="866"/>
      <c r="AF12" s="866"/>
      <c r="AG12" s="866"/>
      <c r="AH12" s="866"/>
      <c r="AI12" s="866"/>
      <c r="AJ12" s="866"/>
      <c r="AK12" s="866"/>
      <c r="AL12" s="866"/>
      <c r="AM12" s="866"/>
      <c r="AN12" s="865"/>
      <c r="AO12" s="866"/>
      <c r="AP12" s="866"/>
      <c r="AQ12" s="866"/>
      <c r="AR12" s="866"/>
      <c r="AS12" s="866"/>
      <c r="AT12" s="866"/>
      <c r="AU12" s="866"/>
      <c r="AV12" s="866"/>
      <c r="AW12" s="866"/>
      <c r="AX12" s="866"/>
      <c r="AY12" s="866"/>
      <c r="AZ12" s="866"/>
      <c r="BA12" s="866"/>
      <c r="BB12" s="866"/>
      <c r="BC12" s="866"/>
      <c r="BD12" s="866"/>
      <c r="BE12" s="866"/>
      <c r="BF12" s="866"/>
      <c r="BG12" s="866"/>
      <c r="BH12" s="866"/>
      <c r="BI12" s="866"/>
      <c r="BJ12" s="866"/>
      <c r="BK12" s="867"/>
    </row>
    <row r="13" spans="2:63" ht="29.25" customHeight="1" x14ac:dyDescent="0.45">
      <c r="B13" s="862"/>
      <c r="C13" s="863"/>
      <c r="D13" s="863"/>
      <c r="E13" s="863"/>
      <c r="F13" s="863"/>
      <c r="G13" s="864"/>
      <c r="H13" s="856"/>
      <c r="I13" s="856"/>
      <c r="J13" s="856"/>
      <c r="K13" s="856"/>
      <c r="L13" s="856"/>
      <c r="M13" s="856"/>
      <c r="N13" s="856"/>
      <c r="O13" s="856"/>
      <c r="P13" s="865"/>
      <c r="Q13" s="866"/>
      <c r="R13" s="866"/>
      <c r="S13" s="866"/>
      <c r="T13" s="866"/>
      <c r="U13" s="866"/>
      <c r="V13" s="866"/>
      <c r="W13" s="866"/>
      <c r="X13" s="866"/>
      <c r="Y13" s="866"/>
      <c r="Z13" s="866"/>
      <c r="AA13" s="866"/>
      <c r="AB13" s="866"/>
      <c r="AC13" s="866"/>
      <c r="AD13" s="866"/>
      <c r="AE13" s="866"/>
      <c r="AF13" s="866"/>
      <c r="AG13" s="866"/>
      <c r="AH13" s="866"/>
      <c r="AI13" s="866"/>
      <c r="AJ13" s="866"/>
      <c r="AK13" s="866"/>
      <c r="AL13" s="866"/>
      <c r="AM13" s="866"/>
      <c r="AN13" s="865"/>
      <c r="AO13" s="866"/>
      <c r="AP13" s="866"/>
      <c r="AQ13" s="866"/>
      <c r="AR13" s="866"/>
      <c r="AS13" s="866"/>
      <c r="AT13" s="866"/>
      <c r="AU13" s="866"/>
      <c r="AV13" s="866"/>
      <c r="AW13" s="866"/>
      <c r="AX13" s="866"/>
      <c r="AY13" s="866"/>
      <c r="AZ13" s="866"/>
      <c r="BA13" s="866"/>
      <c r="BB13" s="866"/>
      <c r="BC13" s="866"/>
      <c r="BD13" s="866"/>
      <c r="BE13" s="866"/>
      <c r="BF13" s="866"/>
      <c r="BG13" s="866"/>
      <c r="BH13" s="866"/>
      <c r="BI13" s="866"/>
      <c r="BJ13" s="866"/>
      <c r="BK13" s="867"/>
    </row>
    <row r="14" spans="2:63" ht="29.25" customHeight="1" x14ac:dyDescent="0.45">
      <c r="B14" s="862"/>
      <c r="C14" s="863"/>
      <c r="D14" s="863"/>
      <c r="E14" s="863"/>
      <c r="F14" s="863"/>
      <c r="G14" s="864"/>
      <c r="H14" s="856"/>
      <c r="I14" s="856"/>
      <c r="J14" s="856"/>
      <c r="K14" s="856"/>
      <c r="L14" s="856"/>
      <c r="M14" s="856"/>
      <c r="N14" s="856"/>
      <c r="O14" s="856"/>
      <c r="P14" s="865"/>
      <c r="Q14" s="866"/>
      <c r="R14" s="866"/>
      <c r="S14" s="866"/>
      <c r="T14" s="866"/>
      <c r="U14" s="866"/>
      <c r="V14" s="866"/>
      <c r="W14" s="866"/>
      <c r="X14" s="866"/>
      <c r="Y14" s="866"/>
      <c r="Z14" s="866"/>
      <c r="AA14" s="866"/>
      <c r="AB14" s="866"/>
      <c r="AC14" s="866"/>
      <c r="AD14" s="866"/>
      <c r="AE14" s="866"/>
      <c r="AF14" s="866"/>
      <c r="AG14" s="866"/>
      <c r="AH14" s="866"/>
      <c r="AI14" s="866"/>
      <c r="AJ14" s="866"/>
      <c r="AK14" s="866"/>
      <c r="AL14" s="866"/>
      <c r="AM14" s="866"/>
      <c r="AN14" s="865"/>
      <c r="AO14" s="866"/>
      <c r="AP14" s="866"/>
      <c r="AQ14" s="866"/>
      <c r="AR14" s="866"/>
      <c r="AS14" s="866"/>
      <c r="AT14" s="866"/>
      <c r="AU14" s="866"/>
      <c r="AV14" s="866"/>
      <c r="AW14" s="866"/>
      <c r="AX14" s="866"/>
      <c r="AY14" s="866"/>
      <c r="AZ14" s="866"/>
      <c r="BA14" s="866"/>
      <c r="BB14" s="866"/>
      <c r="BC14" s="866"/>
      <c r="BD14" s="866"/>
      <c r="BE14" s="866"/>
      <c r="BF14" s="866"/>
      <c r="BG14" s="866"/>
      <c r="BH14" s="866"/>
      <c r="BI14" s="866"/>
      <c r="BJ14" s="866"/>
      <c r="BK14" s="867"/>
    </row>
    <row r="15" spans="2:63" ht="29.25" customHeight="1" x14ac:dyDescent="0.45">
      <c r="B15" s="862"/>
      <c r="C15" s="863"/>
      <c r="D15" s="863"/>
      <c r="E15" s="863"/>
      <c r="F15" s="863"/>
      <c r="G15" s="864"/>
      <c r="H15" s="856"/>
      <c r="I15" s="856"/>
      <c r="J15" s="856"/>
      <c r="K15" s="856"/>
      <c r="L15" s="856"/>
      <c r="M15" s="856"/>
      <c r="N15" s="856"/>
      <c r="O15" s="856"/>
      <c r="P15" s="865"/>
      <c r="Q15" s="866"/>
      <c r="R15" s="866"/>
      <c r="S15" s="866"/>
      <c r="T15" s="866"/>
      <c r="U15" s="866"/>
      <c r="V15" s="866"/>
      <c r="W15" s="866"/>
      <c r="X15" s="866"/>
      <c r="Y15" s="866"/>
      <c r="Z15" s="866"/>
      <c r="AA15" s="866"/>
      <c r="AB15" s="866"/>
      <c r="AC15" s="866"/>
      <c r="AD15" s="866"/>
      <c r="AE15" s="866"/>
      <c r="AF15" s="866"/>
      <c r="AG15" s="866"/>
      <c r="AH15" s="866"/>
      <c r="AI15" s="866"/>
      <c r="AJ15" s="866"/>
      <c r="AK15" s="866"/>
      <c r="AL15" s="866"/>
      <c r="AM15" s="866"/>
      <c r="AN15" s="865"/>
      <c r="AO15" s="866"/>
      <c r="AP15" s="866"/>
      <c r="AQ15" s="866"/>
      <c r="AR15" s="866"/>
      <c r="AS15" s="866"/>
      <c r="AT15" s="866"/>
      <c r="AU15" s="866"/>
      <c r="AV15" s="866"/>
      <c r="AW15" s="866"/>
      <c r="AX15" s="866"/>
      <c r="AY15" s="866"/>
      <c r="AZ15" s="866"/>
      <c r="BA15" s="866"/>
      <c r="BB15" s="866"/>
      <c r="BC15" s="866"/>
      <c r="BD15" s="866"/>
      <c r="BE15" s="866"/>
      <c r="BF15" s="866"/>
      <c r="BG15" s="866"/>
      <c r="BH15" s="866"/>
      <c r="BI15" s="866"/>
      <c r="BJ15" s="866"/>
      <c r="BK15" s="867"/>
    </row>
    <row r="16" spans="2:63" ht="29.25" customHeight="1" x14ac:dyDescent="0.45">
      <c r="B16" s="862"/>
      <c r="C16" s="863"/>
      <c r="D16" s="863"/>
      <c r="E16" s="863"/>
      <c r="F16" s="863"/>
      <c r="G16" s="864"/>
      <c r="H16" s="856"/>
      <c r="I16" s="856"/>
      <c r="J16" s="856"/>
      <c r="K16" s="856"/>
      <c r="L16" s="856"/>
      <c r="M16" s="856"/>
      <c r="N16" s="856"/>
      <c r="O16" s="856"/>
      <c r="P16" s="865"/>
      <c r="Q16" s="866"/>
      <c r="R16" s="866"/>
      <c r="S16" s="866"/>
      <c r="T16" s="866"/>
      <c r="U16" s="866"/>
      <c r="V16" s="866"/>
      <c r="W16" s="866"/>
      <c r="X16" s="866"/>
      <c r="Y16" s="866"/>
      <c r="Z16" s="866"/>
      <c r="AA16" s="866"/>
      <c r="AB16" s="866"/>
      <c r="AC16" s="866"/>
      <c r="AD16" s="866"/>
      <c r="AE16" s="866"/>
      <c r="AF16" s="866"/>
      <c r="AG16" s="866"/>
      <c r="AH16" s="866"/>
      <c r="AI16" s="866"/>
      <c r="AJ16" s="866"/>
      <c r="AK16" s="866"/>
      <c r="AL16" s="866"/>
      <c r="AM16" s="866"/>
      <c r="AN16" s="865"/>
      <c r="AO16" s="866"/>
      <c r="AP16" s="866"/>
      <c r="AQ16" s="866"/>
      <c r="AR16" s="866"/>
      <c r="AS16" s="866"/>
      <c r="AT16" s="866"/>
      <c r="AU16" s="866"/>
      <c r="AV16" s="866"/>
      <c r="AW16" s="866"/>
      <c r="AX16" s="866"/>
      <c r="AY16" s="866"/>
      <c r="AZ16" s="866"/>
      <c r="BA16" s="866"/>
      <c r="BB16" s="866"/>
      <c r="BC16" s="866"/>
      <c r="BD16" s="866"/>
      <c r="BE16" s="866"/>
      <c r="BF16" s="866"/>
      <c r="BG16" s="866"/>
      <c r="BH16" s="866"/>
      <c r="BI16" s="866"/>
      <c r="BJ16" s="866"/>
      <c r="BK16" s="867"/>
    </row>
    <row r="17" spans="2:63" ht="29.25" customHeight="1" x14ac:dyDescent="0.45">
      <c r="B17" s="862"/>
      <c r="C17" s="863"/>
      <c r="D17" s="863"/>
      <c r="E17" s="863"/>
      <c r="F17" s="863"/>
      <c r="G17" s="864"/>
      <c r="H17" s="856"/>
      <c r="I17" s="856"/>
      <c r="J17" s="856"/>
      <c r="K17" s="856"/>
      <c r="L17" s="856"/>
      <c r="M17" s="856"/>
      <c r="N17" s="856"/>
      <c r="O17" s="856"/>
      <c r="P17" s="865"/>
      <c r="Q17" s="866"/>
      <c r="R17" s="866"/>
      <c r="S17" s="866"/>
      <c r="T17" s="866"/>
      <c r="U17" s="866"/>
      <c r="V17" s="866"/>
      <c r="W17" s="866"/>
      <c r="X17" s="866"/>
      <c r="Y17" s="866"/>
      <c r="Z17" s="866"/>
      <c r="AA17" s="866"/>
      <c r="AB17" s="866"/>
      <c r="AC17" s="866"/>
      <c r="AD17" s="866"/>
      <c r="AE17" s="866"/>
      <c r="AF17" s="866"/>
      <c r="AG17" s="866"/>
      <c r="AH17" s="866"/>
      <c r="AI17" s="866"/>
      <c r="AJ17" s="866"/>
      <c r="AK17" s="866"/>
      <c r="AL17" s="866"/>
      <c r="AM17" s="866"/>
      <c r="AN17" s="865"/>
      <c r="AO17" s="866"/>
      <c r="AP17" s="866"/>
      <c r="AQ17" s="866"/>
      <c r="AR17" s="866"/>
      <c r="AS17" s="866"/>
      <c r="AT17" s="866"/>
      <c r="AU17" s="866"/>
      <c r="AV17" s="866"/>
      <c r="AW17" s="866"/>
      <c r="AX17" s="866"/>
      <c r="AY17" s="866"/>
      <c r="AZ17" s="866"/>
      <c r="BA17" s="866"/>
      <c r="BB17" s="866"/>
      <c r="BC17" s="866"/>
      <c r="BD17" s="866"/>
      <c r="BE17" s="866"/>
      <c r="BF17" s="866"/>
      <c r="BG17" s="866"/>
      <c r="BH17" s="866"/>
      <c r="BI17" s="866"/>
      <c r="BJ17" s="866"/>
      <c r="BK17" s="867"/>
    </row>
    <row r="18" spans="2:63" ht="29.25" customHeight="1" x14ac:dyDescent="0.45">
      <c r="B18" s="862"/>
      <c r="C18" s="863"/>
      <c r="D18" s="863"/>
      <c r="E18" s="863"/>
      <c r="F18" s="863"/>
      <c r="G18" s="864"/>
      <c r="H18" s="856"/>
      <c r="I18" s="856"/>
      <c r="J18" s="856"/>
      <c r="K18" s="856"/>
      <c r="L18" s="856"/>
      <c r="M18" s="856"/>
      <c r="N18" s="856"/>
      <c r="O18" s="856"/>
      <c r="P18" s="865"/>
      <c r="Q18" s="866"/>
      <c r="R18" s="866"/>
      <c r="S18" s="866"/>
      <c r="T18" s="866"/>
      <c r="U18" s="866"/>
      <c r="V18" s="866"/>
      <c r="W18" s="866"/>
      <c r="X18" s="866"/>
      <c r="Y18" s="866"/>
      <c r="Z18" s="866"/>
      <c r="AA18" s="866"/>
      <c r="AB18" s="866"/>
      <c r="AC18" s="866"/>
      <c r="AD18" s="866"/>
      <c r="AE18" s="866"/>
      <c r="AF18" s="866"/>
      <c r="AG18" s="866"/>
      <c r="AH18" s="866"/>
      <c r="AI18" s="866"/>
      <c r="AJ18" s="866"/>
      <c r="AK18" s="866"/>
      <c r="AL18" s="866"/>
      <c r="AM18" s="866"/>
      <c r="AN18" s="865"/>
      <c r="AO18" s="866"/>
      <c r="AP18" s="866"/>
      <c r="AQ18" s="866"/>
      <c r="AR18" s="866"/>
      <c r="AS18" s="866"/>
      <c r="AT18" s="866"/>
      <c r="AU18" s="866"/>
      <c r="AV18" s="866"/>
      <c r="AW18" s="866"/>
      <c r="AX18" s="866"/>
      <c r="AY18" s="866"/>
      <c r="AZ18" s="866"/>
      <c r="BA18" s="866"/>
      <c r="BB18" s="866"/>
      <c r="BC18" s="866"/>
      <c r="BD18" s="866"/>
      <c r="BE18" s="866"/>
      <c r="BF18" s="866"/>
      <c r="BG18" s="866"/>
      <c r="BH18" s="866"/>
      <c r="BI18" s="866"/>
      <c r="BJ18" s="866"/>
      <c r="BK18" s="867"/>
    </row>
    <row r="19" spans="2:63" ht="29.25" customHeight="1" x14ac:dyDescent="0.45">
      <c r="B19" s="862"/>
      <c r="C19" s="863"/>
      <c r="D19" s="863"/>
      <c r="E19" s="863"/>
      <c r="F19" s="863"/>
      <c r="G19" s="864"/>
      <c r="H19" s="856"/>
      <c r="I19" s="856"/>
      <c r="J19" s="856"/>
      <c r="K19" s="856"/>
      <c r="L19" s="856"/>
      <c r="M19" s="856"/>
      <c r="N19" s="856"/>
      <c r="O19" s="856"/>
      <c r="P19" s="865"/>
      <c r="Q19" s="866"/>
      <c r="R19" s="866"/>
      <c r="S19" s="866"/>
      <c r="T19" s="866"/>
      <c r="U19" s="866"/>
      <c r="V19" s="866"/>
      <c r="W19" s="866"/>
      <c r="X19" s="866"/>
      <c r="Y19" s="866"/>
      <c r="Z19" s="866"/>
      <c r="AA19" s="866"/>
      <c r="AB19" s="866"/>
      <c r="AC19" s="866"/>
      <c r="AD19" s="866"/>
      <c r="AE19" s="866"/>
      <c r="AF19" s="866"/>
      <c r="AG19" s="866"/>
      <c r="AH19" s="866"/>
      <c r="AI19" s="866"/>
      <c r="AJ19" s="866"/>
      <c r="AK19" s="866"/>
      <c r="AL19" s="866"/>
      <c r="AM19" s="866"/>
      <c r="AN19" s="865"/>
      <c r="AO19" s="866"/>
      <c r="AP19" s="866"/>
      <c r="AQ19" s="866"/>
      <c r="AR19" s="866"/>
      <c r="AS19" s="866"/>
      <c r="AT19" s="866"/>
      <c r="AU19" s="866"/>
      <c r="AV19" s="866"/>
      <c r="AW19" s="866"/>
      <c r="AX19" s="866"/>
      <c r="AY19" s="866"/>
      <c r="AZ19" s="866"/>
      <c r="BA19" s="866"/>
      <c r="BB19" s="866"/>
      <c r="BC19" s="866"/>
      <c r="BD19" s="866"/>
      <c r="BE19" s="866"/>
      <c r="BF19" s="866"/>
      <c r="BG19" s="866"/>
      <c r="BH19" s="866"/>
      <c r="BI19" s="866"/>
      <c r="BJ19" s="866"/>
      <c r="BK19" s="867"/>
    </row>
    <row r="20" spans="2:63" x14ac:dyDescent="0.45">
      <c r="B20" s="868"/>
      <c r="C20" s="868"/>
      <c r="D20" s="869" t="s">
        <v>874</v>
      </c>
      <c r="E20" s="868"/>
      <c r="F20" s="868"/>
      <c r="G20" s="868"/>
      <c r="H20" s="868"/>
      <c r="I20" s="868"/>
      <c r="J20" s="868"/>
      <c r="K20" s="868"/>
      <c r="L20" s="868"/>
      <c r="M20" s="868"/>
      <c r="N20" s="868"/>
      <c r="O20" s="868"/>
      <c r="P20" s="868"/>
      <c r="Q20" s="868"/>
      <c r="R20" s="868"/>
      <c r="S20" s="868"/>
      <c r="T20" s="868"/>
      <c r="U20" s="868"/>
      <c r="V20" s="868"/>
      <c r="W20" s="868"/>
      <c r="X20" s="868"/>
      <c r="Y20" s="868"/>
      <c r="Z20" s="868"/>
      <c r="AA20" s="868"/>
      <c r="AB20" s="868"/>
      <c r="AC20" s="868"/>
      <c r="AD20" s="868"/>
      <c r="AE20" s="868"/>
      <c r="AF20" s="868"/>
      <c r="AG20" s="868"/>
      <c r="AH20" s="868"/>
      <c r="AI20" s="868"/>
      <c r="AJ20" s="868"/>
      <c r="AK20" s="868"/>
      <c r="AL20" s="868"/>
      <c r="AM20" s="868"/>
      <c r="AN20" s="868"/>
      <c r="AO20" s="868"/>
      <c r="AP20" s="868"/>
      <c r="AQ20" s="868"/>
      <c r="AR20" s="868"/>
      <c r="AS20" s="868"/>
      <c r="AT20" s="868"/>
      <c r="AU20" s="868"/>
      <c r="AV20" s="868"/>
      <c r="AW20" s="868"/>
      <c r="AX20" s="868"/>
      <c r="AY20" s="868"/>
      <c r="AZ20" s="868"/>
      <c r="BA20" s="868"/>
      <c r="BB20" s="868"/>
      <c r="BC20" s="868"/>
      <c r="BD20" s="868"/>
      <c r="BE20" s="868"/>
      <c r="BF20" s="868"/>
      <c r="BG20" s="868"/>
      <c r="BH20" s="868"/>
      <c r="BI20" s="868"/>
      <c r="BJ20" s="868"/>
      <c r="BK20" s="868"/>
    </row>
    <row r="21" spans="2:63" x14ac:dyDescent="0.45">
      <c r="D21" s="55" t="s">
        <v>875</v>
      </c>
    </row>
  </sheetData>
  <mergeCells count="74">
    <mergeCell ref="B19:G19"/>
    <mergeCell ref="H19:O19"/>
    <mergeCell ref="P19:AM19"/>
    <mergeCell ref="AN19:BK19"/>
    <mergeCell ref="B17:G17"/>
    <mergeCell ref="H17:O17"/>
    <mergeCell ref="P17:AM17"/>
    <mergeCell ref="AN17:BK17"/>
    <mergeCell ref="B18:G18"/>
    <mergeCell ref="H18:O18"/>
    <mergeCell ref="P18:AM18"/>
    <mergeCell ref="AN18:BK18"/>
    <mergeCell ref="B15:G15"/>
    <mergeCell ref="H15:O15"/>
    <mergeCell ref="P15:AM15"/>
    <mergeCell ref="AN15:BK15"/>
    <mergeCell ref="B16:G16"/>
    <mergeCell ref="H16:O16"/>
    <mergeCell ref="P16:AM16"/>
    <mergeCell ref="AN16:BK16"/>
    <mergeCell ref="B13:G13"/>
    <mergeCell ref="H13:O13"/>
    <mergeCell ref="P13:AM13"/>
    <mergeCell ref="AN13:BK13"/>
    <mergeCell ref="B14:G14"/>
    <mergeCell ref="H14:O14"/>
    <mergeCell ref="P14:AM14"/>
    <mergeCell ref="AN14:BK14"/>
    <mergeCell ref="B11:G11"/>
    <mergeCell ref="H11:O11"/>
    <mergeCell ref="P11:AM11"/>
    <mergeCell ref="AN11:BK11"/>
    <mergeCell ref="B12:G12"/>
    <mergeCell ref="H12:O12"/>
    <mergeCell ref="P12:AM12"/>
    <mergeCell ref="AN12:BK12"/>
    <mergeCell ref="B9:G9"/>
    <mergeCell ref="H9:O9"/>
    <mergeCell ref="P9:AM9"/>
    <mergeCell ref="AN9:BK9"/>
    <mergeCell ref="B10:G10"/>
    <mergeCell ref="H10:O10"/>
    <mergeCell ref="P10:AM10"/>
    <mergeCell ref="AN10:BK10"/>
    <mergeCell ref="B7:G7"/>
    <mergeCell ref="H7:O7"/>
    <mergeCell ref="P7:AM7"/>
    <mergeCell ref="AN7:BK7"/>
    <mergeCell ref="B8:G8"/>
    <mergeCell ref="H8:O8"/>
    <mergeCell ref="P8:AM8"/>
    <mergeCell ref="AN8:BK8"/>
    <mergeCell ref="B5:G5"/>
    <mergeCell ref="H5:O5"/>
    <mergeCell ref="P5:AM5"/>
    <mergeCell ref="AN5:BK5"/>
    <mergeCell ref="B6:G6"/>
    <mergeCell ref="H6:O6"/>
    <mergeCell ref="P6:AM6"/>
    <mergeCell ref="AN6:BK6"/>
    <mergeCell ref="AW3:BB4"/>
    <mergeCell ref="BC3:BK4"/>
    <mergeCell ref="B4:E4"/>
    <mergeCell ref="F4:T4"/>
    <mergeCell ref="U4:Y4"/>
    <mergeCell ref="Z4:AH4"/>
    <mergeCell ref="AI4:AN4"/>
    <mergeCell ref="AO4:AV4"/>
    <mergeCell ref="B3:E3"/>
    <mergeCell ref="F3:T3"/>
    <mergeCell ref="U3:Y3"/>
    <mergeCell ref="Z3:AH3"/>
    <mergeCell ref="AI3:AN3"/>
    <mergeCell ref="AO3:AV3"/>
  </mergeCells>
  <phoneticPr fontId="3"/>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CB77F-8552-4A17-AB62-54EB59B66139}">
  <dimension ref="A1:AU93"/>
  <sheetViews>
    <sheetView showGridLines="0" view="pageBreakPreview" zoomScale="85" zoomScaleNormal="100" zoomScaleSheetLayoutView="85" workbookViewId="0">
      <selection activeCell="L38" sqref="L38:AO39"/>
    </sheetView>
  </sheetViews>
  <sheetFormatPr defaultColWidth="8.09765625" defaultRowHeight="16.2" x14ac:dyDescent="0.45"/>
  <cols>
    <col min="1" max="1" width="2.5" style="870" customWidth="1"/>
    <col min="2" max="3" width="3.59765625" style="923" customWidth="1"/>
    <col min="4" max="40" width="3.59765625" style="870" customWidth="1"/>
    <col min="41" max="16384" width="8.09765625" style="870"/>
  </cols>
  <sheetData>
    <row r="1" spans="1:47" ht="20.25" customHeight="1" x14ac:dyDescent="0.45">
      <c r="B1" s="871" t="s">
        <v>876</v>
      </c>
      <c r="C1" s="872"/>
      <c r="D1" s="873"/>
      <c r="E1" s="873"/>
      <c r="F1" s="873"/>
      <c r="G1" s="873"/>
      <c r="H1" s="873"/>
      <c r="I1" s="873"/>
      <c r="J1" s="873"/>
      <c r="K1" s="873"/>
      <c r="L1" s="873"/>
      <c r="M1" s="873"/>
      <c r="N1" s="873"/>
      <c r="O1" s="873"/>
      <c r="P1" s="873"/>
      <c r="Q1" s="873"/>
      <c r="R1" s="873"/>
      <c r="S1" s="873"/>
      <c r="T1" s="873"/>
      <c r="U1" s="873"/>
      <c r="V1" s="873"/>
      <c r="W1" s="873"/>
      <c r="X1" s="873"/>
      <c r="Y1" s="873"/>
      <c r="Z1" s="873"/>
      <c r="AA1" s="873"/>
      <c r="AB1" s="873"/>
      <c r="AC1" s="873"/>
      <c r="AD1" s="873"/>
      <c r="AE1" s="873"/>
      <c r="AF1" s="873"/>
      <c r="AG1" s="873"/>
      <c r="AH1" s="873"/>
      <c r="AI1" s="873"/>
      <c r="AJ1" s="873"/>
      <c r="AK1" s="873"/>
      <c r="AL1" s="873"/>
      <c r="AM1" s="873"/>
      <c r="AN1" s="873"/>
    </row>
    <row r="2" spans="1:47" x14ac:dyDescent="0.45">
      <c r="B2" s="874" t="s">
        <v>352</v>
      </c>
      <c r="C2" s="874"/>
      <c r="D2" s="874"/>
      <c r="E2" s="875" t="s">
        <v>267</v>
      </c>
      <c r="F2" s="875"/>
      <c r="G2" s="875"/>
      <c r="H2" s="875"/>
      <c r="I2" s="875"/>
      <c r="J2" s="875"/>
      <c r="K2" s="874" t="s">
        <v>877</v>
      </c>
      <c r="L2" s="874"/>
      <c r="M2" s="874"/>
      <c r="N2" s="875" t="s">
        <v>353</v>
      </c>
      <c r="O2" s="875"/>
      <c r="P2" s="875"/>
      <c r="Q2" s="875"/>
      <c r="R2" s="875"/>
      <c r="S2" s="875"/>
      <c r="T2" s="875"/>
      <c r="U2" s="876" t="s">
        <v>878</v>
      </c>
      <c r="V2" s="876"/>
      <c r="W2" s="876"/>
      <c r="X2" s="876"/>
      <c r="Y2" s="875" t="s">
        <v>364</v>
      </c>
      <c r="Z2" s="875"/>
      <c r="AA2" s="875"/>
      <c r="AB2" s="875"/>
      <c r="AC2" s="875"/>
      <c r="AD2" s="875"/>
      <c r="AE2" s="875"/>
      <c r="AF2" s="875"/>
      <c r="AG2" s="877" t="s">
        <v>879</v>
      </c>
      <c r="AH2" s="877"/>
      <c r="AI2" s="877"/>
      <c r="AJ2" s="878">
        <v>44337</v>
      </c>
      <c r="AK2" s="878"/>
      <c r="AL2" s="878"/>
      <c r="AM2" s="878"/>
      <c r="AN2" s="878"/>
    </row>
    <row r="3" spans="1:47" x14ac:dyDescent="0.45">
      <c r="A3" s="870" t="s">
        <v>880</v>
      </c>
      <c r="B3" s="879" t="s">
        <v>881</v>
      </c>
      <c r="C3" s="879"/>
      <c r="D3" s="879"/>
      <c r="E3" s="880" t="s">
        <v>359</v>
      </c>
      <c r="F3" s="880"/>
      <c r="G3" s="880"/>
      <c r="H3" s="880"/>
      <c r="I3" s="880"/>
      <c r="J3" s="880"/>
      <c r="K3" s="879" t="s">
        <v>882</v>
      </c>
      <c r="L3" s="879"/>
      <c r="M3" s="879"/>
      <c r="N3" s="880" t="s">
        <v>354</v>
      </c>
      <c r="O3" s="880"/>
      <c r="P3" s="880"/>
      <c r="Q3" s="880"/>
      <c r="R3" s="880"/>
      <c r="S3" s="880"/>
      <c r="T3" s="880"/>
      <c r="U3" s="881" t="s">
        <v>883</v>
      </c>
      <c r="V3" s="881"/>
      <c r="W3" s="881"/>
      <c r="X3" s="881"/>
      <c r="Y3" s="880" t="s">
        <v>369</v>
      </c>
      <c r="Z3" s="880"/>
      <c r="AA3" s="880"/>
      <c r="AB3" s="880"/>
      <c r="AC3" s="880"/>
      <c r="AD3" s="880"/>
      <c r="AE3" s="880"/>
      <c r="AF3" s="880"/>
      <c r="AG3" s="882"/>
      <c r="AH3" s="882"/>
      <c r="AI3" s="882"/>
      <c r="AJ3" s="883"/>
      <c r="AK3" s="883"/>
      <c r="AL3" s="883"/>
      <c r="AM3" s="883"/>
      <c r="AN3" s="883"/>
    </row>
    <row r="4" spans="1:47" ht="12" customHeight="1" x14ac:dyDescent="0.45">
      <c r="B4" s="884"/>
      <c r="C4" s="885"/>
      <c r="D4" s="885"/>
      <c r="E4" s="885"/>
      <c r="F4" s="885"/>
      <c r="G4" s="885"/>
      <c r="H4" s="885"/>
      <c r="I4" s="885"/>
      <c r="J4" s="885"/>
      <c r="K4" s="885"/>
      <c r="L4" s="885"/>
      <c r="M4" s="885"/>
      <c r="N4" s="885"/>
      <c r="O4" s="885"/>
      <c r="P4" s="885"/>
      <c r="Q4" s="885"/>
      <c r="R4" s="885"/>
      <c r="S4" s="885"/>
      <c r="T4" s="885"/>
      <c r="U4" s="885"/>
      <c r="V4" s="885"/>
      <c r="W4" s="885"/>
      <c r="X4" s="885"/>
      <c r="Y4" s="885"/>
      <c r="Z4" s="885"/>
      <c r="AA4" s="885"/>
      <c r="AB4" s="885"/>
      <c r="AC4" s="885"/>
      <c r="AD4" s="885"/>
      <c r="AE4" s="885"/>
      <c r="AF4" s="885"/>
      <c r="AG4" s="886" t="s">
        <v>884</v>
      </c>
      <c r="AH4" s="887"/>
      <c r="AI4" s="888"/>
      <c r="AJ4" s="889" t="str">
        <f>IF(AT87=4,"Ⅳ",IF(AT87=3,"Ⅲ",IF(AT87=2,"Ⅱ","Ⅰ")))</f>
        <v>Ⅲ</v>
      </c>
      <c r="AK4" s="890"/>
      <c r="AL4" s="890"/>
      <c r="AM4" s="890"/>
      <c r="AN4" s="891"/>
      <c r="AO4" s="48"/>
      <c r="AP4" s="48"/>
      <c r="AQ4" s="48"/>
      <c r="AR4" s="48"/>
      <c r="AS4" s="48"/>
      <c r="AT4" s="48"/>
      <c r="AU4" s="48"/>
    </row>
    <row r="5" spans="1:47" ht="12.75" customHeight="1" thickBot="1" x14ac:dyDescent="0.5">
      <c r="B5" s="892" t="s">
        <v>885</v>
      </c>
      <c r="C5" s="893"/>
      <c r="D5" s="893"/>
      <c r="E5" s="893"/>
      <c r="F5" s="893"/>
      <c r="G5" s="893"/>
      <c r="H5" s="893"/>
      <c r="I5" s="893"/>
      <c r="J5" s="893"/>
      <c r="K5" s="893"/>
      <c r="L5" s="893"/>
      <c r="M5" s="893"/>
      <c r="N5" s="893"/>
      <c r="O5" s="893"/>
      <c r="P5" s="893"/>
      <c r="Q5" s="893"/>
      <c r="R5" s="893"/>
      <c r="S5" s="893"/>
      <c r="T5" s="893"/>
      <c r="U5" s="893"/>
      <c r="V5" s="893"/>
      <c r="W5" s="893"/>
      <c r="X5" s="893"/>
      <c r="Y5" s="893"/>
      <c r="Z5" s="893"/>
      <c r="AA5" s="893"/>
      <c r="AB5" s="893"/>
      <c r="AC5" s="893"/>
      <c r="AD5" s="893"/>
      <c r="AE5" s="893"/>
      <c r="AF5" s="893"/>
      <c r="AG5" s="894"/>
      <c r="AH5" s="895"/>
      <c r="AI5" s="896"/>
      <c r="AJ5" s="897"/>
      <c r="AK5" s="898"/>
      <c r="AL5" s="898"/>
      <c r="AM5" s="898"/>
      <c r="AN5" s="899"/>
      <c r="AO5" s="48"/>
      <c r="AP5" s="48"/>
      <c r="AQ5" s="48"/>
      <c r="AR5" s="48"/>
      <c r="AS5" s="48"/>
      <c r="AT5" s="48"/>
      <c r="AU5" s="48"/>
    </row>
    <row r="6" spans="1:47" x14ac:dyDescent="0.45">
      <c r="B6" s="900" t="s">
        <v>886</v>
      </c>
      <c r="C6" s="901" t="s">
        <v>887</v>
      </c>
      <c r="D6" s="902" t="s">
        <v>888</v>
      </c>
      <c r="E6" s="903"/>
      <c r="F6" s="903"/>
      <c r="G6" s="903"/>
      <c r="H6" s="903"/>
      <c r="I6" s="903"/>
      <c r="J6" s="903"/>
      <c r="K6" s="903"/>
      <c r="L6" s="903"/>
      <c r="M6" s="903"/>
      <c r="N6" s="903"/>
      <c r="O6" s="903"/>
      <c r="P6" s="903"/>
      <c r="Q6" s="903"/>
      <c r="R6" s="903"/>
      <c r="S6" s="903"/>
      <c r="T6" s="903"/>
      <c r="U6" s="903"/>
      <c r="V6" s="903"/>
      <c r="W6" s="903"/>
      <c r="X6" s="904"/>
      <c r="Y6" s="905" t="s">
        <v>889</v>
      </c>
      <c r="Z6" s="905"/>
      <c r="AA6" s="905"/>
      <c r="AB6" s="905"/>
      <c r="AC6" s="906" t="s">
        <v>890</v>
      </c>
      <c r="AD6" s="907"/>
      <c r="AE6" s="907"/>
      <c r="AF6" s="907"/>
      <c r="AG6" s="907"/>
      <c r="AH6" s="907"/>
      <c r="AI6" s="907"/>
      <c r="AJ6" s="907"/>
      <c r="AK6" s="907"/>
      <c r="AL6" s="907"/>
      <c r="AM6" s="907"/>
      <c r="AN6" s="908"/>
      <c r="AO6" s="48"/>
      <c r="AP6" s="48"/>
      <c r="AQ6" s="48"/>
      <c r="AR6" s="48"/>
      <c r="AS6" s="48"/>
      <c r="AT6" s="909" t="s">
        <v>891</v>
      </c>
      <c r="AU6" s="48"/>
    </row>
    <row r="7" spans="1:47" x14ac:dyDescent="0.45">
      <c r="B7" s="910"/>
      <c r="C7" s="911"/>
      <c r="D7" s="912" t="s">
        <v>892</v>
      </c>
      <c r="E7" s="913"/>
      <c r="F7" s="913"/>
      <c r="G7" s="913"/>
      <c r="H7" s="913"/>
      <c r="I7" s="913"/>
      <c r="J7" s="913"/>
      <c r="K7" s="913"/>
      <c r="L7" s="913"/>
      <c r="M7" s="913"/>
      <c r="N7" s="913"/>
      <c r="O7" s="914"/>
      <c r="P7" s="913" t="s">
        <v>893</v>
      </c>
      <c r="Q7" s="913"/>
      <c r="R7" s="913"/>
      <c r="S7" s="913"/>
      <c r="T7" s="913"/>
      <c r="U7" s="913"/>
      <c r="V7" s="913"/>
      <c r="W7" s="913"/>
      <c r="X7" s="915"/>
      <c r="Y7" s="916"/>
      <c r="Z7" s="916"/>
      <c r="AA7" s="916"/>
      <c r="AB7" s="916"/>
      <c r="AC7" s="917" t="s">
        <v>894</v>
      </c>
      <c r="AD7" s="918"/>
      <c r="AE7" s="918"/>
      <c r="AF7" s="918"/>
      <c r="AG7" s="914" t="s">
        <v>895</v>
      </c>
      <c r="AH7" s="918"/>
      <c r="AI7" s="918"/>
      <c r="AJ7" s="918"/>
      <c r="AK7" s="918"/>
      <c r="AL7" s="918"/>
      <c r="AM7" s="918"/>
      <c r="AN7" s="919"/>
      <c r="AO7" s="48"/>
      <c r="AP7" s="48"/>
      <c r="AQ7" s="48"/>
      <c r="AR7" s="48"/>
      <c r="AS7" s="48"/>
      <c r="AT7" s="920"/>
      <c r="AU7" s="48"/>
    </row>
    <row r="8" spans="1:47" x14ac:dyDescent="0.45">
      <c r="B8" s="910"/>
      <c r="C8" s="911"/>
      <c r="D8" s="912" t="s">
        <v>896</v>
      </c>
      <c r="E8" s="913"/>
      <c r="F8" s="913"/>
      <c r="G8" s="914"/>
      <c r="H8" s="913" t="s">
        <v>897</v>
      </c>
      <c r="I8" s="913"/>
      <c r="J8" s="913"/>
      <c r="K8" s="914"/>
      <c r="L8" s="913" t="s">
        <v>898</v>
      </c>
      <c r="M8" s="913"/>
      <c r="N8" s="913"/>
      <c r="O8" s="914"/>
      <c r="P8" s="913" t="s">
        <v>899</v>
      </c>
      <c r="Q8" s="913"/>
      <c r="R8" s="914"/>
      <c r="S8" s="913" t="s">
        <v>897</v>
      </c>
      <c r="T8" s="913"/>
      <c r="U8" s="914"/>
      <c r="V8" s="913" t="s">
        <v>898</v>
      </c>
      <c r="W8" s="913"/>
      <c r="X8" s="915"/>
      <c r="Y8" s="921" t="s">
        <v>899</v>
      </c>
      <c r="Z8" s="922" t="s">
        <v>897</v>
      </c>
      <c r="AA8" s="922" t="s">
        <v>898</v>
      </c>
      <c r="AB8" s="921" t="s">
        <v>900</v>
      </c>
      <c r="AC8" s="917" t="s">
        <v>901</v>
      </c>
      <c r="AD8" s="918"/>
      <c r="AE8" s="918"/>
      <c r="AF8" s="918"/>
      <c r="AG8" s="918" t="s">
        <v>897</v>
      </c>
      <c r="AH8" s="918"/>
      <c r="AI8" s="918"/>
      <c r="AJ8" s="918"/>
      <c r="AK8" s="914" t="s">
        <v>898</v>
      </c>
      <c r="AL8" s="918"/>
      <c r="AM8" s="918"/>
      <c r="AN8" s="919"/>
      <c r="AO8" s="48"/>
      <c r="AP8" s="48"/>
      <c r="AQ8" s="48"/>
      <c r="AR8" s="48"/>
      <c r="AS8" s="48"/>
      <c r="AT8" s="920"/>
      <c r="AU8" s="48"/>
    </row>
    <row r="9" spans="1:47" s="923" customFormat="1" x14ac:dyDescent="0.45">
      <c r="B9" s="924"/>
      <c r="C9" s="925"/>
      <c r="D9" s="926" t="s">
        <v>902</v>
      </c>
      <c r="E9" s="927" t="s">
        <v>903</v>
      </c>
      <c r="F9" s="927" t="s">
        <v>904</v>
      </c>
      <c r="G9" s="928" t="s">
        <v>905</v>
      </c>
      <c r="H9" s="929" t="s">
        <v>902</v>
      </c>
      <c r="I9" s="927" t="s">
        <v>903</v>
      </c>
      <c r="J9" s="927" t="s">
        <v>904</v>
      </c>
      <c r="K9" s="928" t="s">
        <v>905</v>
      </c>
      <c r="L9" s="929" t="s">
        <v>902</v>
      </c>
      <c r="M9" s="927" t="s">
        <v>903</v>
      </c>
      <c r="N9" s="927" t="s">
        <v>904</v>
      </c>
      <c r="O9" s="928" t="s">
        <v>905</v>
      </c>
      <c r="P9" s="929" t="s">
        <v>366</v>
      </c>
      <c r="Q9" s="927" t="s">
        <v>361</v>
      </c>
      <c r="R9" s="928" t="s">
        <v>906</v>
      </c>
      <c r="S9" s="929" t="s">
        <v>366</v>
      </c>
      <c r="T9" s="927" t="s">
        <v>361</v>
      </c>
      <c r="U9" s="928" t="s">
        <v>906</v>
      </c>
      <c r="V9" s="929" t="s">
        <v>366</v>
      </c>
      <c r="W9" s="927" t="s">
        <v>361</v>
      </c>
      <c r="X9" s="930" t="s">
        <v>906</v>
      </c>
      <c r="Y9" s="931"/>
      <c r="Z9" s="932"/>
      <c r="AA9" s="932"/>
      <c r="AB9" s="931"/>
      <c r="AC9" s="926" t="s">
        <v>902</v>
      </c>
      <c r="AD9" s="927" t="s">
        <v>903</v>
      </c>
      <c r="AE9" s="927" t="s">
        <v>904</v>
      </c>
      <c r="AF9" s="928" t="s">
        <v>905</v>
      </c>
      <c r="AG9" s="933" t="s">
        <v>902</v>
      </c>
      <c r="AH9" s="927" t="s">
        <v>903</v>
      </c>
      <c r="AI9" s="927" t="s">
        <v>904</v>
      </c>
      <c r="AJ9" s="927" t="s">
        <v>905</v>
      </c>
      <c r="AK9" s="927" t="s">
        <v>902</v>
      </c>
      <c r="AL9" s="927" t="s">
        <v>903</v>
      </c>
      <c r="AM9" s="927" t="s">
        <v>904</v>
      </c>
      <c r="AN9" s="930" t="s">
        <v>905</v>
      </c>
      <c r="AO9" s="48" t="s">
        <v>907</v>
      </c>
      <c r="AP9" s="48"/>
      <c r="AQ9" s="48"/>
      <c r="AR9" s="48"/>
      <c r="AS9" s="48"/>
      <c r="AT9" s="934"/>
      <c r="AU9" s="48"/>
    </row>
    <row r="10" spans="1:47" x14ac:dyDescent="0.45">
      <c r="B10" s="935" t="s">
        <v>567</v>
      </c>
      <c r="C10" s="936">
        <v>0</v>
      </c>
      <c r="D10" s="937">
        <v>0</v>
      </c>
      <c r="E10" s="938">
        <v>0</v>
      </c>
      <c r="F10" s="938">
        <v>0</v>
      </c>
      <c r="G10" s="938">
        <v>0</v>
      </c>
      <c r="H10" s="938">
        <v>0</v>
      </c>
      <c r="I10" s="938">
        <v>0</v>
      </c>
      <c r="J10" s="938">
        <v>0</v>
      </c>
      <c r="K10" s="938">
        <v>0</v>
      </c>
      <c r="L10" s="938">
        <v>0</v>
      </c>
      <c r="M10" s="938">
        <v>0</v>
      </c>
      <c r="N10" s="938">
        <v>0</v>
      </c>
      <c r="O10" s="938">
        <v>0</v>
      </c>
      <c r="P10" s="938"/>
      <c r="Q10" s="938"/>
      <c r="R10" s="938"/>
      <c r="S10" s="938">
        <v>0</v>
      </c>
      <c r="T10" s="938">
        <v>0</v>
      </c>
      <c r="U10" s="938">
        <v>0</v>
      </c>
      <c r="V10" s="938">
        <v>0</v>
      </c>
      <c r="W10" s="938">
        <v>0</v>
      </c>
      <c r="X10" s="939">
        <v>0</v>
      </c>
      <c r="Y10" s="940" t="s">
        <v>349</v>
      </c>
      <c r="Z10" s="941" t="s">
        <v>349</v>
      </c>
      <c r="AA10" s="941" t="s">
        <v>349</v>
      </c>
      <c r="AB10" s="940" t="s">
        <v>349</v>
      </c>
      <c r="AC10" s="942"/>
      <c r="AD10" s="943"/>
      <c r="AE10" s="943"/>
      <c r="AF10" s="944"/>
      <c r="AG10" s="945">
        <v>0</v>
      </c>
      <c r="AH10" s="945">
        <v>0</v>
      </c>
      <c r="AI10" s="945">
        <v>0</v>
      </c>
      <c r="AJ10" s="945">
        <v>0</v>
      </c>
      <c r="AK10" s="945">
        <v>0</v>
      </c>
      <c r="AL10" s="945">
        <v>0</v>
      </c>
      <c r="AM10" s="945">
        <v>0</v>
      </c>
      <c r="AN10" s="946">
        <v>0</v>
      </c>
      <c r="AO10" s="48"/>
      <c r="AP10" s="48"/>
      <c r="AQ10" s="48"/>
      <c r="AR10" s="48"/>
      <c r="AS10" s="48"/>
      <c r="AT10" s="947">
        <f>IF(AB10="Ⅳ",4,IF(AB10="Ⅲ",3,IF(AB10="Ⅱ",2,1)))</f>
        <v>1</v>
      </c>
      <c r="AU10" s="48"/>
    </row>
    <row r="11" spans="1:47" x14ac:dyDescent="0.45">
      <c r="B11" s="935" t="s">
        <v>843</v>
      </c>
      <c r="C11" s="936">
        <v>2.9</v>
      </c>
      <c r="D11" s="937">
        <v>0</v>
      </c>
      <c r="E11" s="938">
        <v>0</v>
      </c>
      <c r="F11" s="938">
        <v>0</v>
      </c>
      <c r="G11" s="938">
        <v>0</v>
      </c>
      <c r="H11" s="938">
        <v>0</v>
      </c>
      <c r="I11" s="938">
        <v>0</v>
      </c>
      <c r="J11" s="938">
        <v>0</v>
      </c>
      <c r="K11" s="938">
        <v>0</v>
      </c>
      <c r="L11" s="938">
        <v>0</v>
      </c>
      <c r="M11" s="938">
        <v>0</v>
      </c>
      <c r="N11" s="938">
        <v>0</v>
      </c>
      <c r="O11" s="938">
        <v>0</v>
      </c>
      <c r="P11" s="938"/>
      <c r="Q11" s="938"/>
      <c r="R11" s="938"/>
      <c r="S11" s="938">
        <v>0</v>
      </c>
      <c r="T11" s="938">
        <v>0</v>
      </c>
      <c r="U11" s="938">
        <v>0</v>
      </c>
      <c r="V11" s="938">
        <v>0</v>
      </c>
      <c r="W11" s="938">
        <v>0</v>
      </c>
      <c r="X11" s="939">
        <v>0</v>
      </c>
      <c r="Y11" s="940" t="s">
        <v>349</v>
      </c>
      <c r="Z11" s="941" t="s">
        <v>349</v>
      </c>
      <c r="AA11" s="941" t="s">
        <v>349</v>
      </c>
      <c r="AB11" s="940" t="s">
        <v>349</v>
      </c>
      <c r="AC11" s="942"/>
      <c r="AD11" s="943"/>
      <c r="AE11" s="943"/>
      <c r="AF11" s="944"/>
      <c r="AG11" s="945">
        <v>0</v>
      </c>
      <c r="AH11" s="945">
        <v>0</v>
      </c>
      <c r="AI11" s="945">
        <v>0</v>
      </c>
      <c r="AJ11" s="945">
        <v>0</v>
      </c>
      <c r="AK11" s="945">
        <v>0</v>
      </c>
      <c r="AL11" s="945">
        <v>0</v>
      </c>
      <c r="AM11" s="945">
        <v>0</v>
      </c>
      <c r="AN11" s="946">
        <v>0</v>
      </c>
      <c r="AO11" s="48"/>
      <c r="AP11" s="48"/>
      <c r="AQ11" s="48"/>
      <c r="AR11" s="48"/>
      <c r="AS11" s="48"/>
      <c r="AT11" s="947">
        <f t="shared" ref="AT11:AT74" si="0">IF(AB11="Ⅳ",4,IF(AB11="Ⅲ",3,IF(AB11="Ⅱ",2,1)))</f>
        <v>1</v>
      </c>
      <c r="AU11" s="48"/>
    </row>
    <row r="12" spans="1:47" x14ac:dyDescent="0.45">
      <c r="B12" s="935" t="s">
        <v>430</v>
      </c>
      <c r="C12" s="936">
        <v>2.5</v>
      </c>
      <c r="D12" s="937">
        <v>0</v>
      </c>
      <c r="E12" s="938">
        <v>0</v>
      </c>
      <c r="F12" s="938">
        <v>0</v>
      </c>
      <c r="G12" s="938">
        <v>0</v>
      </c>
      <c r="H12" s="938">
        <v>0</v>
      </c>
      <c r="I12" s="938">
        <v>2</v>
      </c>
      <c r="J12" s="938">
        <v>0</v>
      </c>
      <c r="K12" s="938">
        <v>0</v>
      </c>
      <c r="L12" s="938">
        <v>0</v>
      </c>
      <c r="M12" s="938">
        <v>0</v>
      </c>
      <c r="N12" s="938">
        <v>0</v>
      </c>
      <c r="O12" s="938">
        <v>0</v>
      </c>
      <c r="P12" s="938"/>
      <c r="Q12" s="938"/>
      <c r="R12" s="938"/>
      <c r="S12" s="938">
        <v>0</v>
      </c>
      <c r="T12" s="938">
        <v>2</v>
      </c>
      <c r="U12" s="938">
        <v>0</v>
      </c>
      <c r="V12" s="938">
        <v>0</v>
      </c>
      <c r="W12" s="938">
        <v>0</v>
      </c>
      <c r="X12" s="939">
        <v>0</v>
      </c>
      <c r="Y12" s="940" t="s">
        <v>349</v>
      </c>
      <c r="Z12" s="941" t="s">
        <v>361</v>
      </c>
      <c r="AA12" s="941" t="s">
        <v>349</v>
      </c>
      <c r="AB12" s="940" t="s">
        <v>361</v>
      </c>
      <c r="AC12" s="942"/>
      <c r="AD12" s="943"/>
      <c r="AE12" s="943"/>
      <c r="AF12" s="944"/>
      <c r="AG12" s="945">
        <v>0</v>
      </c>
      <c r="AH12" s="945">
        <v>5.2</v>
      </c>
      <c r="AI12" s="945">
        <v>0</v>
      </c>
      <c r="AJ12" s="945">
        <v>0</v>
      </c>
      <c r="AK12" s="945">
        <v>0</v>
      </c>
      <c r="AL12" s="945">
        <v>0</v>
      </c>
      <c r="AM12" s="945">
        <v>0</v>
      </c>
      <c r="AN12" s="946">
        <v>0</v>
      </c>
      <c r="AO12" s="48"/>
      <c r="AP12" s="48"/>
      <c r="AQ12" s="48"/>
      <c r="AR12" s="48"/>
      <c r="AS12" s="48"/>
      <c r="AT12" s="947">
        <f t="shared" si="0"/>
        <v>3</v>
      </c>
      <c r="AU12" s="48"/>
    </row>
    <row r="13" spans="1:47" x14ac:dyDescent="0.45">
      <c r="B13" s="935" t="s">
        <v>288</v>
      </c>
      <c r="C13" s="936">
        <v>4</v>
      </c>
      <c r="D13" s="937">
        <v>0</v>
      </c>
      <c r="E13" s="938">
        <v>0</v>
      </c>
      <c r="F13" s="938">
        <v>0</v>
      </c>
      <c r="G13" s="938">
        <v>0</v>
      </c>
      <c r="H13" s="938">
        <v>0</v>
      </c>
      <c r="I13" s="938">
        <v>1</v>
      </c>
      <c r="J13" s="938">
        <v>0</v>
      </c>
      <c r="K13" s="938">
        <v>1</v>
      </c>
      <c r="L13" s="938">
        <v>0</v>
      </c>
      <c r="M13" s="938">
        <v>0</v>
      </c>
      <c r="N13" s="938">
        <v>0</v>
      </c>
      <c r="O13" s="938">
        <v>0</v>
      </c>
      <c r="P13" s="938"/>
      <c r="Q13" s="938"/>
      <c r="R13" s="938"/>
      <c r="S13" s="938">
        <v>0</v>
      </c>
      <c r="T13" s="938">
        <v>1</v>
      </c>
      <c r="U13" s="938">
        <v>1</v>
      </c>
      <c r="V13" s="938">
        <v>0</v>
      </c>
      <c r="W13" s="938">
        <v>0</v>
      </c>
      <c r="X13" s="939">
        <v>0</v>
      </c>
      <c r="Y13" s="940" t="s">
        <v>349</v>
      </c>
      <c r="Z13" s="941" t="s">
        <v>361</v>
      </c>
      <c r="AA13" s="941" t="s">
        <v>349</v>
      </c>
      <c r="AB13" s="940" t="s">
        <v>361</v>
      </c>
      <c r="AC13" s="942"/>
      <c r="AD13" s="943"/>
      <c r="AE13" s="943"/>
      <c r="AF13" s="944"/>
      <c r="AG13" s="945">
        <v>0</v>
      </c>
      <c r="AH13" s="945">
        <v>1.86</v>
      </c>
      <c r="AI13" s="945">
        <v>0</v>
      </c>
      <c r="AJ13" s="945">
        <v>0.01</v>
      </c>
      <c r="AK13" s="945">
        <v>0</v>
      </c>
      <c r="AL13" s="945">
        <v>0</v>
      </c>
      <c r="AM13" s="945">
        <v>0</v>
      </c>
      <c r="AN13" s="946">
        <v>0</v>
      </c>
      <c r="AO13" s="48"/>
      <c r="AP13" s="48"/>
      <c r="AQ13" s="48"/>
      <c r="AR13" s="48"/>
      <c r="AS13" s="48"/>
      <c r="AT13" s="947">
        <f t="shared" si="0"/>
        <v>3</v>
      </c>
      <c r="AU13" s="48"/>
    </row>
    <row r="14" spans="1:47" x14ac:dyDescent="0.45">
      <c r="B14" s="935" t="s">
        <v>289</v>
      </c>
      <c r="C14" s="936">
        <v>2.5</v>
      </c>
      <c r="D14" s="937">
        <v>0</v>
      </c>
      <c r="E14" s="938">
        <v>0</v>
      </c>
      <c r="F14" s="938">
        <v>0</v>
      </c>
      <c r="G14" s="938">
        <v>0</v>
      </c>
      <c r="H14" s="938">
        <v>0</v>
      </c>
      <c r="I14" s="938">
        <v>0</v>
      </c>
      <c r="J14" s="938">
        <v>1</v>
      </c>
      <c r="K14" s="938">
        <v>0</v>
      </c>
      <c r="L14" s="938">
        <v>0</v>
      </c>
      <c r="M14" s="938">
        <v>0</v>
      </c>
      <c r="N14" s="938">
        <v>0</v>
      </c>
      <c r="O14" s="938">
        <v>2</v>
      </c>
      <c r="P14" s="938"/>
      <c r="Q14" s="938"/>
      <c r="R14" s="938"/>
      <c r="S14" s="938">
        <v>0</v>
      </c>
      <c r="T14" s="938">
        <v>0</v>
      </c>
      <c r="U14" s="938">
        <v>1</v>
      </c>
      <c r="V14" s="938">
        <v>0</v>
      </c>
      <c r="W14" s="938">
        <v>0</v>
      </c>
      <c r="X14" s="939">
        <v>2</v>
      </c>
      <c r="Y14" s="940" t="s">
        <v>349</v>
      </c>
      <c r="Z14" s="941" t="s">
        <v>356</v>
      </c>
      <c r="AA14" s="941" t="s">
        <v>356</v>
      </c>
      <c r="AB14" s="940" t="s">
        <v>356</v>
      </c>
      <c r="AC14" s="942"/>
      <c r="AD14" s="943"/>
      <c r="AE14" s="943"/>
      <c r="AF14" s="944"/>
      <c r="AG14" s="945">
        <v>0</v>
      </c>
      <c r="AH14" s="945">
        <v>0</v>
      </c>
      <c r="AI14" s="945">
        <v>0.01</v>
      </c>
      <c r="AJ14" s="945">
        <v>0</v>
      </c>
      <c r="AK14" s="945">
        <v>0</v>
      </c>
      <c r="AL14" s="945">
        <v>0</v>
      </c>
      <c r="AM14" s="945">
        <v>0</v>
      </c>
      <c r="AN14" s="946">
        <v>9.9599999999999991</v>
      </c>
      <c r="AO14" s="48"/>
      <c r="AP14" s="48"/>
      <c r="AQ14" s="48"/>
      <c r="AR14" s="48"/>
      <c r="AS14" s="48"/>
      <c r="AT14" s="947">
        <f t="shared" si="0"/>
        <v>2</v>
      </c>
      <c r="AU14" s="48"/>
    </row>
    <row r="15" spans="1:47" x14ac:dyDescent="0.45">
      <c r="B15" s="935" t="s">
        <v>290</v>
      </c>
      <c r="C15" s="936">
        <v>4</v>
      </c>
      <c r="D15" s="937">
        <v>0</v>
      </c>
      <c r="E15" s="938">
        <v>0</v>
      </c>
      <c r="F15" s="938">
        <v>0</v>
      </c>
      <c r="G15" s="938">
        <v>0</v>
      </c>
      <c r="H15" s="938">
        <v>0</v>
      </c>
      <c r="I15" s="938">
        <v>0</v>
      </c>
      <c r="J15" s="938">
        <v>0</v>
      </c>
      <c r="K15" s="938">
        <v>0</v>
      </c>
      <c r="L15" s="938">
        <v>0</v>
      </c>
      <c r="M15" s="938">
        <v>0</v>
      </c>
      <c r="N15" s="938">
        <v>0</v>
      </c>
      <c r="O15" s="938">
        <v>0</v>
      </c>
      <c r="P15" s="938"/>
      <c r="Q15" s="938"/>
      <c r="R15" s="938"/>
      <c r="S15" s="938">
        <v>0</v>
      </c>
      <c r="T15" s="938">
        <v>0</v>
      </c>
      <c r="U15" s="938">
        <v>0</v>
      </c>
      <c r="V15" s="938">
        <v>0</v>
      </c>
      <c r="W15" s="938">
        <v>0</v>
      </c>
      <c r="X15" s="939">
        <v>0</v>
      </c>
      <c r="Y15" s="940" t="s">
        <v>349</v>
      </c>
      <c r="Z15" s="941" t="s">
        <v>349</v>
      </c>
      <c r="AA15" s="941" t="s">
        <v>349</v>
      </c>
      <c r="AB15" s="940" t="s">
        <v>349</v>
      </c>
      <c r="AC15" s="942"/>
      <c r="AD15" s="943"/>
      <c r="AE15" s="943"/>
      <c r="AF15" s="944"/>
      <c r="AG15" s="945">
        <v>0</v>
      </c>
      <c r="AH15" s="945">
        <v>0</v>
      </c>
      <c r="AI15" s="945">
        <v>0</v>
      </c>
      <c r="AJ15" s="945">
        <v>0</v>
      </c>
      <c r="AK15" s="945">
        <v>0</v>
      </c>
      <c r="AL15" s="945">
        <v>0</v>
      </c>
      <c r="AM15" s="945">
        <v>0</v>
      </c>
      <c r="AN15" s="946">
        <v>0</v>
      </c>
      <c r="AO15" s="48"/>
      <c r="AP15" s="48"/>
      <c r="AQ15" s="48"/>
      <c r="AR15" s="48"/>
      <c r="AS15" s="48"/>
      <c r="AT15" s="947">
        <f t="shared" si="0"/>
        <v>1</v>
      </c>
      <c r="AU15" s="48"/>
    </row>
    <row r="16" spans="1:47" x14ac:dyDescent="0.45">
      <c r="B16" s="935" t="s">
        <v>291</v>
      </c>
      <c r="C16" s="936">
        <v>4</v>
      </c>
      <c r="D16" s="937">
        <v>0</v>
      </c>
      <c r="E16" s="938">
        <v>0</v>
      </c>
      <c r="F16" s="938">
        <v>0</v>
      </c>
      <c r="G16" s="938">
        <v>0</v>
      </c>
      <c r="H16" s="938">
        <v>0</v>
      </c>
      <c r="I16" s="938">
        <v>0</v>
      </c>
      <c r="J16" s="938">
        <v>0</v>
      </c>
      <c r="K16" s="938">
        <v>0</v>
      </c>
      <c r="L16" s="938">
        <v>0</v>
      </c>
      <c r="M16" s="938">
        <v>0</v>
      </c>
      <c r="N16" s="938">
        <v>1</v>
      </c>
      <c r="O16" s="938">
        <v>0</v>
      </c>
      <c r="P16" s="938"/>
      <c r="Q16" s="938"/>
      <c r="R16" s="938"/>
      <c r="S16" s="938">
        <v>0</v>
      </c>
      <c r="T16" s="938">
        <v>0</v>
      </c>
      <c r="U16" s="938">
        <v>0</v>
      </c>
      <c r="V16" s="938">
        <v>0</v>
      </c>
      <c r="W16" s="938">
        <v>0</v>
      </c>
      <c r="X16" s="939">
        <v>1</v>
      </c>
      <c r="Y16" s="940" t="s">
        <v>349</v>
      </c>
      <c r="Z16" s="941" t="s">
        <v>349</v>
      </c>
      <c r="AA16" s="941" t="s">
        <v>356</v>
      </c>
      <c r="AB16" s="940" t="s">
        <v>356</v>
      </c>
      <c r="AC16" s="942"/>
      <c r="AD16" s="943"/>
      <c r="AE16" s="943"/>
      <c r="AF16" s="944"/>
      <c r="AG16" s="945">
        <v>0</v>
      </c>
      <c r="AH16" s="945">
        <v>0</v>
      </c>
      <c r="AI16" s="945">
        <v>0</v>
      </c>
      <c r="AJ16" s="945">
        <v>0</v>
      </c>
      <c r="AK16" s="945">
        <v>0</v>
      </c>
      <c r="AL16" s="945">
        <v>0</v>
      </c>
      <c r="AM16" s="945">
        <v>1.4999999999999999E-2</v>
      </c>
      <c r="AN16" s="946">
        <v>0</v>
      </c>
      <c r="AO16" s="48"/>
      <c r="AP16" s="48"/>
      <c r="AQ16" s="48"/>
      <c r="AR16" s="48"/>
      <c r="AS16" s="48"/>
      <c r="AT16" s="947">
        <f t="shared" si="0"/>
        <v>2</v>
      </c>
      <c r="AU16" s="48"/>
    </row>
    <row r="17" spans="2:47" x14ac:dyDescent="0.45">
      <c r="B17" s="935" t="s">
        <v>292</v>
      </c>
      <c r="C17" s="936">
        <v>4</v>
      </c>
      <c r="D17" s="937">
        <v>0</v>
      </c>
      <c r="E17" s="938">
        <v>0</v>
      </c>
      <c r="F17" s="938">
        <v>0</v>
      </c>
      <c r="G17" s="938">
        <v>1</v>
      </c>
      <c r="H17" s="938">
        <v>0</v>
      </c>
      <c r="I17" s="938">
        <v>0</v>
      </c>
      <c r="J17" s="938">
        <v>0</v>
      </c>
      <c r="K17" s="938">
        <v>0</v>
      </c>
      <c r="L17" s="938">
        <v>0</v>
      </c>
      <c r="M17" s="938">
        <v>0</v>
      </c>
      <c r="N17" s="938">
        <v>0</v>
      </c>
      <c r="O17" s="938">
        <v>1</v>
      </c>
      <c r="P17" s="938"/>
      <c r="Q17" s="938"/>
      <c r="R17" s="938">
        <v>1</v>
      </c>
      <c r="S17" s="938">
        <v>0</v>
      </c>
      <c r="T17" s="938">
        <v>0</v>
      </c>
      <c r="U17" s="938">
        <v>0</v>
      </c>
      <c r="V17" s="938">
        <v>0</v>
      </c>
      <c r="W17" s="938">
        <v>0</v>
      </c>
      <c r="X17" s="939">
        <v>1</v>
      </c>
      <c r="Y17" s="940" t="s">
        <v>356</v>
      </c>
      <c r="Z17" s="941" t="s">
        <v>349</v>
      </c>
      <c r="AA17" s="941" t="s">
        <v>356</v>
      </c>
      <c r="AB17" s="940" t="s">
        <v>356</v>
      </c>
      <c r="AC17" s="942"/>
      <c r="AD17" s="943"/>
      <c r="AE17" s="943"/>
      <c r="AF17" s="944">
        <v>4</v>
      </c>
      <c r="AG17" s="945">
        <v>0</v>
      </c>
      <c r="AH17" s="945">
        <v>0</v>
      </c>
      <c r="AI17" s="945">
        <v>0</v>
      </c>
      <c r="AJ17" s="945">
        <v>0</v>
      </c>
      <c r="AK17" s="945">
        <v>0</v>
      </c>
      <c r="AL17" s="945">
        <v>0</v>
      </c>
      <c r="AM17" s="945">
        <v>0</v>
      </c>
      <c r="AN17" s="946">
        <v>1.32</v>
      </c>
      <c r="AO17" s="48"/>
      <c r="AP17" s="48"/>
      <c r="AQ17" s="48"/>
      <c r="AR17" s="48"/>
      <c r="AS17" s="48"/>
      <c r="AT17" s="947">
        <f t="shared" si="0"/>
        <v>2</v>
      </c>
      <c r="AU17" s="48"/>
    </row>
    <row r="18" spans="2:47" x14ac:dyDescent="0.45">
      <c r="B18" s="935" t="s">
        <v>293</v>
      </c>
      <c r="C18" s="936">
        <v>4</v>
      </c>
      <c r="D18" s="937">
        <v>0</v>
      </c>
      <c r="E18" s="938">
        <v>0</v>
      </c>
      <c r="F18" s="938">
        <v>0</v>
      </c>
      <c r="G18" s="938">
        <v>2</v>
      </c>
      <c r="H18" s="938">
        <v>0</v>
      </c>
      <c r="I18" s="938">
        <v>0</v>
      </c>
      <c r="J18" s="938">
        <v>0</v>
      </c>
      <c r="K18" s="938">
        <v>0</v>
      </c>
      <c r="L18" s="938">
        <v>0</v>
      </c>
      <c r="M18" s="938">
        <v>0</v>
      </c>
      <c r="N18" s="938">
        <v>0</v>
      </c>
      <c r="O18" s="938">
        <v>0</v>
      </c>
      <c r="P18" s="938"/>
      <c r="Q18" s="938"/>
      <c r="R18" s="938">
        <v>1</v>
      </c>
      <c r="S18" s="938">
        <v>0</v>
      </c>
      <c r="T18" s="938">
        <v>0</v>
      </c>
      <c r="U18" s="938">
        <v>0</v>
      </c>
      <c r="V18" s="938">
        <v>0</v>
      </c>
      <c r="W18" s="938">
        <v>0</v>
      </c>
      <c r="X18" s="939">
        <v>0</v>
      </c>
      <c r="Y18" s="940" t="s">
        <v>356</v>
      </c>
      <c r="Z18" s="941" t="s">
        <v>349</v>
      </c>
      <c r="AA18" s="941" t="s">
        <v>349</v>
      </c>
      <c r="AB18" s="940" t="s">
        <v>356</v>
      </c>
      <c r="AC18" s="942"/>
      <c r="AD18" s="943"/>
      <c r="AE18" s="943"/>
      <c r="AF18" s="944">
        <v>4</v>
      </c>
      <c r="AG18" s="945">
        <v>0</v>
      </c>
      <c r="AH18" s="945">
        <v>0</v>
      </c>
      <c r="AI18" s="945">
        <v>0</v>
      </c>
      <c r="AJ18" s="945">
        <v>0</v>
      </c>
      <c r="AK18" s="945">
        <v>0</v>
      </c>
      <c r="AL18" s="945">
        <v>0</v>
      </c>
      <c r="AM18" s="945">
        <v>0</v>
      </c>
      <c r="AN18" s="946">
        <v>0</v>
      </c>
      <c r="AO18" s="48"/>
      <c r="AP18" s="48"/>
      <c r="AQ18" s="48"/>
      <c r="AR18" s="48"/>
      <c r="AS18" s="48"/>
      <c r="AT18" s="947">
        <f t="shared" si="0"/>
        <v>2</v>
      </c>
      <c r="AU18" s="48"/>
    </row>
    <row r="19" spans="2:47" x14ac:dyDescent="0.45">
      <c r="B19" s="935" t="s">
        <v>294</v>
      </c>
      <c r="C19" s="936">
        <v>4</v>
      </c>
      <c r="D19" s="937">
        <v>0</v>
      </c>
      <c r="E19" s="938">
        <v>0</v>
      </c>
      <c r="F19" s="938">
        <v>0</v>
      </c>
      <c r="G19" s="938">
        <v>0</v>
      </c>
      <c r="H19" s="938">
        <v>0</v>
      </c>
      <c r="I19" s="938">
        <v>1</v>
      </c>
      <c r="J19" s="938">
        <v>0</v>
      </c>
      <c r="K19" s="938">
        <v>0</v>
      </c>
      <c r="L19" s="938">
        <v>0</v>
      </c>
      <c r="M19" s="938">
        <v>0</v>
      </c>
      <c r="N19" s="938">
        <v>0</v>
      </c>
      <c r="O19" s="938">
        <v>0</v>
      </c>
      <c r="P19" s="938"/>
      <c r="Q19" s="938"/>
      <c r="R19" s="938"/>
      <c r="S19" s="938">
        <v>0</v>
      </c>
      <c r="T19" s="938">
        <v>1</v>
      </c>
      <c r="U19" s="938">
        <v>0</v>
      </c>
      <c r="V19" s="938">
        <v>0</v>
      </c>
      <c r="W19" s="938">
        <v>0</v>
      </c>
      <c r="X19" s="939">
        <v>0</v>
      </c>
      <c r="Y19" s="940" t="s">
        <v>349</v>
      </c>
      <c r="Z19" s="941" t="s">
        <v>361</v>
      </c>
      <c r="AA19" s="941" t="s">
        <v>349</v>
      </c>
      <c r="AB19" s="940" t="s">
        <v>361</v>
      </c>
      <c r="AC19" s="942"/>
      <c r="AD19" s="943"/>
      <c r="AE19" s="943"/>
      <c r="AF19" s="944"/>
      <c r="AG19" s="945">
        <v>0</v>
      </c>
      <c r="AH19" s="945">
        <v>2.88</v>
      </c>
      <c r="AI19" s="945">
        <v>0</v>
      </c>
      <c r="AJ19" s="945">
        <v>0</v>
      </c>
      <c r="AK19" s="945">
        <v>0</v>
      </c>
      <c r="AL19" s="945">
        <v>0</v>
      </c>
      <c r="AM19" s="945">
        <v>0</v>
      </c>
      <c r="AN19" s="946">
        <v>0</v>
      </c>
      <c r="AO19" s="48"/>
      <c r="AP19" s="48"/>
      <c r="AQ19" s="48"/>
      <c r="AR19" s="48"/>
      <c r="AS19" s="48"/>
      <c r="AT19" s="947">
        <f t="shared" si="0"/>
        <v>3</v>
      </c>
      <c r="AU19" s="48"/>
    </row>
    <row r="20" spans="2:47" x14ac:dyDescent="0.45">
      <c r="B20" s="935" t="s">
        <v>295</v>
      </c>
      <c r="C20" s="936">
        <v>4</v>
      </c>
      <c r="D20" s="937">
        <v>0</v>
      </c>
      <c r="E20" s="938">
        <v>0</v>
      </c>
      <c r="F20" s="938">
        <v>0</v>
      </c>
      <c r="G20" s="938">
        <v>0</v>
      </c>
      <c r="H20" s="938">
        <v>0</v>
      </c>
      <c r="I20" s="938">
        <v>1</v>
      </c>
      <c r="J20" s="938">
        <v>1</v>
      </c>
      <c r="K20" s="938">
        <v>0</v>
      </c>
      <c r="L20" s="938">
        <v>0</v>
      </c>
      <c r="M20" s="938">
        <v>0</v>
      </c>
      <c r="N20" s="938">
        <v>1</v>
      </c>
      <c r="O20" s="938">
        <v>0</v>
      </c>
      <c r="P20" s="938"/>
      <c r="Q20" s="938"/>
      <c r="R20" s="938"/>
      <c r="S20" s="938">
        <v>0</v>
      </c>
      <c r="T20" s="938">
        <v>1</v>
      </c>
      <c r="U20" s="938">
        <v>1</v>
      </c>
      <c r="V20" s="938">
        <v>0</v>
      </c>
      <c r="W20" s="938">
        <v>0</v>
      </c>
      <c r="X20" s="939">
        <v>1</v>
      </c>
      <c r="Y20" s="940" t="s">
        <v>349</v>
      </c>
      <c r="Z20" s="941" t="s">
        <v>361</v>
      </c>
      <c r="AA20" s="941" t="s">
        <v>356</v>
      </c>
      <c r="AB20" s="940" t="s">
        <v>361</v>
      </c>
      <c r="AC20" s="942"/>
      <c r="AD20" s="943"/>
      <c r="AE20" s="943"/>
      <c r="AF20" s="944"/>
      <c r="AG20" s="945">
        <v>0</v>
      </c>
      <c r="AH20" s="945">
        <v>2.92</v>
      </c>
      <c r="AI20" s="945">
        <v>0.16</v>
      </c>
      <c r="AJ20" s="945">
        <v>0</v>
      </c>
      <c r="AK20" s="945">
        <v>0</v>
      </c>
      <c r="AL20" s="945">
        <v>0</v>
      </c>
      <c r="AM20" s="945">
        <v>3.85</v>
      </c>
      <c r="AN20" s="946">
        <v>0</v>
      </c>
      <c r="AO20" s="48"/>
      <c r="AP20" s="48"/>
      <c r="AQ20" s="48"/>
      <c r="AR20" s="48"/>
      <c r="AS20" s="48"/>
      <c r="AT20" s="947">
        <f t="shared" si="0"/>
        <v>3</v>
      </c>
      <c r="AU20" s="48"/>
    </row>
    <row r="21" spans="2:47" x14ac:dyDescent="0.45">
      <c r="B21" s="935" t="s">
        <v>296</v>
      </c>
      <c r="C21" s="936">
        <v>4</v>
      </c>
      <c r="D21" s="937">
        <v>0</v>
      </c>
      <c r="E21" s="938">
        <v>0</v>
      </c>
      <c r="F21" s="938">
        <v>0</v>
      </c>
      <c r="G21" s="938">
        <v>1</v>
      </c>
      <c r="H21" s="938">
        <v>0</v>
      </c>
      <c r="I21" s="938">
        <v>1</v>
      </c>
      <c r="J21" s="938">
        <v>1</v>
      </c>
      <c r="K21" s="938">
        <v>0</v>
      </c>
      <c r="L21" s="938">
        <v>0</v>
      </c>
      <c r="M21" s="938">
        <v>0</v>
      </c>
      <c r="N21" s="938">
        <v>0</v>
      </c>
      <c r="O21" s="938">
        <v>0</v>
      </c>
      <c r="P21" s="938"/>
      <c r="Q21" s="938"/>
      <c r="R21" s="938">
        <v>1</v>
      </c>
      <c r="S21" s="938">
        <v>0</v>
      </c>
      <c r="T21" s="938">
        <v>1</v>
      </c>
      <c r="U21" s="938">
        <v>1</v>
      </c>
      <c r="V21" s="938">
        <v>0</v>
      </c>
      <c r="W21" s="938">
        <v>0</v>
      </c>
      <c r="X21" s="939">
        <v>0</v>
      </c>
      <c r="Y21" s="940" t="s">
        <v>356</v>
      </c>
      <c r="Z21" s="941" t="s">
        <v>361</v>
      </c>
      <c r="AA21" s="941" t="s">
        <v>349</v>
      </c>
      <c r="AB21" s="940" t="s">
        <v>361</v>
      </c>
      <c r="AC21" s="942"/>
      <c r="AD21" s="943"/>
      <c r="AE21" s="943"/>
      <c r="AF21" s="944">
        <v>4</v>
      </c>
      <c r="AG21" s="945">
        <v>0</v>
      </c>
      <c r="AH21" s="945">
        <v>2.88</v>
      </c>
      <c r="AI21" s="945">
        <v>0.4</v>
      </c>
      <c r="AJ21" s="945">
        <v>0</v>
      </c>
      <c r="AK21" s="945">
        <v>0</v>
      </c>
      <c r="AL21" s="945">
        <v>0</v>
      </c>
      <c r="AM21" s="945">
        <v>0</v>
      </c>
      <c r="AN21" s="946">
        <v>0</v>
      </c>
      <c r="AO21" s="48"/>
      <c r="AP21" s="48"/>
      <c r="AQ21" s="48"/>
      <c r="AR21" s="48"/>
      <c r="AS21" s="48"/>
      <c r="AT21" s="947">
        <f t="shared" si="0"/>
        <v>3</v>
      </c>
      <c r="AU21" s="48"/>
    </row>
    <row r="22" spans="2:47" x14ac:dyDescent="0.45">
      <c r="B22" s="935" t="s">
        <v>297</v>
      </c>
      <c r="C22" s="936">
        <v>4</v>
      </c>
      <c r="D22" s="937">
        <v>0</v>
      </c>
      <c r="E22" s="938">
        <v>0</v>
      </c>
      <c r="F22" s="938">
        <v>0</v>
      </c>
      <c r="G22" s="938">
        <v>2</v>
      </c>
      <c r="H22" s="938">
        <v>0</v>
      </c>
      <c r="I22" s="938">
        <v>1</v>
      </c>
      <c r="J22" s="938">
        <v>0</v>
      </c>
      <c r="K22" s="938">
        <v>0</v>
      </c>
      <c r="L22" s="938">
        <v>0</v>
      </c>
      <c r="M22" s="938">
        <v>0</v>
      </c>
      <c r="N22" s="938">
        <v>0</v>
      </c>
      <c r="O22" s="938">
        <v>0</v>
      </c>
      <c r="P22" s="938"/>
      <c r="Q22" s="938"/>
      <c r="R22" s="938">
        <v>1</v>
      </c>
      <c r="S22" s="938">
        <v>0</v>
      </c>
      <c r="T22" s="938">
        <v>1</v>
      </c>
      <c r="U22" s="938">
        <v>0</v>
      </c>
      <c r="V22" s="938">
        <v>0</v>
      </c>
      <c r="W22" s="938">
        <v>0</v>
      </c>
      <c r="X22" s="939">
        <v>0</v>
      </c>
      <c r="Y22" s="940" t="s">
        <v>356</v>
      </c>
      <c r="Z22" s="941" t="s">
        <v>361</v>
      </c>
      <c r="AA22" s="941" t="s">
        <v>349</v>
      </c>
      <c r="AB22" s="940" t="s">
        <v>361</v>
      </c>
      <c r="AC22" s="942"/>
      <c r="AD22" s="943"/>
      <c r="AE22" s="943"/>
      <c r="AF22" s="944">
        <v>4</v>
      </c>
      <c r="AG22" s="945">
        <v>0</v>
      </c>
      <c r="AH22" s="945">
        <v>2.8</v>
      </c>
      <c r="AI22" s="945">
        <v>0</v>
      </c>
      <c r="AJ22" s="945">
        <v>0</v>
      </c>
      <c r="AK22" s="945">
        <v>0</v>
      </c>
      <c r="AL22" s="945">
        <v>0</v>
      </c>
      <c r="AM22" s="945">
        <v>0</v>
      </c>
      <c r="AN22" s="946">
        <v>0</v>
      </c>
      <c r="AO22" s="48"/>
      <c r="AP22" s="48"/>
      <c r="AQ22" s="48"/>
      <c r="AR22" s="48"/>
      <c r="AS22" s="48"/>
      <c r="AT22" s="947">
        <f t="shared" si="0"/>
        <v>3</v>
      </c>
      <c r="AU22" s="48"/>
    </row>
    <row r="23" spans="2:47" x14ac:dyDescent="0.45">
      <c r="B23" s="935" t="s">
        <v>298</v>
      </c>
      <c r="C23" s="936">
        <v>4</v>
      </c>
      <c r="D23" s="937">
        <v>0</v>
      </c>
      <c r="E23" s="938">
        <v>0</v>
      </c>
      <c r="F23" s="938">
        <v>0</v>
      </c>
      <c r="G23" s="938">
        <v>0</v>
      </c>
      <c r="H23" s="938">
        <v>0</v>
      </c>
      <c r="I23" s="938">
        <v>0</v>
      </c>
      <c r="J23" s="938">
        <v>1</v>
      </c>
      <c r="K23" s="938">
        <v>0</v>
      </c>
      <c r="L23" s="938">
        <v>0</v>
      </c>
      <c r="M23" s="938">
        <v>0</v>
      </c>
      <c r="N23" s="938">
        <v>0</v>
      </c>
      <c r="O23" s="938">
        <v>2</v>
      </c>
      <c r="P23" s="938"/>
      <c r="Q23" s="938"/>
      <c r="R23" s="938"/>
      <c r="S23" s="938">
        <v>0</v>
      </c>
      <c r="T23" s="938">
        <v>0</v>
      </c>
      <c r="U23" s="938">
        <v>1</v>
      </c>
      <c r="V23" s="938">
        <v>0</v>
      </c>
      <c r="W23" s="938">
        <v>0</v>
      </c>
      <c r="X23" s="939">
        <v>2</v>
      </c>
      <c r="Y23" s="940" t="s">
        <v>349</v>
      </c>
      <c r="Z23" s="941" t="s">
        <v>356</v>
      </c>
      <c r="AA23" s="941" t="s">
        <v>356</v>
      </c>
      <c r="AB23" s="940" t="s">
        <v>356</v>
      </c>
      <c r="AC23" s="942"/>
      <c r="AD23" s="943"/>
      <c r="AE23" s="943"/>
      <c r="AF23" s="944"/>
      <c r="AG23" s="945">
        <v>0</v>
      </c>
      <c r="AH23" s="945">
        <v>0</v>
      </c>
      <c r="AI23" s="945">
        <v>0.04</v>
      </c>
      <c r="AJ23" s="945">
        <v>0</v>
      </c>
      <c r="AK23" s="945">
        <v>0</v>
      </c>
      <c r="AL23" s="945">
        <v>0</v>
      </c>
      <c r="AM23" s="945">
        <v>0</v>
      </c>
      <c r="AN23" s="946">
        <v>5.4</v>
      </c>
      <c r="AO23" s="48"/>
      <c r="AP23" s="48"/>
      <c r="AQ23" s="48"/>
      <c r="AR23" s="48"/>
      <c r="AS23" s="48"/>
      <c r="AT23" s="947">
        <f t="shared" si="0"/>
        <v>2</v>
      </c>
      <c r="AU23" s="48"/>
    </row>
    <row r="24" spans="2:47" x14ac:dyDescent="0.45">
      <c r="B24" s="935" t="s">
        <v>299</v>
      </c>
      <c r="C24" s="936">
        <v>2.7</v>
      </c>
      <c r="D24" s="937">
        <v>0</v>
      </c>
      <c r="E24" s="938">
        <v>0</v>
      </c>
      <c r="F24" s="938">
        <v>0</v>
      </c>
      <c r="G24" s="938">
        <v>0</v>
      </c>
      <c r="H24" s="938">
        <v>0</v>
      </c>
      <c r="I24" s="938">
        <v>2</v>
      </c>
      <c r="J24" s="938">
        <v>0</v>
      </c>
      <c r="K24" s="938">
        <v>0</v>
      </c>
      <c r="L24" s="938">
        <v>0</v>
      </c>
      <c r="M24" s="938">
        <v>0</v>
      </c>
      <c r="N24" s="938">
        <v>0</v>
      </c>
      <c r="O24" s="938">
        <v>0</v>
      </c>
      <c r="P24" s="938"/>
      <c r="Q24" s="938"/>
      <c r="R24" s="938"/>
      <c r="S24" s="938">
        <v>0</v>
      </c>
      <c r="T24" s="938">
        <v>2</v>
      </c>
      <c r="U24" s="938">
        <v>0</v>
      </c>
      <c r="V24" s="938">
        <v>0</v>
      </c>
      <c r="W24" s="938">
        <v>0</v>
      </c>
      <c r="X24" s="939">
        <v>0</v>
      </c>
      <c r="Y24" s="940" t="s">
        <v>349</v>
      </c>
      <c r="Z24" s="941" t="s">
        <v>361</v>
      </c>
      <c r="AA24" s="941" t="s">
        <v>349</v>
      </c>
      <c r="AB24" s="940" t="s">
        <v>361</v>
      </c>
      <c r="AC24" s="942"/>
      <c r="AD24" s="943"/>
      <c r="AE24" s="943"/>
      <c r="AF24" s="944"/>
      <c r="AG24" s="945">
        <v>0</v>
      </c>
      <c r="AH24" s="945">
        <v>8.64</v>
      </c>
      <c r="AI24" s="945">
        <v>0</v>
      </c>
      <c r="AJ24" s="945">
        <v>0</v>
      </c>
      <c r="AK24" s="945">
        <v>0</v>
      </c>
      <c r="AL24" s="945">
        <v>0</v>
      </c>
      <c r="AM24" s="945">
        <v>0</v>
      </c>
      <c r="AN24" s="946">
        <v>0</v>
      </c>
      <c r="AO24" s="48"/>
      <c r="AP24" s="48"/>
      <c r="AQ24" s="48"/>
      <c r="AR24" s="48"/>
      <c r="AS24" s="48"/>
      <c r="AT24" s="947">
        <f t="shared" si="0"/>
        <v>3</v>
      </c>
      <c r="AU24" s="48"/>
    </row>
    <row r="25" spans="2:47" x14ac:dyDescent="0.45">
      <c r="B25" s="935" t="s">
        <v>300</v>
      </c>
      <c r="C25" s="936">
        <v>2.7</v>
      </c>
      <c r="D25" s="937">
        <v>0</v>
      </c>
      <c r="E25" s="938">
        <v>0</v>
      </c>
      <c r="F25" s="938">
        <v>0</v>
      </c>
      <c r="G25" s="938">
        <v>0</v>
      </c>
      <c r="H25" s="938">
        <v>0</v>
      </c>
      <c r="I25" s="938">
        <v>1</v>
      </c>
      <c r="J25" s="938">
        <v>0</v>
      </c>
      <c r="K25" s="938">
        <v>0</v>
      </c>
      <c r="L25" s="938">
        <v>0</v>
      </c>
      <c r="M25" s="938">
        <v>0</v>
      </c>
      <c r="N25" s="938">
        <v>0</v>
      </c>
      <c r="O25" s="938">
        <v>2</v>
      </c>
      <c r="P25" s="938"/>
      <c r="Q25" s="938"/>
      <c r="R25" s="938"/>
      <c r="S25" s="938">
        <v>0</v>
      </c>
      <c r="T25" s="938">
        <v>1</v>
      </c>
      <c r="U25" s="938">
        <v>0</v>
      </c>
      <c r="V25" s="938">
        <v>0</v>
      </c>
      <c r="W25" s="938">
        <v>0</v>
      </c>
      <c r="X25" s="939">
        <v>2</v>
      </c>
      <c r="Y25" s="940" t="s">
        <v>349</v>
      </c>
      <c r="Z25" s="941" t="s">
        <v>361</v>
      </c>
      <c r="AA25" s="941" t="s">
        <v>356</v>
      </c>
      <c r="AB25" s="940" t="s">
        <v>361</v>
      </c>
      <c r="AC25" s="942"/>
      <c r="AD25" s="943"/>
      <c r="AE25" s="943"/>
      <c r="AF25" s="944"/>
      <c r="AG25" s="945">
        <v>0</v>
      </c>
      <c r="AH25" s="945">
        <v>2.92</v>
      </c>
      <c r="AI25" s="945">
        <v>0</v>
      </c>
      <c r="AJ25" s="945">
        <v>0</v>
      </c>
      <c r="AK25" s="945">
        <v>0</v>
      </c>
      <c r="AL25" s="945">
        <v>0</v>
      </c>
      <c r="AM25" s="945">
        <v>0</v>
      </c>
      <c r="AN25" s="946">
        <v>4.4000000000000004</v>
      </c>
      <c r="AO25" s="48"/>
      <c r="AP25" s="48"/>
      <c r="AQ25" s="48"/>
      <c r="AR25" s="48"/>
      <c r="AS25" s="48"/>
      <c r="AT25" s="947">
        <f t="shared" si="0"/>
        <v>3</v>
      </c>
      <c r="AU25" s="48"/>
    </row>
    <row r="26" spans="2:47" x14ac:dyDescent="0.45">
      <c r="B26" s="935" t="s">
        <v>301</v>
      </c>
      <c r="C26" s="936">
        <v>5.5</v>
      </c>
      <c r="D26" s="937">
        <v>0</v>
      </c>
      <c r="E26" s="938">
        <v>0</v>
      </c>
      <c r="F26" s="938">
        <v>0</v>
      </c>
      <c r="G26" s="938">
        <v>0</v>
      </c>
      <c r="H26" s="938">
        <v>0</v>
      </c>
      <c r="I26" s="938">
        <v>3</v>
      </c>
      <c r="J26" s="938">
        <v>0</v>
      </c>
      <c r="K26" s="938">
        <v>0</v>
      </c>
      <c r="L26" s="938">
        <v>0</v>
      </c>
      <c r="M26" s="938">
        <v>0</v>
      </c>
      <c r="N26" s="938">
        <v>0</v>
      </c>
      <c r="O26" s="938">
        <v>2</v>
      </c>
      <c r="P26" s="938"/>
      <c r="Q26" s="938"/>
      <c r="R26" s="938"/>
      <c r="S26" s="938">
        <v>0</v>
      </c>
      <c r="T26" s="938">
        <v>3</v>
      </c>
      <c r="U26" s="938">
        <v>0</v>
      </c>
      <c r="V26" s="938">
        <v>0</v>
      </c>
      <c r="W26" s="938">
        <v>0</v>
      </c>
      <c r="X26" s="939">
        <v>2</v>
      </c>
      <c r="Y26" s="940" t="s">
        <v>349</v>
      </c>
      <c r="Z26" s="941" t="s">
        <v>361</v>
      </c>
      <c r="AA26" s="941" t="s">
        <v>356</v>
      </c>
      <c r="AB26" s="940" t="s">
        <v>361</v>
      </c>
      <c r="AC26" s="942"/>
      <c r="AD26" s="943"/>
      <c r="AE26" s="943"/>
      <c r="AF26" s="944"/>
      <c r="AG26" s="945">
        <v>0</v>
      </c>
      <c r="AH26" s="945">
        <v>6.76</v>
      </c>
      <c r="AI26" s="945">
        <v>0</v>
      </c>
      <c r="AJ26" s="945">
        <v>0</v>
      </c>
      <c r="AK26" s="945">
        <v>0</v>
      </c>
      <c r="AL26" s="945">
        <v>0</v>
      </c>
      <c r="AM26" s="945">
        <v>0</v>
      </c>
      <c r="AN26" s="946">
        <v>3.36</v>
      </c>
      <c r="AO26" s="48"/>
      <c r="AP26" s="48"/>
      <c r="AQ26" s="48"/>
      <c r="AR26" s="48"/>
      <c r="AS26" s="48"/>
      <c r="AT26" s="947">
        <f t="shared" si="0"/>
        <v>3</v>
      </c>
      <c r="AU26" s="48"/>
    </row>
    <row r="27" spans="2:47" x14ac:dyDescent="0.45">
      <c r="B27" s="935" t="s">
        <v>302</v>
      </c>
      <c r="C27" s="936">
        <v>4</v>
      </c>
      <c r="D27" s="937">
        <v>0</v>
      </c>
      <c r="E27" s="938">
        <v>0</v>
      </c>
      <c r="F27" s="938">
        <v>0</v>
      </c>
      <c r="G27" s="938">
        <v>0</v>
      </c>
      <c r="H27" s="938">
        <v>0</v>
      </c>
      <c r="I27" s="938">
        <v>0</v>
      </c>
      <c r="J27" s="938">
        <v>0</v>
      </c>
      <c r="K27" s="938">
        <v>0</v>
      </c>
      <c r="L27" s="938">
        <v>0</v>
      </c>
      <c r="M27" s="938">
        <v>0</v>
      </c>
      <c r="N27" s="938">
        <v>1</v>
      </c>
      <c r="O27" s="938">
        <v>0</v>
      </c>
      <c r="P27" s="938"/>
      <c r="Q27" s="938"/>
      <c r="R27" s="938"/>
      <c r="S27" s="938">
        <v>0</v>
      </c>
      <c r="T27" s="938">
        <v>0</v>
      </c>
      <c r="U27" s="938">
        <v>0</v>
      </c>
      <c r="V27" s="938">
        <v>0</v>
      </c>
      <c r="W27" s="938">
        <v>0</v>
      </c>
      <c r="X27" s="939">
        <v>1</v>
      </c>
      <c r="Y27" s="940" t="s">
        <v>349</v>
      </c>
      <c r="Z27" s="941" t="s">
        <v>349</v>
      </c>
      <c r="AA27" s="941" t="s">
        <v>356</v>
      </c>
      <c r="AB27" s="940" t="s">
        <v>356</v>
      </c>
      <c r="AC27" s="942"/>
      <c r="AD27" s="943"/>
      <c r="AE27" s="943"/>
      <c r="AF27" s="944"/>
      <c r="AG27" s="945">
        <v>0</v>
      </c>
      <c r="AH27" s="945">
        <v>0</v>
      </c>
      <c r="AI27" s="945">
        <v>0</v>
      </c>
      <c r="AJ27" s="945">
        <v>0</v>
      </c>
      <c r="AK27" s="945">
        <v>0</v>
      </c>
      <c r="AL27" s="945">
        <v>0</v>
      </c>
      <c r="AM27" s="945">
        <v>1.6</v>
      </c>
      <c r="AN27" s="946">
        <v>0</v>
      </c>
      <c r="AO27" s="48"/>
      <c r="AP27" s="48"/>
      <c r="AQ27" s="48"/>
      <c r="AR27" s="48"/>
      <c r="AS27" s="48"/>
      <c r="AT27" s="947">
        <f t="shared" si="0"/>
        <v>2</v>
      </c>
      <c r="AU27" s="48"/>
    </row>
    <row r="28" spans="2:47" x14ac:dyDescent="0.45">
      <c r="B28" s="935" t="s">
        <v>303</v>
      </c>
      <c r="C28" s="936">
        <v>4</v>
      </c>
      <c r="D28" s="937">
        <v>0</v>
      </c>
      <c r="E28" s="938">
        <v>0</v>
      </c>
      <c r="F28" s="938">
        <v>0</v>
      </c>
      <c r="G28" s="938">
        <v>0</v>
      </c>
      <c r="H28" s="938">
        <v>0</v>
      </c>
      <c r="I28" s="938">
        <v>1</v>
      </c>
      <c r="J28" s="938">
        <v>0</v>
      </c>
      <c r="K28" s="938">
        <v>0</v>
      </c>
      <c r="L28" s="938">
        <v>0</v>
      </c>
      <c r="M28" s="938">
        <v>0</v>
      </c>
      <c r="N28" s="938">
        <v>0</v>
      </c>
      <c r="O28" s="938">
        <v>1</v>
      </c>
      <c r="P28" s="938"/>
      <c r="Q28" s="938"/>
      <c r="R28" s="938"/>
      <c r="S28" s="938">
        <v>0</v>
      </c>
      <c r="T28" s="938">
        <v>1</v>
      </c>
      <c r="U28" s="938">
        <v>0</v>
      </c>
      <c r="V28" s="938">
        <v>0</v>
      </c>
      <c r="W28" s="938">
        <v>0</v>
      </c>
      <c r="X28" s="939">
        <v>1</v>
      </c>
      <c r="Y28" s="940" t="s">
        <v>349</v>
      </c>
      <c r="Z28" s="941" t="s">
        <v>361</v>
      </c>
      <c r="AA28" s="941" t="s">
        <v>356</v>
      </c>
      <c r="AB28" s="940" t="s">
        <v>361</v>
      </c>
      <c r="AC28" s="942"/>
      <c r="AD28" s="943"/>
      <c r="AE28" s="943"/>
      <c r="AF28" s="944"/>
      <c r="AG28" s="945">
        <v>0</v>
      </c>
      <c r="AH28" s="945">
        <v>2.88</v>
      </c>
      <c r="AI28" s="945">
        <v>0</v>
      </c>
      <c r="AJ28" s="945">
        <v>0</v>
      </c>
      <c r="AK28" s="945">
        <v>0</v>
      </c>
      <c r="AL28" s="945">
        <v>0</v>
      </c>
      <c r="AM28" s="945">
        <v>0</v>
      </c>
      <c r="AN28" s="946">
        <v>5.95</v>
      </c>
      <c r="AO28" s="48"/>
      <c r="AP28" s="48"/>
      <c r="AQ28" s="48"/>
      <c r="AR28" s="48"/>
      <c r="AS28" s="48"/>
      <c r="AT28" s="947">
        <f t="shared" si="0"/>
        <v>3</v>
      </c>
      <c r="AU28" s="48"/>
    </row>
    <row r="29" spans="2:47" x14ac:dyDescent="0.45">
      <c r="B29" s="935" t="s">
        <v>304</v>
      </c>
      <c r="C29" s="936">
        <v>4</v>
      </c>
      <c r="D29" s="937">
        <v>0</v>
      </c>
      <c r="E29" s="938">
        <v>0</v>
      </c>
      <c r="F29" s="938">
        <v>0</v>
      </c>
      <c r="G29" s="938">
        <v>0</v>
      </c>
      <c r="H29" s="938">
        <v>0</v>
      </c>
      <c r="I29" s="938">
        <v>0</v>
      </c>
      <c r="J29" s="938">
        <v>0</v>
      </c>
      <c r="K29" s="938">
        <v>0</v>
      </c>
      <c r="L29" s="938">
        <v>0</v>
      </c>
      <c r="M29" s="938">
        <v>0</v>
      </c>
      <c r="N29" s="938">
        <v>0</v>
      </c>
      <c r="O29" s="938">
        <v>2</v>
      </c>
      <c r="P29" s="938"/>
      <c r="Q29" s="938"/>
      <c r="R29" s="938"/>
      <c r="S29" s="938">
        <v>0</v>
      </c>
      <c r="T29" s="938">
        <v>0</v>
      </c>
      <c r="U29" s="938">
        <v>0</v>
      </c>
      <c r="V29" s="938">
        <v>0</v>
      </c>
      <c r="W29" s="938">
        <v>0</v>
      </c>
      <c r="X29" s="939">
        <v>2</v>
      </c>
      <c r="Y29" s="940" t="s">
        <v>349</v>
      </c>
      <c r="Z29" s="941" t="s">
        <v>349</v>
      </c>
      <c r="AA29" s="941" t="s">
        <v>356</v>
      </c>
      <c r="AB29" s="940" t="s">
        <v>356</v>
      </c>
      <c r="AC29" s="942"/>
      <c r="AD29" s="943"/>
      <c r="AE29" s="943"/>
      <c r="AF29" s="944"/>
      <c r="AG29" s="945">
        <v>0</v>
      </c>
      <c r="AH29" s="945">
        <v>0</v>
      </c>
      <c r="AI29" s="945">
        <v>0</v>
      </c>
      <c r="AJ29" s="945">
        <v>0</v>
      </c>
      <c r="AK29" s="945">
        <v>0</v>
      </c>
      <c r="AL29" s="945">
        <v>0</v>
      </c>
      <c r="AM29" s="945">
        <v>0</v>
      </c>
      <c r="AN29" s="946">
        <v>5.34</v>
      </c>
      <c r="AO29" s="48"/>
      <c r="AP29" s="48"/>
      <c r="AQ29" s="48"/>
      <c r="AR29" s="48"/>
      <c r="AS29" s="48"/>
      <c r="AT29" s="947">
        <f t="shared" si="0"/>
        <v>2</v>
      </c>
      <c r="AU29" s="48"/>
    </row>
    <row r="30" spans="2:47" x14ac:dyDescent="0.45">
      <c r="B30" s="935" t="s">
        <v>305</v>
      </c>
      <c r="C30" s="936">
        <v>5.5</v>
      </c>
      <c r="D30" s="937">
        <v>0</v>
      </c>
      <c r="E30" s="938">
        <v>0</v>
      </c>
      <c r="F30" s="938">
        <v>0</v>
      </c>
      <c r="G30" s="938">
        <v>0</v>
      </c>
      <c r="H30" s="938">
        <v>0</v>
      </c>
      <c r="I30" s="938">
        <v>0</v>
      </c>
      <c r="J30" s="938">
        <v>0</v>
      </c>
      <c r="K30" s="938">
        <v>0</v>
      </c>
      <c r="L30" s="938">
        <v>0</v>
      </c>
      <c r="M30" s="938">
        <v>0</v>
      </c>
      <c r="N30" s="938">
        <v>0</v>
      </c>
      <c r="O30" s="938">
        <v>1</v>
      </c>
      <c r="P30" s="938"/>
      <c r="Q30" s="938"/>
      <c r="R30" s="938"/>
      <c r="S30" s="938">
        <v>0</v>
      </c>
      <c r="T30" s="938">
        <v>0</v>
      </c>
      <c r="U30" s="938">
        <v>0</v>
      </c>
      <c r="V30" s="938">
        <v>0</v>
      </c>
      <c r="W30" s="938">
        <v>0</v>
      </c>
      <c r="X30" s="939">
        <v>1</v>
      </c>
      <c r="Y30" s="940" t="s">
        <v>349</v>
      </c>
      <c r="Z30" s="941" t="s">
        <v>349</v>
      </c>
      <c r="AA30" s="941" t="s">
        <v>356</v>
      </c>
      <c r="AB30" s="940" t="s">
        <v>356</v>
      </c>
      <c r="AC30" s="942"/>
      <c r="AD30" s="943"/>
      <c r="AE30" s="943"/>
      <c r="AF30" s="944"/>
      <c r="AG30" s="945">
        <v>0</v>
      </c>
      <c r="AH30" s="945">
        <v>0</v>
      </c>
      <c r="AI30" s="945">
        <v>0</v>
      </c>
      <c r="AJ30" s="945">
        <v>0</v>
      </c>
      <c r="AK30" s="945">
        <v>0</v>
      </c>
      <c r="AL30" s="945">
        <v>0</v>
      </c>
      <c r="AM30" s="945">
        <v>0</v>
      </c>
      <c r="AN30" s="946">
        <v>1.44</v>
      </c>
      <c r="AO30" s="48"/>
      <c r="AP30" s="48"/>
      <c r="AQ30" s="48"/>
      <c r="AR30" s="48"/>
      <c r="AS30" s="48"/>
      <c r="AT30" s="947">
        <f t="shared" si="0"/>
        <v>2</v>
      </c>
      <c r="AU30" s="48"/>
    </row>
    <row r="31" spans="2:47" x14ac:dyDescent="0.45">
      <c r="B31" s="935" t="s">
        <v>306</v>
      </c>
      <c r="C31" s="936">
        <v>6.6</v>
      </c>
      <c r="D31" s="937">
        <v>0</v>
      </c>
      <c r="E31" s="938">
        <v>0</v>
      </c>
      <c r="F31" s="938">
        <v>0</v>
      </c>
      <c r="G31" s="938">
        <v>0</v>
      </c>
      <c r="H31" s="938">
        <v>0</v>
      </c>
      <c r="I31" s="938">
        <v>0</v>
      </c>
      <c r="J31" s="938">
        <v>0</v>
      </c>
      <c r="K31" s="938">
        <v>1</v>
      </c>
      <c r="L31" s="938">
        <v>0</v>
      </c>
      <c r="M31" s="938">
        <v>0</v>
      </c>
      <c r="N31" s="938">
        <v>0</v>
      </c>
      <c r="O31" s="938">
        <v>0</v>
      </c>
      <c r="P31" s="938"/>
      <c r="Q31" s="938"/>
      <c r="R31" s="938"/>
      <c r="S31" s="938">
        <v>0</v>
      </c>
      <c r="T31" s="938">
        <v>0</v>
      </c>
      <c r="U31" s="938">
        <v>1</v>
      </c>
      <c r="V31" s="938">
        <v>0</v>
      </c>
      <c r="W31" s="938">
        <v>0</v>
      </c>
      <c r="X31" s="939">
        <v>0</v>
      </c>
      <c r="Y31" s="940" t="s">
        <v>349</v>
      </c>
      <c r="Z31" s="941" t="s">
        <v>356</v>
      </c>
      <c r="AA31" s="941" t="s">
        <v>349</v>
      </c>
      <c r="AB31" s="940" t="s">
        <v>356</v>
      </c>
      <c r="AC31" s="942"/>
      <c r="AD31" s="943"/>
      <c r="AE31" s="943"/>
      <c r="AF31" s="944"/>
      <c r="AG31" s="945">
        <v>0</v>
      </c>
      <c r="AH31" s="945">
        <v>0</v>
      </c>
      <c r="AI31" s="945">
        <v>0</v>
      </c>
      <c r="AJ31" s="945">
        <v>0.02</v>
      </c>
      <c r="AK31" s="945">
        <v>0</v>
      </c>
      <c r="AL31" s="945">
        <v>0</v>
      </c>
      <c r="AM31" s="945">
        <v>0</v>
      </c>
      <c r="AN31" s="946">
        <v>0</v>
      </c>
      <c r="AO31" s="48"/>
      <c r="AP31" s="48"/>
      <c r="AQ31" s="48"/>
      <c r="AR31" s="48"/>
      <c r="AS31" s="48"/>
      <c r="AT31" s="947">
        <f t="shared" si="0"/>
        <v>2</v>
      </c>
      <c r="AU31" s="48"/>
    </row>
    <row r="32" spans="2:47" x14ac:dyDescent="0.45">
      <c r="B32" s="935" t="s">
        <v>307</v>
      </c>
      <c r="C32" s="936">
        <v>4</v>
      </c>
      <c r="D32" s="937">
        <v>0</v>
      </c>
      <c r="E32" s="938">
        <v>0</v>
      </c>
      <c r="F32" s="938">
        <v>0</v>
      </c>
      <c r="G32" s="938">
        <v>0</v>
      </c>
      <c r="H32" s="938">
        <v>0</v>
      </c>
      <c r="I32" s="938">
        <v>2</v>
      </c>
      <c r="J32" s="938">
        <v>0</v>
      </c>
      <c r="K32" s="938">
        <v>0</v>
      </c>
      <c r="L32" s="938">
        <v>0</v>
      </c>
      <c r="M32" s="938">
        <v>0</v>
      </c>
      <c r="N32" s="938">
        <v>0</v>
      </c>
      <c r="O32" s="938">
        <v>1</v>
      </c>
      <c r="P32" s="938"/>
      <c r="Q32" s="938"/>
      <c r="R32" s="938"/>
      <c r="S32" s="938">
        <v>0</v>
      </c>
      <c r="T32" s="938">
        <v>2</v>
      </c>
      <c r="U32" s="938">
        <v>0</v>
      </c>
      <c r="V32" s="938">
        <v>0</v>
      </c>
      <c r="W32" s="938">
        <v>0</v>
      </c>
      <c r="X32" s="939">
        <v>1</v>
      </c>
      <c r="Y32" s="940" t="s">
        <v>349</v>
      </c>
      <c r="Z32" s="941" t="s">
        <v>361</v>
      </c>
      <c r="AA32" s="941" t="s">
        <v>356</v>
      </c>
      <c r="AB32" s="940" t="s">
        <v>361</v>
      </c>
      <c r="AC32" s="942"/>
      <c r="AD32" s="943"/>
      <c r="AE32" s="943"/>
      <c r="AF32" s="944"/>
      <c r="AG32" s="945">
        <v>0</v>
      </c>
      <c r="AH32" s="945">
        <v>5.72</v>
      </c>
      <c r="AI32" s="945">
        <v>0</v>
      </c>
      <c r="AJ32" s="945">
        <v>0</v>
      </c>
      <c r="AK32" s="945">
        <v>0</v>
      </c>
      <c r="AL32" s="945">
        <v>0</v>
      </c>
      <c r="AM32" s="945">
        <v>0</v>
      </c>
      <c r="AN32" s="946">
        <v>1.84</v>
      </c>
      <c r="AO32" s="48"/>
      <c r="AP32" s="48"/>
      <c r="AQ32" s="48"/>
      <c r="AR32" s="48"/>
      <c r="AS32" s="48"/>
      <c r="AT32" s="947">
        <f t="shared" si="0"/>
        <v>3</v>
      </c>
      <c r="AU32" s="48"/>
    </row>
    <row r="33" spans="2:47" x14ac:dyDescent="0.45">
      <c r="B33" s="935" t="s">
        <v>308</v>
      </c>
      <c r="C33" s="936">
        <v>6.6</v>
      </c>
      <c r="D33" s="937">
        <v>0</v>
      </c>
      <c r="E33" s="938">
        <v>0</v>
      </c>
      <c r="F33" s="938">
        <v>0</v>
      </c>
      <c r="G33" s="938">
        <v>0</v>
      </c>
      <c r="H33" s="938">
        <v>0</v>
      </c>
      <c r="I33" s="938">
        <v>0</v>
      </c>
      <c r="J33" s="938">
        <v>0</v>
      </c>
      <c r="K33" s="938">
        <v>0</v>
      </c>
      <c r="L33" s="938">
        <v>0</v>
      </c>
      <c r="M33" s="938">
        <v>0</v>
      </c>
      <c r="N33" s="938">
        <v>0</v>
      </c>
      <c r="O33" s="938">
        <v>0</v>
      </c>
      <c r="P33" s="938"/>
      <c r="Q33" s="938"/>
      <c r="R33" s="938"/>
      <c r="S33" s="938">
        <v>0</v>
      </c>
      <c r="T33" s="938">
        <v>0</v>
      </c>
      <c r="U33" s="938">
        <v>0</v>
      </c>
      <c r="V33" s="938">
        <v>0</v>
      </c>
      <c r="W33" s="938">
        <v>0</v>
      </c>
      <c r="X33" s="939">
        <v>0</v>
      </c>
      <c r="Y33" s="940" t="s">
        <v>349</v>
      </c>
      <c r="Z33" s="941" t="s">
        <v>349</v>
      </c>
      <c r="AA33" s="941" t="s">
        <v>349</v>
      </c>
      <c r="AB33" s="940" t="s">
        <v>349</v>
      </c>
      <c r="AC33" s="942"/>
      <c r="AD33" s="943"/>
      <c r="AE33" s="943"/>
      <c r="AF33" s="944"/>
      <c r="AG33" s="945">
        <v>0</v>
      </c>
      <c r="AH33" s="945">
        <v>0</v>
      </c>
      <c r="AI33" s="945">
        <v>0</v>
      </c>
      <c r="AJ33" s="945">
        <v>0</v>
      </c>
      <c r="AK33" s="945">
        <v>0</v>
      </c>
      <c r="AL33" s="945">
        <v>0</v>
      </c>
      <c r="AM33" s="945">
        <v>0</v>
      </c>
      <c r="AN33" s="946">
        <v>0</v>
      </c>
      <c r="AO33" s="48"/>
      <c r="AP33" s="48"/>
      <c r="AQ33" s="48"/>
      <c r="AR33" s="48"/>
      <c r="AS33" s="48"/>
      <c r="AT33" s="947">
        <f t="shared" si="0"/>
        <v>1</v>
      </c>
      <c r="AU33" s="48"/>
    </row>
    <row r="34" spans="2:47" x14ac:dyDescent="0.45">
      <c r="B34" s="935" t="s">
        <v>309</v>
      </c>
      <c r="C34" s="936">
        <v>5.4</v>
      </c>
      <c r="D34" s="937">
        <v>0</v>
      </c>
      <c r="E34" s="938">
        <v>0</v>
      </c>
      <c r="F34" s="938">
        <v>0</v>
      </c>
      <c r="G34" s="938">
        <v>0</v>
      </c>
      <c r="H34" s="938">
        <v>0</v>
      </c>
      <c r="I34" s="938">
        <v>2</v>
      </c>
      <c r="J34" s="938">
        <v>0</v>
      </c>
      <c r="K34" s="938">
        <v>0</v>
      </c>
      <c r="L34" s="938">
        <v>0</v>
      </c>
      <c r="M34" s="938">
        <v>0</v>
      </c>
      <c r="N34" s="938">
        <v>1</v>
      </c>
      <c r="O34" s="938">
        <v>2</v>
      </c>
      <c r="P34" s="938"/>
      <c r="Q34" s="938"/>
      <c r="R34" s="938"/>
      <c r="S34" s="938">
        <v>0</v>
      </c>
      <c r="T34" s="938">
        <v>2</v>
      </c>
      <c r="U34" s="938">
        <v>0</v>
      </c>
      <c r="V34" s="938">
        <v>0</v>
      </c>
      <c r="W34" s="938">
        <v>0</v>
      </c>
      <c r="X34" s="939">
        <v>3</v>
      </c>
      <c r="Y34" s="940" t="s">
        <v>349</v>
      </c>
      <c r="Z34" s="941" t="s">
        <v>361</v>
      </c>
      <c r="AA34" s="941" t="s">
        <v>356</v>
      </c>
      <c r="AB34" s="940" t="s">
        <v>361</v>
      </c>
      <c r="AC34" s="942"/>
      <c r="AD34" s="943"/>
      <c r="AE34" s="943"/>
      <c r="AF34" s="944"/>
      <c r="AG34" s="945">
        <v>0</v>
      </c>
      <c r="AH34" s="945">
        <v>5.32</v>
      </c>
      <c r="AI34" s="945">
        <v>0</v>
      </c>
      <c r="AJ34" s="945">
        <v>0</v>
      </c>
      <c r="AK34" s="945">
        <v>0</v>
      </c>
      <c r="AL34" s="945">
        <v>0</v>
      </c>
      <c r="AM34" s="945">
        <v>3.05</v>
      </c>
      <c r="AN34" s="946">
        <v>2.65</v>
      </c>
      <c r="AO34" s="48"/>
      <c r="AP34" s="48"/>
      <c r="AQ34" s="48"/>
      <c r="AR34" s="48"/>
      <c r="AS34" s="48"/>
      <c r="AT34" s="947">
        <f t="shared" si="0"/>
        <v>3</v>
      </c>
      <c r="AU34" s="48"/>
    </row>
    <row r="35" spans="2:47" x14ac:dyDescent="0.45">
      <c r="B35" s="935" t="s">
        <v>310</v>
      </c>
      <c r="C35" s="936">
        <v>5.4</v>
      </c>
      <c r="D35" s="937">
        <v>0</v>
      </c>
      <c r="E35" s="938">
        <v>0</v>
      </c>
      <c r="F35" s="938">
        <v>0</v>
      </c>
      <c r="G35" s="938">
        <v>0</v>
      </c>
      <c r="H35" s="938">
        <v>0</v>
      </c>
      <c r="I35" s="938">
        <v>1</v>
      </c>
      <c r="J35" s="938">
        <v>1</v>
      </c>
      <c r="K35" s="938">
        <v>0</v>
      </c>
      <c r="L35" s="938">
        <v>0</v>
      </c>
      <c r="M35" s="938">
        <v>0</v>
      </c>
      <c r="N35" s="938">
        <v>1</v>
      </c>
      <c r="O35" s="938">
        <v>2</v>
      </c>
      <c r="P35" s="938"/>
      <c r="Q35" s="938"/>
      <c r="R35" s="938"/>
      <c r="S35" s="938">
        <v>0</v>
      </c>
      <c r="T35" s="938">
        <v>1</v>
      </c>
      <c r="U35" s="938">
        <v>1</v>
      </c>
      <c r="V35" s="938">
        <v>0</v>
      </c>
      <c r="W35" s="938">
        <v>0</v>
      </c>
      <c r="X35" s="939">
        <v>3</v>
      </c>
      <c r="Y35" s="940" t="s">
        <v>349</v>
      </c>
      <c r="Z35" s="941" t="s">
        <v>361</v>
      </c>
      <c r="AA35" s="941" t="s">
        <v>356</v>
      </c>
      <c r="AB35" s="940" t="s">
        <v>361</v>
      </c>
      <c r="AC35" s="942"/>
      <c r="AD35" s="943"/>
      <c r="AE35" s="943"/>
      <c r="AF35" s="944"/>
      <c r="AG35" s="945">
        <v>0</v>
      </c>
      <c r="AH35" s="945">
        <v>2.88</v>
      </c>
      <c r="AI35" s="945">
        <v>0.12</v>
      </c>
      <c r="AJ35" s="945">
        <v>0</v>
      </c>
      <c r="AK35" s="945">
        <v>0</v>
      </c>
      <c r="AL35" s="945">
        <v>0</v>
      </c>
      <c r="AM35" s="945">
        <v>1.1499999999999999</v>
      </c>
      <c r="AN35" s="946">
        <v>1.99</v>
      </c>
      <c r="AO35" s="48"/>
      <c r="AP35" s="48"/>
      <c r="AQ35" s="48"/>
      <c r="AR35" s="48"/>
      <c r="AS35" s="48"/>
      <c r="AT35" s="947">
        <f t="shared" si="0"/>
        <v>3</v>
      </c>
      <c r="AU35" s="48"/>
    </row>
    <row r="36" spans="2:47" x14ac:dyDescent="0.45">
      <c r="B36" s="935" t="s">
        <v>311</v>
      </c>
      <c r="C36" s="936">
        <v>4</v>
      </c>
      <c r="D36" s="937">
        <v>0</v>
      </c>
      <c r="E36" s="938">
        <v>0</v>
      </c>
      <c r="F36" s="938">
        <v>0</v>
      </c>
      <c r="G36" s="938">
        <v>0</v>
      </c>
      <c r="H36" s="938">
        <v>0</v>
      </c>
      <c r="I36" s="938">
        <v>2</v>
      </c>
      <c r="J36" s="938">
        <v>0</v>
      </c>
      <c r="K36" s="938">
        <v>0</v>
      </c>
      <c r="L36" s="938">
        <v>0</v>
      </c>
      <c r="M36" s="938">
        <v>0</v>
      </c>
      <c r="N36" s="938">
        <v>0</v>
      </c>
      <c r="O36" s="938">
        <v>0</v>
      </c>
      <c r="P36" s="938"/>
      <c r="Q36" s="938"/>
      <c r="R36" s="938"/>
      <c r="S36" s="938">
        <v>0</v>
      </c>
      <c r="T36" s="938">
        <v>2</v>
      </c>
      <c r="U36" s="938">
        <v>0</v>
      </c>
      <c r="V36" s="938">
        <v>0</v>
      </c>
      <c r="W36" s="938">
        <v>0</v>
      </c>
      <c r="X36" s="939">
        <v>0</v>
      </c>
      <c r="Y36" s="940" t="s">
        <v>349</v>
      </c>
      <c r="Z36" s="941" t="s">
        <v>361</v>
      </c>
      <c r="AA36" s="941" t="s">
        <v>349</v>
      </c>
      <c r="AB36" s="940" t="s">
        <v>361</v>
      </c>
      <c r="AC36" s="942"/>
      <c r="AD36" s="943"/>
      <c r="AE36" s="943"/>
      <c r="AF36" s="944"/>
      <c r="AG36" s="945">
        <v>0</v>
      </c>
      <c r="AH36" s="945">
        <v>5.76</v>
      </c>
      <c r="AI36" s="945">
        <v>0</v>
      </c>
      <c r="AJ36" s="945">
        <v>0</v>
      </c>
      <c r="AK36" s="945">
        <v>0</v>
      </c>
      <c r="AL36" s="945">
        <v>0</v>
      </c>
      <c r="AM36" s="945">
        <v>0</v>
      </c>
      <c r="AN36" s="946">
        <v>0</v>
      </c>
      <c r="AO36" s="48"/>
      <c r="AP36" s="48"/>
      <c r="AQ36" s="48"/>
      <c r="AR36" s="48"/>
      <c r="AS36" s="48"/>
      <c r="AT36" s="947">
        <f t="shared" si="0"/>
        <v>3</v>
      </c>
      <c r="AU36" s="48"/>
    </row>
    <row r="37" spans="2:47" x14ac:dyDescent="0.45">
      <c r="B37" s="935" t="s">
        <v>312</v>
      </c>
      <c r="C37" s="936">
        <v>3.8</v>
      </c>
      <c r="D37" s="937">
        <v>0</v>
      </c>
      <c r="E37" s="938">
        <v>0</v>
      </c>
      <c r="F37" s="938">
        <v>0</v>
      </c>
      <c r="G37" s="938">
        <v>0</v>
      </c>
      <c r="H37" s="938">
        <v>0</v>
      </c>
      <c r="I37" s="938">
        <v>0</v>
      </c>
      <c r="J37" s="938">
        <v>0</v>
      </c>
      <c r="K37" s="938">
        <v>0</v>
      </c>
      <c r="L37" s="938">
        <v>0</v>
      </c>
      <c r="M37" s="938">
        <v>0</v>
      </c>
      <c r="N37" s="938">
        <v>0</v>
      </c>
      <c r="O37" s="938">
        <v>0</v>
      </c>
      <c r="P37" s="938"/>
      <c r="Q37" s="938"/>
      <c r="R37" s="938"/>
      <c r="S37" s="938">
        <v>0</v>
      </c>
      <c r="T37" s="938">
        <v>0</v>
      </c>
      <c r="U37" s="938">
        <v>0</v>
      </c>
      <c r="V37" s="938">
        <v>0</v>
      </c>
      <c r="W37" s="938">
        <v>0</v>
      </c>
      <c r="X37" s="939">
        <v>0</v>
      </c>
      <c r="Y37" s="940" t="s">
        <v>349</v>
      </c>
      <c r="Z37" s="941" t="s">
        <v>349</v>
      </c>
      <c r="AA37" s="941" t="s">
        <v>349</v>
      </c>
      <c r="AB37" s="940" t="s">
        <v>349</v>
      </c>
      <c r="AC37" s="942"/>
      <c r="AD37" s="943"/>
      <c r="AE37" s="943"/>
      <c r="AF37" s="944"/>
      <c r="AG37" s="945">
        <v>0</v>
      </c>
      <c r="AH37" s="945">
        <v>0</v>
      </c>
      <c r="AI37" s="945">
        <v>0</v>
      </c>
      <c r="AJ37" s="945">
        <v>0</v>
      </c>
      <c r="AK37" s="945">
        <v>0</v>
      </c>
      <c r="AL37" s="945">
        <v>0</v>
      </c>
      <c r="AM37" s="945">
        <v>0</v>
      </c>
      <c r="AN37" s="946">
        <v>0</v>
      </c>
      <c r="AO37" s="48"/>
      <c r="AP37" s="48"/>
      <c r="AQ37" s="48"/>
      <c r="AR37" s="48"/>
      <c r="AS37" s="48"/>
      <c r="AT37" s="947">
        <f t="shared" si="0"/>
        <v>1</v>
      </c>
      <c r="AU37" s="48"/>
    </row>
    <row r="38" spans="2:47" x14ac:dyDescent="0.45">
      <c r="B38" s="935" t="s">
        <v>313</v>
      </c>
      <c r="C38" s="936">
        <v>4</v>
      </c>
      <c r="D38" s="937">
        <v>0</v>
      </c>
      <c r="E38" s="938">
        <v>0</v>
      </c>
      <c r="F38" s="938">
        <v>0</v>
      </c>
      <c r="G38" s="938">
        <v>1</v>
      </c>
      <c r="H38" s="938">
        <v>0</v>
      </c>
      <c r="I38" s="938">
        <v>0</v>
      </c>
      <c r="J38" s="938">
        <v>0</v>
      </c>
      <c r="K38" s="938">
        <v>0</v>
      </c>
      <c r="L38" s="938">
        <v>0</v>
      </c>
      <c r="M38" s="938">
        <v>0</v>
      </c>
      <c r="N38" s="938">
        <v>0</v>
      </c>
      <c r="O38" s="938">
        <v>1</v>
      </c>
      <c r="P38" s="938"/>
      <c r="Q38" s="938"/>
      <c r="R38" s="938">
        <v>1</v>
      </c>
      <c r="S38" s="938">
        <v>0</v>
      </c>
      <c r="T38" s="938">
        <v>0</v>
      </c>
      <c r="U38" s="938">
        <v>0</v>
      </c>
      <c r="V38" s="938">
        <v>0</v>
      </c>
      <c r="W38" s="938">
        <v>0</v>
      </c>
      <c r="X38" s="939">
        <v>1</v>
      </c>
      <c r="Y38" s="940" t="s">
        <v>356</v>
      </c>
      <c r="Z38" s="941" t="s">
        <v>349</v>
      </c>
      <c r="AA38" s="941" t="s">
        <v>356</v>
      </c>
      <c r="AB38" s="940" t="s">
        <v>356</v>
      </c>
      <c r="AC38" s="942"/>
      <c r="AD38" s="943"/>
      <c r="AE38" s="943"/>
      <c r="AF38" s="944">
        <v>4</v>
      </c>
      <c r="AG38" s="945">
        <v>0</v>
      </c>
      <c r="AH38" s="945">
        <v>0</v>
      </c>
      <c r="AI38" s="945">
        <v>0</v>
      </c>
      <c r="AJ38" s="945">
        <v>0</v>
      </c>
      <c r="AK38" s="945">
        <v>0</v>
      </c>
      <c r="AL38" s="945">
        <v>0</v>
      </c>
      <c r="AM38" s="945">
        <v>0</v>
      </c>
      <c r="AN38" s="946">
        <v>3.4</v>
      </c>
      <c r="AO38" s="48"/>
      <c r="AP38" s="48"/>
      <c r="AQ38" s="48"/>
      <c r="AR38" s="48"/>
      <c r="AS38" s="48"/>
      <c r="AT38" s="947">
        <f t="shared" si="0"/>
        <v>2</v>
      </c>
      <c r="AU38" s="48"/>
    </row>
    <row r="39" spans="2:47" x14ac:dyDescent="0.45">
      <c r="B39" s="935" t="s">
        <v>314</v>
      </c>
      <c r="C39" s="936">
        <v>4</v>
      </c>
      <c r="D39" s="937">
        <v>0</v>
      </c>
      <c r="E39" s="938">
        <v>0</v>
      </c>
      <c r="F39" s="938">
        <v>0</v>
      </c>
      <c r="G39" s="938">
        <v>1</v>
      </c>
      <c r="H39" s="938">
        <v>0</v>
      </c>
      <c r="I39" s="938">
        <v>0</v>
      </c>
      <c r="J39" s="938">
        <v>0</v>
      </c>
      <c r="K39" s="938">
        <v>0</v>
      </c>
      <c r="L39" s="938">
        <v>0</v>
      </c>
      <c r="M39" s="938">
        <v>0</v>
      </c>
      <c r="N39" s="938">
        <v>0</v>
      </c>
      <c r="O39" s="938">
        <v>0</v>
      </c>
      <c r="P39" s="938"/>
      <c r="Q39" s="938"/>
      <c r="R39" s="938">
        <v>1</v>
      </c>
      <c r="S39" s="938">
        <v>0</v>
      </c>
      <c r="T39" s="938">
        <v>0</v>
      </c>
      <c r="U39" s="938">
        <v>0</v>
      </c>
      <c r="V39" s="938">
        <v>0</v>
      </c>
      <c r="W39" s="938">
        <v>0</v>
      </c>
      <c r="X39" s="939">
        <v>0</v>
      </c>
      <c r="Y39" s="940" t="s">
        <v>356</v>
      </c>
      <c r="Z39" s="941" t="s">
        <v>349</v>
      </c>
      <c r="AA39" s="941" t="s">
        <v>349</v>
      </c>
      <c r="AB39" s="940" t="s">
        <v>356</v>
      </c>
      <c r="AC39" s="942"/>
      <c r="AD39" s="943"/>
      <c r="AE39" s="943"/>
      <c r="AF39" s="944">
        <v>4</v>
      </c>
      <c r="AG39" s="945">
        <v>0</v>
      </c>
      <c r="AH39" s="945">
        <v>0</v>
      </c>
      <c r="AI39" s="945">
        <v>0</v>
      </c>
      <c r="AJ39" s="945">
        <v>0</v>
      </c>
      <c r="AK39" s="945">
        <v>0</v>
      </c>
      <c r="AL39" s="945">
        <v>0</v>
      </c>
      <c r="AM39" s="945">
        <v>0</v>
      </c>
      <c r="AN39" s="946">
        <v>0</v>
      </c>
      <c r="AO39" s="48"/>
      <c r="AP39" s="48"/>
      <c r="AQ39" s="48"/>
      <c r="AR39" s="48"/>
      <c r="AS39" s="48"/>
      <c r="AT39" s="947">
        <f t="shared" si="0"/>
        <v>2</v>
      </c>
      <c r="AU39" s="48"/>
    </row>
    <row r="40" spans="2:47" x14ac:dyDescent="0.45">
      <c r="B40" s="935" t="s">
        <v>315</v>
      </c>
      <c r="C40" s="936">
        <v>5.2</v>
      </c>
      <c r="D40" s="937">
        <v>0</v>
      </c>
      <c r="E40" s="938">
        <v>0</v>
      </c>
      <c r="F40" s="938">
        <v>0</v>
      </c>
      <c r="G40" s="938">
        <v>1</v>
      </c>
      <c r="H40" s="938">
        <v>0</v>
      </c>
      <c r="I40" s="938">
        <v>0</v>
      </c>
      <c r="J40" s="938">
        <v>0</v>
      </c>
      <c r="K40" s="938">
        <v>0</v>
      </c>
      <c r="L40" s="938">
        <v>0</v>
      </c>
      <c r="M40" s="938">
        <v>0</v>
      </c>
      <c r="N40" s="938">
        <v>0</v>
      </c>
      <c r="O40" s="938">
        <v>0</v>
      </c>
      <c r="P40" s="938"/>
      <c r="Q40" s="938"/>
      <c r="R40" s="938">
        <v>1</v>
      </c>
      <c r="S40" s="938">
        <v>0</v>
      </c>
      <c r="T40" s="938">
        <v>0</v>
      </c>
      <c r="U40" s="938">
        <v>0</v>
      </c>
      <c r="V40" s="938">
        <v>0</v>
      </c>
      <c r="W40" s="938">
        <v>0</v>
      </c>
      <c r="X40" s="939">
        <v>0</v>
      </c>
      <c r="Y40" s="940" t="s">
        <v>356</v>
      </c>
      <c r="Z40" s="941" t="s">
        <v>349</v>
      </c>
      <c r="AA40" s="941" t="s">
        <v>349</v>
      </c>
      <c r="AB40" s="940" t="s">
        <v>356</v>
      </c>
      <c r="AC40" s="942"/>
      <c r="AD40" s="943"/>
      <c r="AE40" s="943"/>
      <c r="AF40" s="944">
        <v>5.2</v>
      </c>
      <c r="AG40" s="945">
        <v>0</v>
      </c>
      <c r="AH40" s="945">
        <v>0</v>
      </c>
      <c r="AI40" s="945">
        <v>0</v>
      </c>
      <c r="AJ40" s="945">
        <v>0</v>
      </c>
      <c r="AK40" s="945">
        <v>0</v>
      </c>
      <c r="AL40" s="945">
        <v>0</v>
      </c>
      <c r="AM40" s="945">
        <v>0</v>
      </c>
      <c r="AN40" s="946">
        <v>0</v>
      </c>
      <c r="AO40" s="48"/>
      <c r="AP40" s="48"/>
      <c r="AQ40" s="48"/>
      <c r="AR40" s="48"/>
      <c r="AS40" s="48"/>
      <c r="AT40" s="947">
        <f t="shared" si="0"/>
        <v>2</v>
      </c>
      <c r="AU40" s="48"/>
    </row>
    <row r="41" spans="2:47" x14ac:dyDescent="0.45">
      <c r="B41" s="935" t="s">
        <v>316</v>
      </c>
      <c r="C41" s="936">
        <v>5.2</v>
      </c>
      <c r="D41" s="937">
        <v>0</v>
      </c>
      <c r="E41" s="938">
        <v>0</v>
      </c>
      <c r="F41" s="938">
        <v>0</v>
      </c>
      <c r="G41" s="938">
        <v>1</v>
      </c>
      <c r="H41" s="938">
        <v>0</v>
      </c>
      <c r="I41" s="938">
        <v>0</v>
      </c>
      <c r="J41" s="938">
        <v>0</v>
      </c>
      <c r="K41" s="938">
        <v>0</v>
      </c>
      <c r="L41" s="938">
        <v>0</v>
      </c>
      <c r="M41" s="938">
        <v>0</v>
      </c>
      <c r="N41" s="938">
        <v>0</v>
      </c>
      <c r="O41" s="938">
        <v>0</v>
      </c>
      <c r="P41" s="938"/>
      <c r="Q41" s="938"/>
      <c r="R41" s="938">
        <v>1</v>
      </c>
      <c r="S41" s="938">
        <v>0</v>
      </c>
      <c r="T41" s="938">
        <v>0</v>
      </c>
      <c r="U41" s="938">
        <v>0</v>
      </c>
      <c r="V41" s="938">
        <v>0</v>
      </c>
      <c r="W41" s="938">
        <v>0</v>
      </c>
      <c r="X41" s="939">
        <v>0</v>
      </c>
      <c r="Y41" s="940" t="s">
        <v>356</v>
      </c>
      <c r="Z41" s="941" t="s">
        <v>349</v>
      </c>
      <c r="AA41" s="941" t="s">
        <v>349</v>
      </c>
      <c r="AB41" s="940" t="s">
        <v>356</v>
      </c>
      <c r="AC41" s="942"/>
      <c r="AD41" s="943"/>
      <c r="AE41" s="943"/>
      <c r="AF41" s="944">
        <v>5.2</v>
      </c>
      <c r="AG41" s="945">
        <v>0</v>
      </c>
      <c r="AH41" s="945">
        <v>0</v>
      </c>
      <c r="AI41" s="945">
        <v>0</v>
      </c>
      <c r="AJ41" s="945">
        <v>0</v>
      </c>
      <c r="AK41" s="945">
        <v>0</v>
      </c>
      <c r="AL41" s="945">
        <v>0</v>
      </c>
      <c r="AM41" s="945">
        <v>0</v>
      </c>
      <c r="AN41" s="946">
        <v>0</v>
      </c>
      <c r="AO41" s="48"/>
      <c r="AP41" s="48"/>
      <c r="AQ41" s="48"/>
      <c r="AR41" s="48"/>
      <c r="AS41" s="48"/>
      <c r="AT41" s="947">
        <f t="shared" si="0"/>
        <v>2</v>
      </c>
      <c r="AU41" s="48"/>
    </row>
    <row r="42" spans="2:47" x14ac:dyDescent="0.45">
      <c r="B42" s="935" t="s">
        <v>317</v>
      </c>
      <c r="C42" s="936">
        <v>4</v>
      </c>
      <c r="D42" s="937">
        <v>0</v>
      </c>
      <c r="E42" s="938">
        <v>0</v>
      </c>
      <c r="F42" s="938">
        <v>0</v>
      </c>
      <c r="G42" s="938">
        <v>1</v>
      </c>
      <c r="H42" s="938">
        <v>0</v>
      </c>
      <c r="I42" s="938">
        <v>0</v>
      </c>
      <c r="J42" s="938">
        <v>0</v>
      </c>
      <c r="K42" s="938">
        <v>0</v>
      </c>
      <c r="L42" s="938">
        <v>0</v>
      </c>
      <c r="M42" s="938">
        <v>0</v>
      </c>
      <c r="N42" s="938">
        <v>0</v>
      </c>
      <c r="O42" s="938">
        <v>0</v>
      </c>
      <c r="P42" s="938"/>
      <c r="Q42" s="938"/>
      <c r="R42" s="938">
        <v>1</v>
      </c>
      <c r="S42" s="938">
        <v>0</v>
      </c>
      <c r="T42" s="938">
        <v>0</v>
      </c>
      <c r="U42" s="938">
        <v>0</v>
      </c>
      <c r="V42" s="938">
        <v>0</v>
      </c>
      <c r="W42" s="938">
        <v>0</v>
      </c>
      <c r="X42" s="939">
        <v>0</v>
      </c>
      <c r="Y42" s="940" t="s">
        <v>356</v>
      </c>
      <c r="Z42" s="941" t="s">
        <v>349</v>
      </c>
      <c r="AA42" s="941" t="s">
        <v>349</v>
      </c>
      <c r="AB42" s="940" t="s">
        <v>356</v>
      </c>
      <c r="AC42" s="942"/>
      <c r="AD42" s="943"/>
      <c r="AE42" s="943"/>
      <c r="AF42" s="944">
        <v>4</v>
      </c>
      <c r="AG42" s="945">
        <v>0</v>
      </c>
      <c r="AH42" s="945">
        <v>0</v>
      </c>
      <c r="AI42" s="945">
        <v>0</v>
      </c>
      <c r="AJ42" s="945">
        <v>0</v>
      </c>
      <c r="AK42" s="945">
        <v>0</v>
      </c>
      <c r="AL42" s="945">
        <v>0</v>
      </c>
      <c r="AM42" s="945">
        <v>0</v>
      </c>
      <c r="AN42" s="946">
        <v>0</v>
      </c>
      <c r="AO42" s="48"/>
      <c r="AP42" s="48"/>
      <c r="AQ42" s="48"/>
      <c r="AR42" s="48"/>
      <c r="AS42" s="48"/>
      <c r="AT42" s="947">
        <f t="shared" si="0"/>
        <v>2</v>
      </c>
      <c r="AU42" s="48"/>
    </row>
    <row r="43" spans="2:47" x14ac:dyDescent="0.45">
      <c r="B43" s="935" t="s">
        <v>318</v>
      </c>
      <c r="C43" s="936">
        <v>4</v>
      </c>
      <c r="D43" s="937">
        <v>0</v>
      </c>
      <c r="E43" s="938">
        <v>0</v>
      </c>
      <c r="F43" s="938">
        <v>0</v>
      </c>
      <c r="G43" s="938">
        <v>2</v>
      </c>
      <c r="H43" s="938">
        <v>0</v>
      </c>
      <c r="I43" s="938">
        <v>0</v>
      </c>
      <c r="J43" s="938">
        <v>0</v>
      </c>
      <c r="K43" s="938">
        <v>0</v>
      </c>
      <c r="L43" s="938">
        <v>0</v>
      </c>
      <c r="M43" s="938">
        <v>0</v>
      </c>
      <c r="N43" s="938">
        <v>1</v>
      </c>
      <c r="O43" s="938">
        <v>1</v>
      </c>
      <c r="P43" s="938"/>
      <c r="Q43" s="938"/>
      <c r="R43" s="938">
        <v>1</v>
      </c>
      <c r="S43" s="938">
        <v>0</v>
      </c>
      <c r="T43" s="938">
        <v>0</v>
      </c>
      <c r="U43" s="938">
        <v>0</v>
      </c>
      <c r="V43" s="938">
        <v>0</v>
      </c>
      <c r="W43" s="938">
        <v>0</v>
      </c>
      <c r="X43" s="939">
        <v>2</v>
      </c>
      <c r="Y43" s="940" t="s">
        <v>356</v>
      </c>
      <c r="Z43" s="941" t="s">
        <v>349</v>
      </c>
      <c r="AA43" s="941" t="s">
        <v>356</v>
      </c>
      <c r="AB43" s="940" t="s">
        <v>356</v>
      </c>
      <c r="AC43" s="942"/>
      <c r="AD43" s="943"/>
      <c r="AE43" s="943"/>
      <c r="AF43" s="944">
        <v>4</v>
      </c>
      <c r="AG43" s="945">
        <v>0</v>
      </c>
      <c r="AH43" s="945">
        <v>0</v>
      </c>
      <c r="AI43" s="945">
        <v>0</v>
      </c>
      <c r="AJ43" s="945">
        <v>0</v>
      </c>
      <c r="AK43" s="945">
        <v>0</v>
      </c>
      <c r="AL43" s="945">
        <v>0</v>
      </c>
      <c r="AM43" s="945">
        <v>3.6</v>
      </c>
      <c r="AN43" s="946">
        <v>0.6</v>
      </c>
      <c r="AO43" s="48"/>
      <c r="AP43" s="48"/>
      <c r="AQ43" s="48"/>
      <c r="AR43" s="48"/>
      <c r="AS43" s="48"/>
      <c r="AT43" s="947">
        <f t="shared" si="0"/>
        <v>2</v>
      </c>
      <c r="AU43" s="48"/>
    </row>
    <row r="44" spans="2:47" x14ac:dyDescent="0.45">
      <c r="B44" s="935" t="s">
        <v>319</v>
      </c>
      <c r="C44" s="936">
        <v>4</v>
      </c>
      <c r="D44" s="937">
        <v>0</v>
      </c>
      <c r="E44" s="938">
        <v>0</v>
      </c>
      <c r="F44" s="938">
        <v>0</v>
      </c>
      <c r="G44" s="938">
        <v>2</v>
      </c>
      <c r="H44" s="938">
        <v>0</v>
      </c>
      <c r="I44" s="938">
        <v>0</v>
      </c>
      <c r="J44" s="938">
        <v>0</v>
      </c>
      <c r="K44" s="938">
        <v>0</v>
      </c>
      <c r="L44" s="938">
        <v>0</v>
      </c>
      <c r="M44" s="938">
        <v>0</v>
      </c>
      <c r="N44" s="938">
        <v>0</v>
      </c>
      <c r="O44" s="938">
        <v>2</v>
      </c>
      <c r="P44" s="938"/>
      <c r="Q44" s="938"/>
      <c r="R44" s="938">
        <v>1</v>
      </c>
      <c r="S44" s="938">
        <v>0</v>
      </c>
      <c r="T44" s="938">
        <v>0</v>
      </c>
      <c r="U44" s="938">
        <v>0</v>
      </c>
      <c r="V44" s="938">
        <v>0</v>
      </c>
      <c r="W44" s="938">
        <v>0</v>
      </c>
      <c r="X44" s="939">
        <v>2</v>
      </c>
      <c r="Y44" s="940" t="s">
        <v>356</v>
      </c>
      <c r="Z44" s="941" t="s">
        <v>349</v>
      </c>
      <c r="AA44" s="941" t="s">
        <v>356</v>
      </c>
      <c r="AB44" s="940" t="s">
        <v>356</v>
      </c>
      <c r="AC44" s="942"/>
      <c r="AD44" s="943"/>
      <c r="AE44" s="943"/>
      <c r="AF44" s="944">
        <v>4</v>
      </c>
      <c r="AG44" s="945">
        <v>0</v>
      </c>
      <c r="AH44" s="945">
        <v>0</v>
      </c>
      <c r="AI44" s="945">
        <v>0</v>
      </c>
      <c r="AJ44" s="945">
        <v>0</v>
      </c>
      <c r="AK44" s="945">
        <v>0</v>
      </c>
      <c r="AL44" s="945">
        <v>0</v>
      </c>
      <c r="AM44" s="945">
        <v>0</v>
      </c>
      <c r="AN44" s="946">
        <v>4.37</v>
      </c>
      <c r="AO44" s="48"/>
      <c r="AP44" s="48"/>
      <c r="AQ44" s="48"/>
      <c r="AR44" s="48"/>
      <c r="AS44" s="48"/>
      <c r="AT44" s="947">
        <f t="shared" si="0"/>
        <v>2</v>
      </c>
      <c r="AU44" s="48"/>
    </row>
    <row r="45" spans="2:47" x14ac:dyDescent="0.45">
      <c r="B45" s="935" t="s">
        <v>320</v>
      </c>
      <c r="C45" s="936">
        <v>4</v>
      </c>
      <c r="D45" s="937">
        <v>0</v>
      </c>
      <c r="E45" s="938">
        <v>0</v>
      </c>
      <c r="F45" s="938">
        <v>0</v>
      </c>
      <c r="G45" s="938">
        <v>2</v>
      </c>
      <c r="H45" s="938">
        <v>0</v>
      </c>
      <c r="I45" s="938">
        <v>0</v>
      </c>
      <c r="J45" s="938">
        <v>1</v>
      </c>
      <c r="K45" s="938">
        <v>0</v>
      </c>
      <c r="L45" s="938">
        <v>0</v>
      </c>
      <c r="M45" s="938">
        <v>0</v>
      </c>
      <c r="N45" s="938">
        <v>1</v>
      </c>
      <c r="O45" s="938">
        <v>0</v>
      </c>
      <c r="P45" s="938"/>
      <c r="Q45" s="938"/>
      <c r="R45" s="938">
        <v>1</v>
      </c>
      <c r="S45" s="938">
        <v>0</v>
      </c>
      <c r="T45" s="938">
        <v>0</v>
      </c>
      <c r="U45" s="938">
        <v>1</v>
      </c>
      <c r="V45" s="938">
        <v>0</v>
      </c>
      <c r="W45" s="938">
        <v>0</v>
      </c>
      <c r="X45" s="939">
        <v>1</v>
      </c>
      <c r="Y45" s="940" t="s">
        <v>356</v>
      </c>
      <c r="Z45" s="941" t="s">
        <v>356</v>
      </c>
      <c r="AA45" s="941" t="s">
        <v>356</v>
      </c>
      <c r="AB45" s="940" t="s">
        <v>356</v>
      </c>
      <c r="AC45" s="942"/>
      <c r="AD45" s="943"/>
      <c r="AE45" s="943"/>
      <c r="AF45" s="944">
        <v>4</v>
      </c>
      <c r="AG45" s="945">
        <v>0</v>
      </c>
      <c r="AH45" s="945">
        <v>0</v>
      </c>
      <c r="AI45" s="945">
        <v>0.01</v>
      </c>
      <c r="AJ45" s="945">
        <v>0</v>
      </c>
      <c r="AK45" s="945">
        <v>0</v>
      </c>
      <c r="AL45" s="945">
        <v>0</v>
      </c>
      <c r="AM45" s="945">
        <v>3.4</v>
      </c>
      <c r="AN45" s="946">
        <v>0</v>
      </c>
      <c r="AO45" s="48"/>
      <c r="AP45" s="48"/>
      <c r="AQ45" s="48"/>
      <c r="AR45" s="48"/>
      <c r="AS45" s="48"/>
      <c r="AT45" s="947">
        <f t="shared" si="0"/>
        <v>2</v>
      </c>
      <c r="AU45" s="48"/>
    </row>
    <row r="46" spans="2:47" x14ac:dyDescent="0.45">
      <c r="B46" s="935" t="s">
        <v>321</v>
      </c>
      <c r="C46" s="936">
        <v>4</v>
      </c>
      <c r="D46" s="937">
        <v>0</v>
      </c>
      <c r="E46" s="938">
        <v>0</v>
      </c>
      <c r="F46" s="938">
        <v>0</v>
      </c>
      <c r="G46" s="938">
        <v>2</v>
      </c>
      <c r="H46" s="938">
        <v>0</v>
      </c>
      <c r="I46" s="938">
        <v>0</v>
      </c>
      <c r="J46" s="938">
        <v>0</v>
      </c>
      <c r="K46" s="938">
        <v>0</v>
      </c>
      <c r="L46" s="938">
        <v>0</v>
      </c>
      <c r="M46" s="938">
        <v>0</v>
      </c>
      <c r="N46" s="938">
        <v>0</v>
      </c>
      <c r="O46" s="938">
        <v>1</v>
      </c>
      <c r="P46" s="938"/>
      <c r="Q46" s="938"/>
      <c r="R46" s="938">
        <v>1</v>
      </c>
      <c r="S46" s="938">
        <v>0</v>
      </c>
      <c r="T46" s="938">
        <v>0</v>
      </c>
      <c r="U46" s="938">
        <v>0</v>
      </c>
      <c r="V46" s="938">
        <v>0</v>
      </c>
      <c r="W46" s="938">
        <v>0</v>
      </c>
      <c r="X46" s="939">
        <v>1</v>
      </c>
      <c r="Y46" s="940" t="s">
        <v>356</v>
      </c>
      <c r="Z46" s="941" t="s">
        <v>349</v>
      </c>
      <c r="AA46" s="941" t="s">
        <v>356</v>
      </c>
      <c r="AB46" s="940" t="s">
        <v>356</v>
      </c>
      <c r="AC46" s="942"/>
      <c r="AD46" s="943"/>
      <c r="AE46" s="943"/>
      <c r="AF46" s="944">
        <v>4</v>
      </c>
      <c r="AG46" s="945">
        <v>0</v>
      </c>
      <c r="AH46" s="945">
        <v>0</v>
      </c>
      <c r="AI46" s="945">
        <v>0</v>
      </c>
      <c r="AJ46" s="945">
        <v>0</v>
      </c>
      <c r="AK46" s="945">
        <v>0</v>
      </c>
      <c r="AL46" s="945">
        <v>0</v>
      </c>
      <c r="AM46" s="945">
        <v>0</v>
      </c>
      <c r="AN46" s="946">
        <v>2.7</v>
      </c>
      <c r="AO46" s="48"/>
      <c r="AP46" s="48"/>
      <c r="AQ46" s="48"/>
      <c r="AR46" s="48"/>
      <c r="AS46" s="48"/>
      <c r="AT46" s="947">
        <f t="shared" si="0"/>
        <v>2</v>
      </c>
      <c r="AU46" s="48"/>
    </row>
    <row r="47" spans="2:47" x14ac:dyDescent="0.45">
      <c r="B47" s="935" t="s">
        <v>322</v>
      </c>
      <c r="C47" s="936">
        <v>4</v>
      </c>
      <c r="D47" s="937">
        <v>0</v>
      </c>
      <c r="E47" s="938">
        <v>0</v>
      </c>
      <c r="F47" s="938">
        <v>0</v>
      </c>
      <c r="G47" s="938">
        <v>1</v>
      </c>
      <c r="H47" s="938">
        <v>0</v>
      </c>
      <c r="I47" s="938">
        <v>0</v>
      </c>
      <c r="J47" s="938">
        <v>0</v>
      </c>
      <c r="K47" s="938">
        <v>0</v>
      </c>
      <c r="L47" s="938">
        <v>0</v>
      </c>
      <c r="M47" s="938">
        <v>0</v>
      </c>
      <c r="N47" s="938">
        <v>1</v>
      </c>
      <c r="O47" s="938">
        <v>1</v>
      </c>
      <c r="P47" s="938"/>
      <c r="Q47" s="938"/>
      <c r="R47" s="938">
        <v>1</v>
      </c>
      <c r="S47" s="938">
        <v>0</v>
      </c>
      <c r="T47" s="938">
        <v>0</v>
      </c>
      <c r="U47" s="938">
        <v>0</v>
      </c>
      <c r="V47" s="938">
        <v>0</v>
      </c>
      <c r="W47" s="938">
        <v>0</v>
      </c>
      <c r="X47" s="939">
        <v>2</v>
      </c>
      <c r="Y47" s="940" t="s">
        <v>356</v>
      </c>
      <c r="Z47" s="941" t="s">
        <v>349</v>
      </c>
      <c r="AA47" s="941" t="s">
        <v>356</v>
      </c>
      <c r="AB47" s="940" t="s">
        <v>356</v>
      </c>
      <c r="AC47" s="942"/>
      <c r="AD47" s="943"/>
      <c r="AE47" s="943"/>
      <c r="AF47" s="944">
        <v>4</v>
      </c>
      <c r="AG47" s="945">
        <v>0</v>
      </c>
      <c r="AH47" s="945">
        <v>0</v>
      </c>
      <c r="AI47" s="945">
        <v>0</v>
      </c>
      <c r="AJ47" s="945">
        <v>0</v>
      </c>
      <c r="AK47" s="945">
        <v>0</v>
      </c>
      <c r="AL47" s="945">
        <v>0</v>
      </c>
      <c r="AM47" s="945">
        <v>2.4500000000000002</v>
      </c>
      <c r="AN47" s="946">
        <v>3.55</v>
      </c>
      <c r="AO47" s="48"/>
      <c r="AP47" s="48"/>
      <c r="AQ47" s="48"/>
      <c r="AR47" s="48"/>
      <c r="AS47" s="48"/>
      <c r="AT47" s="947">
        <f t="shared" si="0"/>
        <v>2</v>
      </c>
      <c r="AU47" s="48"/>
    </row>
    <row r="48" spans="2:47" x14ac:dyDescent="0.45">
      <c r="B48" s="935" t="s">
        <v>323</v>
      </c>
      <c r="C48" s="936">
        <v>4</v>
      </c>
      <c r="D48" s="937">
        <v>0</v>
      </c>
      <c r="E48" s="938">
        <v>0</v>
      </c>
      <c r="F48" s="938">
        <v>0</v>
      </c>
      <c r="G48" s="938">
        <v>2</v>
      </c>
      <c r="H48" s="938">
        <v>0</v>
      </c>
      <c r="I48" s="938">
        <v>1</v>
      </c>
      <c r="J48" s="938">
        <v>0</v>
      </c>
      <c r="K48" s="938">
        <v>0</v>
      </c>
      <c r="L48" s="938">
        <v>0</v>
      </c>
      <c r="M48" s="938">
        <v>0</v>
      </c>
      <c r="N48" s="938">
        <v>0</v>
      </c>
      <c r="O48" s="938">
        <v>0</v>
      </c>
      <c r="P48" s="938"/>
      <c r="Q48" s="938"/>
      <c r="R48" s="938">
        <v>1</v>
      </c>
      <c r="S48" s="938">
        <v>0</v>
      </c>
      <c r="T48" s="938">
        <v>1</v>
      </c>
      <c r="U48" s="938">
        <v>0</v>
      </c>
      <c r="V48" s="938">
        <v>0</v>
      </c>
      <c r="W48" s="938">
        <v>0</v>
      </c>
      <c r="X48" s="939">
        <v>0</v>
      </c>
      <c r="Y48" s="940" t="s">
        <v>356</v>
      </c>
      <c r="Z48" s="941" t="s">
        <v>361</v>
      </c>
      <c r="AA48" s="941" t="s">
        <v>349</v>
      </c>
      <c r="AB48" s="940" t="s">
        <v>361</v>
      </c>
      <c r="AC48" s="942"/>
      <c r="AD48" s="943"/>
      <c r="AE48" s="943"/>
      <c r="AF48" s="944">
        <v>4</v>
      </c>
      <c r="AG48" s="945">
        <v>0</v>
      </c>
      <c r="AH48" s="945">
        <v>7.2</v>
      </c>
      <c r="AI48" s="945">
        <v>0</v>
      </c>
      <c r="AJ48" s="945">
        <v>0</v>
      </c>
      <c r="AK48" s="945">
        <v>0</v>
      </c>
      <c r="AL48" s="945">
        <v>0</v>
      </c>
      <c r="AM48" s="945">
        <v>0</v>
      </c>
      <c r="AN48" s="946">
        <v>0</v>
      </c>
      <c r="AO48" s="48"/>
      <c r="AP48" s="48"/>
      <c r="AQ48" s="48"/>
      <c r="AR48" s="48"/>
      <c r="AS48" s="48"/>
      <c r="AT48" s="947">
        <f t="shared" si="0"/>
        <v>3</v>
      </c>
      <c r="AU48" s="48"/>
    </row>
    <row r="49" spans="2:47" x14ac:dyDescent="0.45">
      <c r="B49" s="935" t="s">
        <v>324</v>
      </c>
      <c r="C49" s="936">
        <v>4</v>
      </c>
      <c r="D49" s="937">
        <v>0</v>
      </c>
      <c r="E49" s="938">
        <v>0</v>
      </c>
      <c r="F49" s="938">
        <v>0</v>
      </c>
      <c r="G49" s="938">
        <v>1</v>
      </c>
      <c r="H49" s="938">
        <v>0</v>
      </c>
      <c r="I49" s="938">
        <v>1</v>
      </c>
      <c r="J49" s="938">
        <v>0</v>
      </c>
      <c r="K49" s="938">
        <v>0</v>
      </c>
      <c r="L49" s="938">
        <v>0</v>
      </c>
      <c r="M49" s="938">
        <v>0</v>
      </c>
      <c r="N49" s="938">
        <v>0</v>
      </c>
      <c r="O49" s="938">
        <v>1</v>
      </c>
      <c r="P49" s="938"/>
      <c r="Q49" s="938"/>
      <c r="R49" s="938">
        <v>1</v>
      </c>
      <c r="S49" s="938">
        <v>0</v>
      </c>
      <c r="T49" s="938">
        <v>1</v>
      </c>
      <c r="U49" s="938">
        <v>0</v>
      </c>
      <c r="V49" s="938">
        <v>0</v>
      </c>
      <c r="W49" s="938">
        <v>0</v>
      </c>
      <c r="X49" s="939">
        <v>1</v>
      </c>
      <c r="Y49" s="940" t="s">
        <v>356</v>
      </c>
      <c r="Z49" s="941" t="s">
        <v>361</v>
      </c>
      <c r="AA49" s="941" t="s">
        <v>356</v>
      </c>
      <c r="AB49" s="940" t="s">
        <v>361</v>
      </c>
      <c r="AC49" s="942"/>
      <c r="AD49" s="943"/>
      <c r="AE49" s="943"/>
      <c r="AF49" s="944">
        <v>4</v>
      </c>
      <c r="AG49" s="945">
        <v>0</v>
      </c>
      <c r="AH49" s="945">
        <v>2.92</v>
      </c>
      <c r="AI49" s="945">
        <v>0</v>
      </c>
      <c r="AJ49" s="945">
        <v>0</v>
      </c>
      <c r="AK49" s="945">
        <v>0</v>
      </c>
      <c r="AL49" s="945">
        <v>0</v>
      </c>
      <c r="AM49" s="945">
        <v>0</v>
      </c>
      <c r="AN49" s="946">
        <v>5.44</v>
      </c>
      <c r="AO49" s="48"/>
      <c r="AP49" s="48"/>
      <c r="AQ49" s="48"/>
      <c r="AR49" s="48"/>
      <c r="AS49" s="48"/>
      <c r="AT49" s="947">
        <f t="shared" si="0"/>
        <v>3</v>
      </c>
      <c r="AU49" s="48"/>
    </row>
    <row r="50" spans="2:47" x14ac:dyDescent="0.45">
      <c r="B50" s="935" t="s">
        <v>325</v>
      </c>
      <c r="C50" s="936">
        <v>4</v>
      </c>
      <c r="D50" s="937">
        <v>0</v>
      </c>
      <c r="E50" s="938">
        <v>0</v>
      </c>
      <c r="F50" s="938">
        <v>0</v>
      </c>
      <c r="G50" s="938">
        <v>1</v>
      </c>
      <c r="H50" s="938">
        <v>0</v>
      </c>
      <c r="I50" s="938">
        <v>1</v>
      </c>
      <c r="J50" s="938">
        <v>0</v>
      </c>
      <c r="K50" s="938">
        <v>0</v>
      </c>
      <c r="L50" s="938">
        <v>0</v>
      </c>
      <c r="M50" s="938">
        <v>0</v>
      </c>
      <c r="N50" s="938">
        <v>0</v>
      </c>
      <c r="O50" s="938">
        <v>0</v>
      </c>
      <c r="P50" s="938"/>
      <c r="Q50" s="938"/>
      <c r="R50" s="938">
        <v>1</v>
      </c>
      <c r="S50" s="938">
        <v>0</v>
      </c>
      <c r="T50" s="938">
        <v>1</v>
      </c>
      <c r="U50" s="938">
        <v>0</v>
      </c>
      <c r="V50" s="938">
        <v>0</v>
      </c>
      <c r="W50" s="938">
        <v>0</v>
      </c>
      <c r="X50" s="939">
        <v>0</v>
      </c>
      <c r="Y50" s="940" t="s">
        <v>356</v>
      </c>
      <c r="Z50" s="941" t="s">
        <v>361</v>
      </c>
      <c r="AA50" s="941" t="s">
        <v>349</v>
      </c>
      <c r="AB50" s="940" t="s">
        <v>361</v>
      </c>
      <c r="AC50" s="942"/>
      <c r="AD50" s="943"/>
      <c r="AE50" s="943"/>
      <c r="AF50" s="944">
        <v>4</v>
      </c>
      <c r="AG50" s="945">
        <v>0</v>
      </c>
      <c r="AH50" s="945">
        <v>2.92</v>
      </c>
      <c r="AI50" s="945">
        <v>0</v>
      </c>
      <c r="AJ50" s="945">
        <v>0</v>
      </c>
      <c r="AK50" s="945">
        <v>0</v>
      </c>
      <c r="AL50" s="945">
        <v>0</v>
      </c>
      <c r="AM50" s="945">
        <v>0</v>
      </c>
      <c r="AN50" s="946">
        <v>0</v>
      </c>
      <c r="AO50" s="48"/>
      <c r="AP50" s="48"/>
      <c r="AQ50" s="48"/>
      <c r="AR50" s="48"/>
      <c r="AS50" s="48"/>
      <c r="AT50" s="947">
        <f t="shared" si="0"/>
        <v>3</v>
      </c>
      <c r="AU50" s="48"/>
    </row>
    <row r="51" spans="2:47" x14ac:dyDescent="0.45">
      <c r="B51" s="935" t="s">
        <v>326</v>
      </c>
      <c r="C51" s="936">
        <v>4</v>
      </c>
      <c r="D51" s="937">
        <v>0</v>
      </c>
      <c r="E51" s="938">
        <v>0</v>
      </c>
      <c r="F51" s="938">
        <v>0</v>
      </c>
      <c r="G51" s="938">
        <v>1</v>
      </c>
      <c r="H51" s="938">
        <v>0</v>
      </c>
      <c r="I51" s="938">
        <v>1</v>
      </c>
      <c r="J51" s="938">
        <v>0</v>
      </c>
      <c r="K51" s="938">
        <v>0</v>
      </c>
      <c r="L51" s="938">
        <v>0</v>
      </c>
      <c r="M51" s="938">
        <v>0</v>
      </c>
      <c r="N51" s="938">
        <v>0</v>
      </c>
      <c r="O51" s="938">
        <v>0</v>
      </c>
      <c r="P51" s="938"/>
      <c r="Q51" s="938"/>
      <c r="R51" s="938">
        <v>1</v>
      </c>
      <c r="S51" s="938">
        <v>0</v>
      </c>
      <c r="T51" s="938">
        <v>1</v>
      </c>
      <c r="U51" s="938">
        <v>0</v>
      </c>
      <c r="V51" s="938">
        <v>0</v>
      </c>
      <c r="W51" s="938">
        <v>0</v>
      </c>
      <c r="X51" s="939">
        <v>0</v>
      </c>
      <c r="Y51" s="940" t="s">
        <v>356</v>
      </c>
      <c r="Z51" s="941" t="s">
        <v>361</v>
      </c>
      <c r="AA51" s="941" t="s">
        <v>349</v>
      </c>
      <c r="AB51" s="940" t="s">
        <v>361</v>
      </c>
      <c r="AC51" s="942"/>
      <c r="AD51" s="943"/>
      <c r="AE51" s="943"/>
      <c r="AF51" s="944">
        <v>4</v>
      </c>
      <c r="AG51" s="945">
        <v>0</v>
      </c>
      <c r="AH51" s="945">
        <v>2.88</v>
      </c>
      <c r="AI51" s="945">
        <v>0</v>
      </c>
      <c r="AJ51" s="945">
        <v>0</v>
      </c>
      <c r="AK51" s="945">
        <v>0</v>
      </c>
      <c r="AL51" s="945">
        <v>0</v>
      </c>
      <c r="AM51" s="945">
        <v>0</v>
      </c>
      <c r="AN51" s="946">
        <v>0</v>
      </c>
      <c r="AO51" s="48"/>
      <c r="AP51" s="48"/>
      <c r="AQ51" s="48"/>
      <c r="AR51" s="48"/>
      <c r="AS51" s="48"/>
      <c r="AT51" s="947">
        <f t="shared" si="0"/>
        <v>3</v>
      </c>
      <c r="AU51" s="48"/>
    </row>
    <row r="52" spans="2:47" x14ac:dyDescent="0.45">
      <c r="B52" s="935" t="s">
        <v>327</v>
      </c>
      <c r="C52" s="936">
        <v>2.4</v>
      </c>
      <c r="D52" s="937">
        <v>0</v>
      </c>
      <c r="E52" s="938">
        <v>0</v>
      </c>
      <c r="F52" s="938">
        <v>0</v>
      </c>
      <c r="G52" s="938">
        <v>0</v>
      </c>
      <c r="H52" s="938">
        <v>0</v>
      </c>
      <c r="I52" s="938">
        <v>0</v>
      </c>
      <c r="J52" s="938">
        <v>0</v>
      </c>
      <c r="K52" s="938">
        <v>1</v>
      </c>
      <c r="L52" s="938">
        <v>0</v>
      </c>
      <c r="M52" s="938">
        <v>0</v>
      </c>
      <c r="N52" s="938">
        <v>0</v>
      </c>
      <c r="O52" s="938">
        <v>1</v>
      </c>
      <c r="P52" s="938"/>
      <c r="Q52" s="938"/>
      <c r="R52" s="938"/>
      <c r="S52" s="938">
        <v>0</v>
      </c>
      <c r="T52" s="938">
        <v>0</v>
      </c>
      <c r="U52" s="938">
        <v>1</v>
      </c>
      <c r="V52" s="938">
        <v>0</v>
      </c>
      <c r="W52" s="938">
        <v>0</v>
      </c>
      <c r="X52" s="939">
        <v>1</v>
      </c>
      <c r="Y52" s="940" t="s">
        <v>349</v>
      </c>
      <c r="Z52" s="941" t="s">
        <v>356</v>
      </c>
      <c r="AA52" s="941" t="s">
        <v>356</v>
      </c>
      <c r="AB52" s="940" t="s">
        <v>356</v>
      </c>
      <c r="AC52" s="942"/>
      <c r="AD52" s="943"/>
      <c r="AE52" s="943"/>
      <c r="AF52" s="944"/>
      <c r="AG52" s="945">
        <v>0</v>
      </c>
      <c r="AH52" s="945">
        <v>0</v>
      </c>
      <c r="AI52" s="945">
        <v>0</v>
      </c>
      <c r="AJ52" s="945">
        <v>0.09</v>
      </c>
      <c r="AK52" s="945">
        <v>0</v>
      </c>
      <c r="AL52" s="945">
        <v>0</v>
      </c>
      <c r="AM52" s="945">
        <v>0</v>
      </c>
      <c r="AN52" s="946">
        <v>1.75</v>
      </c>
      <c r="AO52" s="48"/>
      <c r="AP52" s="48"/>
      <c r="AQ52" s="48"/>
      <c r="AR52" s="48"/>
      <c r="AS52" s="48"/>
      <c r="AT52" s="947">
        <f t="shared" si="0"/>
        <v>2</v>
      </c>
      <c r="AU52" s="48"/>
    </row>
    <row r="53" spans="2:47" x14ac:dyDescent="0.45">
      <c r="B53" s="935" t="s">
        <v>328</v>
      </c>
      <c r="C53" s="936">
        <v>2.7</v>
      </c>
      <c r="D53" s="937">
        <v>0</v>
      </c>
      <c r="E53" s="938">
        <v>0</v>
      </c>
      <c r="F53" s="938">
        <v>0</v>
      </c>
      <c r="G53" s="938">
        <v>0</v>
      </c>
      <c r="H53" s="938">
        <v>0</v>
      </c>
      <c r="I53" s="938">
        <v>0</v>
      </c>
      <c r="J53" s="938">
        <v>0</v>
      </c>
      <c r="K53" s="938">
        <v>0</v>
      </c>
      <c r="L53" s="938">
        <v>0</v>
      </c>
      <c r="M53" s="938">
        <v>0</v>
      </c>
      <c r="N53" s="938">
        <v>0</v>
      </c>
      <c r="O53" s="938">
        <v>1</v>
      </c>
      <c r="P53" s="938"/>
      <c r="Q53" s="938"/>
      <c r="R53" s="938"/>
      <c r="S53" s="938">
        <v>0</v>
      </c>
      <c r="T53" s="938">
        <v>0</v>
      </c>
      <c r="U53" s="938">
        <v>0</v>
      </c>
      <c r="V53" s="938">
        <v>0</v>
      </c>
      <c r="W53" s="938">
        <v>0</v>
      </c>
      <c r="X53" s="939">
        <v>1</v>
      </c>
      <c r="Y53" s="940" t="s">
        <v>349</v>
      </c>
      <c r="Z53" s="941" t="s">
        <v>349</v>
      </c>
      <c r="AA53" s="941" t="s">
        <v>356</v>
      </c>
      <c r="AB53" s="940" t="s">
        <v>356</v>
      </c>
      <c r="AC53" s="942"/>
      <c r="AD53" s="943"/>
      <c r="AE53" s="943"/>
      <c r="AF53" s="944"/>
      <c r="AG53" s="945">
        <v>0</v>
      </c>
      <c r="AH53" s="945">
        <v>0</v>
      </c>
      <c r="AI53" s="945">
        <v>0</v>
      </c>
      <c r="AJ53" s="945">
        <v>0</v>
      </c>
      <c r="AK53" s="945">
        <v>0</v>
      </c>
      <c r="AL53" s="945">
        <v>0</v>
      </c>
      <c r="AM53" s="945">
        <v>0</v>
      </c>
      <c r="AN53" s="946">
        <v>3.85</v>
      </c>
      <c r="AO53" s="48"/>
      <c r="AP53" s="48"/>
      <c r="AQ53" s="48"/>
      <c r="AR53" s="48"/>
      <c r="AS53" s="48"/>
      <c r="AT53" s="947">
        <f t="shared" si="0"/>
        <v>2</v>
      </c>
      <c r="AU53" s="48"/>
    </row>
    <row r="54" spans="2:47" x14ac:dyDescent="0.45">
      <c r="B54" s="935" t="s">
        <v>329</v>
      </c>
      <c r="C54" s="936">
        <v>2.4</v>
      </c>
      <c r="D54" s="937">
        <v>0</v>
      </c>
      <c r="E54" s="938">
        <v>0</v>
      </c>
      <c r="F54" s="938">
        <v>0</v>
      </c>
      <c r="G54" s="938">
        <v>0</v>
      </c>
      <c r="H54" s="938">
        <v>0</v>
      </c>
      <c r="I54" s="938">
        <v>0</v>
      </c>
      <c r="J54" s="938">
        <v>0</v>
      </c>
      <c r="K54" s="938">
        <v>0</v>
      </c>
      <c r="L54" s="938">
        <v>0</v>
      </c>
      <c r="M54" s="938">
        <v>0</v>
      </c>
      <c r="N54" s="938">
        <v>1</v>
      </c>
      <c r="O54" s="938">
        <v>0</v>
      </c>
      <c r="P54" s="938"/>
      <c r="Q54" s="938"/>
      <c r="R54" s="938"/>
      <c r="S54" s="938">
        <v>0</v>
      </c>
      <c r="T54" s="938">
        <v>0</v>
      </c>
      <c r="U54" s="938">
        <v>0</v>
      </c>
      <c r="V54" s="938">
        <v>0</v>
      </c>
      <c r="W54" s="938">
        <v>0</v>
      </c>
      <c r="X54" s="939">
        <v>1</v>
      </c>
      <c r="Y54" s="940" t="s">
        <v>349</v>
      </c>
      <c r="Z54" s="941" t="s">
        <v>349</v>
      </c>
      <c r="AA54" s="941" t="s">
        <v>356</v>
      </c>
      <c r="AB54" s="940" t="s">
        <v>356</v>
      </c>
      <c r="AC54" s="942"/>
      <c r="AD54" s="943"/>
      <c r="AE54" s="943"/>
      <c r="AF54" s="944"/>
      <c r="AG54" s="945">
        <v>0</v>
      </c>
      <c r="AH54" s="945">
        <v>0</v>
      </c>
      <c r="AI54" s="945">
        <v>0</v>
      </c>
      <c r="AJ54" s="945">
        <v>0</v>
      </c>
      <c r="AK54" s="945">
        <v>0</v>
      </c>
      <c r="AL54" s="945">
        <v>0</v>
      </c>
      <c r="AM54" s="945">
        <v>9</v>
      </c>
      <c r="AN54" s="946">
        <v>0</v>
      </c>
      <c r="AO54" s="48"/>
      <c r="AP54" s="48"/>
      <c r="AQ54" s="48"/>
      <c r="AR54" s="48"/>
      <c r="AS54" s="48"/>
      <c r="AT54" s="947">
        <f t="shared" si="0"/>
        <v>2</v>
      </c>
      <c r="AU54" s="48"/>
    </row>
    <row r="55" spans="2:47" x14ac:dyDescent="0.45">
      <c r="B55" s="935" t="s">
        <v>866</v>
      </c>
      <c r="C55" s="936">
        <v>0</v>
      </c>
      <c r="D55" s="937">
        <v>0</v>
      </c>
      <c r="E55" s="938">
        <v>0</v>
      </c>
      <c r="F55" s="938">
        <v>0</v>
      </c>
      <c r="G55" s="938">
        <v>0</v>
      </c>
      <c r="H55" s="938">
        <v>0</v>
      </c>
      <c r="I55" s="938">
        <v>0</v>
      </c>
      <c r="J55" s="938">
        <v>0</v>
      </c>
      <c r="K55" s="938">
        <v>0</v>
      </c>
      <c r="L55" s="938">
        <v>0</v>
      </c>
      <c r="M55" s="938">
        <v>0</v>
      </c>
      <c r="N55" s="938">
        <v>0</v>
      </c>
      <c r="O55" s="938">
        <v>0</v>
      </c>
      <c r="P55" s="938"/>
      <c r="Q55" s="938"/>
      <c r="R55" s="938"/>
      <c r="S55" s="938">
        <v>0</v>
      </c>
      <c r="T55" s="938">
        <v>0</v>
      </c>
      <c r="U55" s="938">
        <v>0</v>
      </c>
      <c r="V55" s="938">
        <v>0</v>
      </c>
      <c r="W55" s="938">
        <v>0</v>
      </c>
      <c r="X55" s="939">
        <v>0</v>
      </c>
      <c r="Y55" s="940" t="s">
        <v>349</v>
      </c>
      <c r="Z55" s="941" t="s">
        <v>349</v>
      </c>
      <c r="AA55" s="941" t="s">
        <v>349</v>
      </c>
      <c r="AB55" s="940" t="s">
        <v>349</v>
      </c>
      <c r="AC55" s="942"/>
      <c r="AD55" s="943"/>
      <c r="AE55" s="943"/>
      <c r="AF55" s="944"/>
      <c r="AG55" s="945">
        <v>0</v>
      </c>
      <c r="AH55" s="945">
        <v>0</v>
      </c>
      <c r="AI55" s="945">
        <v>0</v>
      </c>
      <c r="AJ55" s="945">
        <v>0</v>
      </c>
      <c r="AK55" s="945">
        <v>0</v>
      </c>
      <c r="AL55" s="945">
        <v>0</v>
      </c>
      <c r="AM55" s="945">
        <v>0</v>
      </c>
      <c r="AN55" s="946">
        <v>0</v>
      </c>
      <c r="AO55" s="48"/>
      <c r="AP55" s="48"/>
      <c r="AQ55" s="48"/>
      <c r="AR55" s="48"/>
      <c r="AS55" s="48"/>
      <c r="AT55" s="947">
        <f t="shared" si="0"/>
        <v>1</v>
      </c>
      <c r="AU55" s="48"/>
    </row>
    <row r="56" spans="2:47" x14ac:dyDescent="0.45">
      <c r="B56" s="935"/>
      <c r="C56" s="936"/>
      <c r="D56" s="937"/>
      <c r="E56" s="938"/>
      <c r="F56" s="938"/>
      <c r="G56" s="938"/>
      <c r="H56" s="938"/>
      <c r="I56" s="938"/>
      <c r="J56" s="938"/>
      <c r="K56" s="938"/>
      <c r="L56" s="938"/>
      <c r="M56" s="938"/>
      <c r="N56" s="938"/>
      <c r="O56" s="938"/>
      <c r="P56" s="938"/>
      <c r="Q56" s="938"/>
      <c r="R56" s="938"/>
      <c r="S56" s="938"/>
      <c r="T56" s="938"/>
      <c r="U56" s="938"/>
      <c r="V56" s="938"/>
      <c r="W56" s="938"/>
      <c r="X56" s="939"/>
      <c r="Y56" s="940"/>
      <c r="Z56" s="941"/>
      <c r="AA56" s="941"/>
      <c r="AB56" s="940"/>
      <c r="AC56" s="942"/>
      <c r="AD56" s="943"/>
      <c r="AE56" s="943"/>
      <c r="AF56" s="944"/>
      <c r="AG56" s="945"/>
      <c r="AH56" s="945"/>
      <c r="AI56" s="945"/>
      <c r="AJ56" s="945"/>
      <c r="AK56" s="945"/>
      <c r="AL56" s="945"/>
      <c r="AM56" s="945"/>
      <c r="AN56" s="946"/>
      <c r="AO56" s="48"/>
      <c r="AP56" s="48"/>
      <c r="AQ56" s="48"/>
      <c r="AR56" s="48"/>
      <c r="AS56" s="48"/>
      <c r="AT56" s="947">
        <f t="shared" si="0"/>
        <v>1</v>
      </c>
      <c r="AU56" s="48"/>
    </row>
    <row r="57" spans="2:47" x14ac:dyDescent="0.45">
      <c r="B57" s="935"/>
      <c r="C57" s="936"/>
      <c r="D57" s="937"/>
      <c r="E57" s="938"/>
      <c r="F57" s="938"/>
      <c r="G57" s="938"/>
      <c r="H57" s="938"/>
      <c r="I57" s="938"/>
      <c r="J57" s="938"/>
      <c r="K57" s="938"/>
      <c r="L57" s="938"/>
      <c r="M57" s="938"/>
      <c r="N57" s="938"/>
      <c r="O57" s="938"/>
      <c r="P57" s="938"/>
      <c r="Q57" s="938"/>
      <c r="R57" s="938"/>
      <c r="S57" s="938"/>
      <c r="T57" s="938"/>
      <c r="U57" s="938"/>
      <c r="V57" s="938"/>
      <c r="W57" s="938"/>
      <c r="X57" s="939"/>
      <c r="Y57" s="940"/>
      <c r="Z57" s="941"/>
      <c r="AA57" s="941"/>
      <c r="AB57" s="940"/>
      <c r="AC57" s="942"/>
      <c r="AD57" s="943"/>
      <c r="AE57" s="943"/>
      <c r="AF57" s="944"/>
      <c r="AG57" s="945"/>
      <c r="AH57" s="945"/>
      <c r="AI57" s="945"/>
      <c r="AJ57" s="945"/>
      <c r="AK57" s="945"/>
      <c r="AL57" s="945"/>
      <c r="AM57" s="945"/>
      <c r="AN57" s="946"/>
      <c r="AO57" s="48"/>
      <c r="AP57" s="48"/>
      <c r="AQ57" s="48"/>
      <c r="AR57" s="48"/>
      <c r="AS57" s="48"/>
      <c r="AT57" s="947">
        <f t="shared" si="0"/>
        <v>1</v>
      </c>
      <c r="AU57" s="48"/>
    </row>
    <row r="58" spans="2:47" x14ac:dyDescent="0.45">
      <c r="B58" s="935"/>
      <c r="C58" s="936"/>
      <c r="D58" s="937"/>
      <c r="E58" s="938"/>
      <c r="F58" s="938"/>
      <c r="G58" s="938"/>
      <c r="H58" s="938"/>
      <c r="I58" s="938"/>
      <c r="J58" s="938"/>
      <c r="K58" s="938"/>
      <c r="L58" s="938"/>
      <c r="M58" s="938"/>
      <c r="N58" s="938"/>
      <c r="O58" s="938"/>
      <c r="P58" s="938"/>
      <c r="Q58" s="938"/>
      <c r="R58" s="938"/>
      <c r="S58" s="938"/>
      <c r="T58" s="938"/>
      <c r="U58" s="938"/>
      <c r="V58" s="938"/>
      <c r="W58" s="938"/>
      <c r="X58" s="939"/>
      <c r="Y58" s="940"/>
      <c r="Z58" s="941"/>
      <c r="AA58" s="941"/>
      <c r="AB58" s="940"/>
      <c r="AC58" s="942"/>
      <c r="AD58" s="943"/>
      <c r="AE58" s="943"/>
      <c r="AF58" s="944"/>
      <c r="AG58" s="945"/>
      <c r="AH58" s="945"/>
      <c r="AI58" s="945"/>
      <c r="AJ58" s="945"/>
      <c r="AK58" s="945"/>
      <c r="AL58" s="945"/>
      <c r="AM58" s="945"/>
      <c r="AN58" s="946"/>
      <c r="AO58" s="48"/>
      <c r="AP58" s="48"/>
      <c r="AQ58" s="48"/>
      <c r="AR58" s="48"/>
      <c r="AS58" s="48"/>
      <c r="AT58" s="947">
        <f t="shared" si="0"/>
        <v>1</v>
      </c>
      <c r="AU58" s="48"/>
    </row>
    <row r="59" spans="2:47" x14ac:dyDescent="0.45">
      <c r="B59" s="935"/>
      <c r="C59" s="936"/>
      <c r="D59" s="937"/>
      <c r="E59" s="938"/>
      <c r="F59" s="938"/>
      <c r="G59" s="938"/>
      <c r="H59" s="938"/>
      <c r="I59" s="938"/>
      <c r="J59" s="938"/>
      <c r="K59" s="938"/>
      <c r="L59" s="938"/>
      <c r="M59" s="938"/>
      <c r="N59" s="938"/>
      <c r="O59" s="938"/>
      <c r="P59" s="938"/>
      <c r="Q59" s="938"/>
      <c r="R59" s="938"/>
      <c r="S59" s="938"/>
      <c r="T59" s="938"/>
      <c r="U59" s="938"/>
      <c r="V59" s="938"/>
      <c r="W59" s="938"/>
      <c r="X59" s="939"/>
      <c r="Y59" s="940"/>
      <c r="Z59" s="941"/>
      <c r="AA59" s="941"/>
      <c r="AB59" s="940"/>
      <c r="AC59" s="942"/>
      <c r="AD59" s="943"/>
      <c r="AE59" s="943"/>
      <c r="AF59" s="944"/>
      <c r="AG59" s="945"/>
      <c r="AH59" s="945"/>
      <c r="AI59" s="945"/>
      <c r="AJ59" s="945"/>
      <c r="AK59" s="945"/>
      <c r="AL59" s="945"/>
      <c r="AM59" s="945"/>
      <c r="AN59" s="946"/>
      <c r="AO59" s="48"/>
      <c r="AP59" s="48"/>
      <c r="AQ59" s="48"/>
      <c r="AR59" s="48"/>
      <c r="AS59" s="48"/>
      <c r="AT59" s="947">
        <f t="shared" si="0"/>
        <v>1</v>
      </c>
      <c r="AU59" s="48"/>
    </row>
    <row r="60" spans="2:47" x14ac:dyDescent="0.45">
      <c r="B60" s="935"/>
      <c r="C60" s="936"/>
      <c r="D60" s="937"/>
      <c r="E60" s="938"/>
      <c r="F60" s="938"/>
      <c r="G60" s="938"/>
      <c r="H60" s="938"/>
      <c r="I60" s="938"/>
      <c r="J60" s="938"/>
      <c r="K60" s="938"/>
      <c r="L60" s="938"/>
      <c r="M60" s="938"/>
      <c r="N60" s="938"/>
      <c r="O60" s="938"/>
      <c r="P60" s="938"/>
      <c r="Q60" s="938"/>
      <c r="R60" s="938"/>
      <c r="S60" s="938"/>
      <c r="T60" s="938"/>
      <c r="U60" s="938"/>
      <c r="V60" s="938"/>
      <c r="W60" s="938"/>
      <c r="X60" s="939"/>
      <c r="Y60" s="940"/>
      <c r="Z60" s="941"/>
      <c r="AA60" s="941"/>
      <c r="AB60" s="940"/>
      <c r="AC60" s="942"/>
      <c r="AD60" s="943"/>
      <c r="AE60" s="943"/>
      <c r="AF60" s="944"/>
      <c r="AG60" s="945"/>
      <c r="AH60" s="945"/>
      <c r="AI60" s="945"/>
      <c r="AJ60" s="945"/>
      <c r="AK60" s="945"/>
      <c r="AL60" s="945"/>
      <c r="AM60" s="945"/>
      <c r="AN60" s="946"/>
      <c r="AO60" s="48"/>
      <c r="AP60" s="48"/>
      <c r="AQ60" s="48"/>
      <c r="AR60" s="48"/>
      <c r="AS60" s="48"/>
      <c r="AT60" s="947">
        <f t="shared" si="0"/>
        <v>1</v>
      </c>
      <c r="AU60" s="48"/>
    </row>
    <row r="61" spans="2:47" x14ac:dyDescent="0.45">
      <c r="B61" s="935"/>
      <c r="C61" s="936"/>
      <c r="D61" s="937"/>
      <c r="E61" s="938"/>
      <c r="F61" s="938"/>
      <c r="G61" s="938"/>
      <c r="H61" s="938"/>
      <c r="I61" s="938"/>
      <c r="J61" s="938"/>
      <c r="K61" s="938"/>
      <c r="L61" s="938"/>
      <c r="M61" s="938"/>
      <c r="N61" s="938"/>
      <c r="O61" s="938"/>
      <c r="P61" s="938"/>
      <c r="Q61" s="938"/>
      <c r="R61" s="938"/>
      <c r="S61" s="938"/>
      <c r="T61" s="938"/>
      <c r="U61" s="938"/>
      <c r="V61" s="938"/>
      <c r="W61" s="938"/>
      <c r="X61" s="939"/>
      <c r="Y61" s="940"/>
      <c r="Z61" s="941"/>
      <c r="AA61" s="941"/>
      <c r="AB61" s="940"/>
      <c r="AC61" s="942"/>
      <c r="AD61" s="943"/>
      <c r="AE61" s="943"/>
      <c r="AF61" s="944"/>
      <c r="AG61" s="945"/>
      <c r="AH61" s="945"/>
      <c r="AI61" s="945"/>
      <c r="AJ61" s="945"/>
      <c r="AK61" s="945"/>
      <c r="AL61" s="945"/>
      <c r="AM61" s="945"/>
      <c r="AN61" s="946"/>
      <c r="AO61" s="48"/>
      <c r="AP61" s="48"/>
      <c r="AQ61" s="48"/>
      <c r="AR61" s="48"/>
      <c r="AS61" s="48"/>
      <c r="AT61" s="947">
        <f t="shared" si="0"/>
        <v>1</v>
      </c>
      <c r="AU61" s="48"/>
    </row>
    <row r="62" spans="2:47" x14ac:dyDescent="0.45">
      <c r="B62" s="935"/>
      <c r="C62" s="936"/>
      <c r="D62" s="937"/>
      <c r="E62" s="938"/>
      <c r="F62" s="938"/>
      <c r="G62" s="938"/>
      <c r="H62" s="938"/>
      <c r="I62" s="938"/>
      <c r="J62" s="938"/>
      <c r="K62" s="938"/>
      <c r="L62" s="938"/>
      <c r="M62" s="938"/>
      <c r="N62" s="938"/>
      <c r="O62" s="938"/>
      <c r="P62" s="938"/>
      <c r="Q62" s="938"/>
      <c r="R62" s="938"/>
      <c r="S62" s="938"/>
      <c r="T62" s="938"/>
      <c r="U62" s="938"/>
      <c r="V62" s="938"/>
      <c r="W62" s="938"/>
      <c r="X62" s="939"/>
      <c r="Y62" s="940"/>
      <c r="Z62" s="941"/>
      <c r="AA62" s="941"/>
      <c r="AB62" s="940"/>
      <c r="AC62" s="942"/>
      <c r="AD62" s="943"/>
      <c r="AE62" s="943"/>
      <c r="AF62" s="944"/>
      <c r="AG62" s="945"/>
      <c r="AH62" s="945"/>
      <c r="AI62" s="945"/>
      <c r="AJ62" s="945"/>
      <c r="AK62" s="945"/>
      <c r="AL62" s="945"/>
      <c r="AM62" s="945"/>
      <c r="AN62" s="946"/>
      <c r="AO62" s="48"/>
      <c r="AP62" s="48"/>
      <c r="AQ62" s="48"/>
      <c r="AR62" s="48"/>
      <c r="AS62" s="48"/>
      <c r="AT62" s="947">
        <f t="shared" si="0"/>
        <v>1</v>
      </c>
      <c r="AU62" s="48"/>
    </row>
    <row r="63" spans="2:47" x14ac:dyDescent="0.45">
      <c r="B63" s="935"/>
      <c r="C63" s="936"/>
      <c r="D63" s="937"/>
      <c r="E63" s="938"/>
      <c r="F63" s="938"/>
      <c r="G63" s="938"/>
      <c r="H63" s="938"/>
      <c r="I63" s="938"/>
      <c r="J63" s="938"/>
      <c r="K63" s="938"/>
      <c r="L63" s="938"/>
      <c r="M63" s="938"/>
      <c r="N63" s="938"/>
      <c r="O63" s="938"/>
      <c r="P63" s="938"/>
      <c r="Q63" s="938"/>
      <c r="R63" s="938"/>
      <c r="S63" s="938"/>
      <c r="T63" s="938"/>
      <c r="U63" s="938"/>
      <c r="V63" s="938"/>
      <c r="W63" s="938"/>
      <c r="X63" s="939"/>
      <c r="Y63" s="940"/>
      <c r="Z63" s="941"/>
      <c r="AA63" s="941"/>
      <c r="AB63" s="940"/>
      <c r="AC63" s="942"/>
      <c r="AD63" s="943"/>
      <c r="AE63" s="943"/>
      <c r="AF63" s="944"/>
      <c r="AG63" s="945"/>
      <c r="AH63" s="945"/>
      <c r="AI63" s="945"/>
      <c r="AJ63" s="945"/>
      <c r="AK63" s="945"/>
      <c r="AL63" s="945"/>
      <c r="AM63" s="945"/>
      <c r="AN63" s="946"/>
      <c r="AO63" s="48"/>
      <c r="AP63" s="48"/>
      <c r="AQ63" s="48"/>
      <c r="AR63" s="48"/>
      <c r="AS63" s="48"/>
      <c r="AT63" s="947">
        <f t="shared" si="0"/>
        <v>1</v>
      </c>
      <c r="AU63" s="48"/>
    </row>
    <row r="64" spans="2:47" x14ac:dyDescent="0.45">
      <c r="B64" s="935"/>
      <c r="C64" s="936"/>
      <c r="D64" s="937"/>
      <c r="E64" s="938"/>
      <c r="F64" s="938"/>
      <c r="G64" s="938"/>
      <c r="H64" s="938"/>
      <c r="I64" s="938"/>
      <c r="J64" s="938"/>
      <c r="K64" s="938"/>
      <c r="L64" s="938"/>
      <c r="M64" s="938"/>
      <c r="N64" s="938"/>
      <c r="O64" s="938"/>
      <c r="P64" s="938"/>
      <c r="Q64" s="938"/>
      <c r="R64" s="938"/>
      <c r="S64" s="938"/>
      <c r="T64" s="938"/>
      <c r="U64" s="938"/>
      <c r="V64" s="938"/>
      <c r="W64" s="938"/>
      <c r="X64" s="939"/>
      <c r="Y64" s="940"/>
      <c r="Z64" s="941"/>
      <c r="AA64" s="941"/>
      <c r="AB64" s="940"/>
      <c r="AC64" s="942"/>
      <c r="AD64" s="943"/>
      <c r="AE64" s="943"/>
      <c r="AF64" s="944"/>
      <c r="AG64" s="945"/>
      <c r="AH64" s="945"/>
      <c r="AI64" s="945"/>
      <c r="AJ64" s="945"/>
      <c r="AK64" s="945"/>
      <c r="AL64" s="945"/>
      <c r="AM64" s="945"/>
      <c r="AN64" s="946"/>
      <c r="AO64" s="48"/>
      <c r="AP64" s="48"/>
      <c r="AQ64" s="48"/>
      <c r="AR64" s="48"/>
      <c r="AS64" s="48"/>
      <c r="AT64" s="947">
        <f t="shared" si="0"/>
        <v>1</v>
      </c>
      <c r="AU64" s="48"/>
    </row>
    <row r="65" spans="2:47" x14ac:dyDescent="0.45">
      <c r="B65" s="935"/>
      <c r="C65" s="936"/>
      <c r="D65" s="937"/>
      <c r="E65" s="938"/>
      <c r="F65" s="938"/>
      <c r="G65" s="938"/>
      <c r="H65" s="938"/>
      <c r="I65" s="938"/>
      <c r="J65" s="938"/>
      <c r="K65" s="938"/>
      <c r="L65" s="938"/>
      <c r="M65" s="938"/>
      <c r="N65" s="938"/>
      <c r="O65" s="938"/>
      <c r="P65" s="938"/>
      <c r="Q65" s="938"/>
      <c r="R65" s="938"/>
      <c r="S65" s="938"/>
      <c r="T65" s="938"/>
      <c r="U65" s="938"/>
      <c r="V65" s="938"/>
      <c r="W65" s="938"/>
      <c r="X65" s="939"/>
      <c r="Y65" s="940"/>
      <c r="Z65" s="941"/>
      <c r="AA65" s="941"/>
      <c r="AB65" s="940"/>
      <c r="AC65" s="942"/>
      <c r="AD65" s="943"/>
      <c r="AE65" s="943"/>
      <c r="AF65" s="944"/>
      <c r="AG65" s="945"/>
      <c r="AH65" s="945"/>
      <c r="AI65" s="945"/>
      <c r="AJ65" s="945"/>
      <c r="AK65" s="945"/>
      <c r="AL65" s="945"/>
      <c r="AM65" s="945"/>
      <c r="AN65" s="946"/>
      <c r="AO65" s="48"/>
      <c r="AP65" s="48"/>
      <c r="AQ65" s="48"/>
      <c r="AR65" s="48"/>
      <c r="AS65" s="48"/>
      <c r="AT65" s="947">
        <f t="shared" si="0"/>
        <v>1</v>
      </c>
      <c r="AU65" s="48"/>
    </row>
    <row r="66" spans="2:47" x14ac:dyDescent="0.45">
      <c r="B66" s="935"/>
      <c r="C66" s="936"/>
      <c r="D66" s="937"/>
      <c r="E66" s="938"/>
      <c r="F66" s="938"/>
      <c r="G66" s="938"/>
      <c r="H66" s="938"/>
      <c r="I66" s="938"/>
      <c r="J66" s="938"/>
      <c r="K66" s="938"/>
      <c r="L66" s="938"/>
      <c r="M66" s="938"/>
      <c r="N66" s="938"/>
      <c r="O66" s="938"/>
      <c r="P66" s="938"/>
      <c r="Q66" s="938"/>
      <c r="R66" s="938"/>
      <c r="S66" s="938"/>
      <c r="T66" s="938"/>
      <c r="U66" s="938"/>
      <c r="V66" s="938"/>
      <c r="W66" s="938"/>
      <c r="X66" s="939"/>
      <c r="Y66" s="940"/>
      <c r="Z66" s="941"/>
      <c r="AA66" s="941"/>
      <c r="AB66" s="940"/>
      <c r="AC66" s="942"/>
      <c r="AD66" s="943"/>
      <c r="AE66" s="943"/>
      <c r="AF66" s="944"/>
      <c r="AG66" s="945"/>
      <c r="AH66" s="945"/>
      <c r="AI66" s="945"/>
      <c r="AJ66" s="945"/>
      <c r="AK66" s="945"/>
      <c r="AL66" s="945"/>
      <c r="AM66" s="945"/>
      <c r="AN66" s="946"/>
      <c r="AO66" s="48"/>
      <c r="AP66" s="48"/>
      <c r="AQ66" s="48"/>
      <c r="AR66" s="48"/>
      <c r="AS66" s="48"/>
      <c r="AT66" s="947">
        <f t="shared" si="0"/>
        <v>1</v>
      </c>
      <c r="AU66" s="48"/>
    </row>
    <row r="67" spans="2:47" x14ac:dyDescent="0.45">
      <c r="B67" s="935"/>
      <c r="C67" s="936"/>
      <c r="D67" s="937"/>
      <c r="E67" s="938"/>
      <c r="F67" s="938"/>
      <c r="G67" s="938"/>
      <c r="H67" s="938"/>
      <c r="I67" s="938"/>
      <c r="J67" s="938"/>
      <c r="K67" s="938"/>
      <c r="L67" s="938"/>
      <c r="M67" s="938"/>
      <c r="N67" s="938"/>
      <c r="O67" s="938"/>
      <c r="P67" s="938"/>
      <c r="Q67" s="938"/>
      <c r="R67" s="938"/>
      <c r="S67" s="938"/>
      <c r="T67" s="938"/>
      <c r="U67" s="938"/>
      <c r="V67" s="938"/>
      <c r="W67" s="938"/>
      <c r="X67" s="939"/>
      <c r="Y67" s="940"/>
      <c r="Z67" s="941"/>
      <c r="AA67" s="941"/>
      <c r="AB67" s="940"/>
      <c r="AC67" s="942"/>
      <c r="AD67" s="943"/>
      <c r="AE67" s="943"/>
      <c r="AF67" s="944"/>
      <c r="AG67" s="945"/>
      <c r="AH67" s="945"/>
      <c r="AI67" s="945"/>
      <c r="AJ67" s="945"/>
      <c r="AK67" s="945"/>
      <c r="AL67" s="945"/>
      <c r="AM67" s="945"/>
      <c r="AN67" s="946"/>
      <c r="AO67" s="48"/>
      <c r="AP67" s="48"/>
      <c r="AQ67" s="48"/>
      <c r="AR67" s="48"/>
      <c r="AS67" s="48"/>
      <c r="AT67" s="947">
        <f t="shared" si="0"/>
        <v>1</v>
      </c>
      <c r="AU67" s="48"/>
    </row>
    <row r="68" spans="2:47" x14ac:dyDescent="0.45">
      <c r="B68" s="935"/>
      <c r="C68" s="936"/>
      <c r="D68" s="937"/>
      <c r="E68" s="938"/>
      <c r="F68" s="938"/>
      <c r="G68" s="938"/>
      <c r="H68" s="938"/>
      <c r="I68" s="938"/>
      <c r="J68" s="938"/>
      <c r="K68" s="938"/>
      <c r="L68" s="938"/>
      <c r="M68" s="938"/>
      <c r="N68" s="938"/>
      <c r="O68" s="938"/>
      <c r="P68" s="938"/>
      <c r="Q68" s="938"/>
      <c r="R68" s="938"/>
      <c r="S68" s="938"/>
      <c r="T68" s="938"/>
      <c r="U68" s="938"/>
      <c r="V68" s="938"/>
      <c r="W68" s="938"/>
      <c r="X68" s="939"/>
      <c r="Y68" s="940"/>
      <c r="Z68" s="941"/>
      <c r="AA68" s="941"/>
      <c r="AB68" s="940"/>
      <c r="AC68" s="942"/>
      <c r="AD68" s="943"/>
      <c r="AE68" s="943"/>
      <c r="AF68" s="944"/>
      <c r="AG68" s="945"/>
      <c r="AH68" s="945"/>
      <c r="AI68" s="945"/>
      <c r="AJ68" s="945"/>
      <c r="AK68" s="945"/>
      <c r="AL68" s="945"/>
      <c r="AM68" s="945"/>
      <c r="AN68" s="946"/>
      <c r="AO68" s="48"/>
      <c r="AP68" s="48"/>
      <c r="AQ68" s="48"/>
      <c r="AR68" s="48"/>
      <c r="AS68" s="48"/>
      <c r="AT68" s="947">
        <f t="shared" si="0"/>
        <v>1</v>
      </c>
      <c r="AU68" s="48"/>
    </row>
    <row r="69" spans="2:47" x14ac:dyDescent="0.45">
      <c r="B69" s="935"/>
      <c r="C69" s="936"/>
      <c r="D69" s="937"/>
      <c r="E69" s="938"/>
      <c r="F69" s="938"/>
      <c r="G69" s="938"/>
      <c r="H69" s="938"/>
      <c r="I69" s="938"/>
      <c r="J69" s="938"/>
      <c r="K69" s="938"/>
      <c r="L69" s="938"/>
      <c r="M69" s="938"/>
      <c r="N69" s="938"/>
      <c r="O69" s="938"/>
      <c r="P69" s="938"/>
      <c r="Q69" s="938"/>
      <c r="R69" s="938"/>
      <c r="S69" s="938"/>
      <c r="T69" s="938"/>
      <c r="U69" s="938"/>
      <c r="V69" s="938"/>
      <c r="W69" s="938"/>
      <c r="X69" s="939"/>
      <c r="Y69" s="940"/>
      <c r="Z69" s="941"/>
      <c r="AA69" s="941"/>
      <c r="AB69" s="940"/>
      <c r="AC69" s="942"/>
      <c r="AD69" s="943"/>
      <c r="AE69" s="943"/>
      <c r="AF69" s="944"/>
      <c r="AG69" s="945"/>
      <c r="AH69" s="945"/>
      <c r="AI69" s="945"/>
      <c r="AJ69" s="945"/>
      <c r="AK69" s="945"/>
      <c r="AL69" s="945"/>
      <c r="AM69" s="945"/>
      <c r="AN69" s="946"/>
      <c r="AO69" s="48"/>
      <c r="AP69" s="48"/>
      <c r="AQ69" s="48"/>
      <c r="AR69" s="48"/>
      <c r="AS69" s="48"/>
      <c r="AT69" s="947">
        <f t="shared" si="0"/>
        <v>1</v>
      </c>
      <c r="AU69" s="48"/>
    </row>
    <row r="70" spans="2:47" x14ac:dyDescent="0.45">
      <c r="B70" s="935"/>
      <c r="C70" s="936"/>
      <c r="D70" s="937"/>
      <c r="E70" s="938"/>
      <c r="F70" s="938"/>
      <c r="G70" s="938"/>
      <c r="H70" s="938"/>
      <c r="I70" s="938"/>
      <c r="J70" s="938"/>
      <c r="K70" s="938"/>
      <c r="L70" s="938"/>
      <c r="M70" s="938"/>
      <c r="N70" s="938"/>
      <c r="O70" s="938"/>
      <c r="P70" s="938"/>
      <c r="Q70" s="938"/>
      <c r="R70" s="938"/>
      <c r="S70" s="938"/>
      <c r="T70" s="938"/>
      <c r="U70" s="938"/>
      <c r="V70" s="938"/>
      <c r="W70" s="938"/>
      <c r="X70" s="939"/>
      <c r="Y70" s="940"/>
      <c r="Z70" s="941"/>
      <c r="AA70" s="941"/>
      <c r="AB70" s="940"/>
      <c r="AC70" s="942"/>
      <c r="AD70" s="943"/>
      <c r="AE70" s="943"/>
      <c r="AF70" s="944"/>
      <c r="AG70" s="945"/>
      <c r="AH70" s="945"/>
      <c r="AI70" s="945"/>
      <c r="AJ70" s="945"/>
      <c r="AK70" s="945"/>
      <c r="AL70" s="945"/>
      <c r="AM70" s="945"/>
      <c r="AN70" s="946"/>
      <c r="AO70" s="48"/>
      <c r="AP70" s="48"/>
      <c r="AQ70" s="48"/>
      <c r="AR70" s="48"/>
      <c r="AS70" s="48"/>
      <c r="AT70" s="947">
        <f t="shared" si="0"/>
        <v>1</v>
      </c>
      <c r="AU70" s="48"/>
    </row>
    <row r="71" spans="2:47" x14ac:dyDescent="0.45">
      <c r="B71" s="935"/>
      <c r="C71" s="936"/>
      <c r="D71" s="937"/>
      <c r="E71" s="938"/>
      <c r="F71" s="938"/>
      <c r="G71" s="938"/>
      <c r="H71" s="938"/>
      <c r="I71" s="938"/>
      <c r="J71" s="938"/>
      <c r="K71" s="938"/>
      <c r="L71" s="938"/>
      <c r="M71" s="938"/>
      <c r="N71" s="938"/>
      <c r="O71" s="938"/>
      <c r="P71" s="938"/>
      <c r="Q71" s="938"/>
      <c r="R71" s="938"/>
      <c r="S71" s="938"/>
      <c r="T71" s="938"/>
      <c r="U71" s="938"/>
      <c r="V71" s="938"/>
      <c r="W71" s="938"/>
      <c r="X71" s="939"/>
      <c r="Y71" s="940"/>
      <c r="Z71" s="941"/>
      <c r="AA71" s="941"/>
      <c r="AB71" s="940"/>
      <c r="AC71" s="942"/>
      <c r="AD71" s="943"/>
      <c r="AE71" s="943"/>
      <c r="AF71" s="944"/>
      <c r="AG71" s="945"/>
      <c r="AH71" s="945"/>
      <c r="AI71" s="945"/>
      <c r="AJ71" s="945"/>
      <c r="AK71" s="945"/>
      <c r="AL71" s="945"/>
      <c r="AM71" s="945"/>
      <c r="AN71" s="946"/>
      <c r="AO71" s="48"/>
      <c r="AP71" s="48"/>
      <c r="AQ71" s="48"/>
      <c r="AR71" s="48"/>
      <c r="AS71" s="48"/>
      <c r="AT71" s="947">
        <f t="shared" si="0"/>
        <v>1</v>
      </c>
      <c r="AU71" s="48"/>
    </row>
    <row r="72" spans="2:47" x14ac:dyDescent="0.45">
      <c r="B72" s="935"/>
      <c r="C72" s="936"/>
      <c r="D72" s="937"/>
      <c r="E72" s="938"/>
      <c r="F72" s="938"/>
      <c r="G72" s="938"/>
      <c r="H72" s="938"/>
      <c r="I72" s="938"/>
      <c r="J72" s="938"/>
      <c r="K72" s="938"/>
      <c r="L72" s="938"/>
      <c r="M72" s="938"/>
      <c r="N72" s="938"/>
      <c r="O72" s="938"/>
      <c r="P72" s="938"/>
      <c r="Q72" s="938"/>
      <c r="R72" s="938"/>
      <c r="S72" s="938"/>
      <c r="T72" s="938"/>
      <c r="U72" s="938"/>
      <c r="V72" s="938"/>
      <c r="W72" s="938"/>
      <c r="X72" s="939"/>
      <c r="Y72" s="940"/>
      <c r="Z72" s="941"/>
      <c r="AA72" s="941"/>
      <c r="AB72" s="940"/>
      <c r="AC72" s="942"/>
      <c r="AD72" s="943"/>
      <c r="AE72" s="943"/>
      <c r="AF72" s="944"/>
      <c r="AG72" s="945"/>
      <c r="AH72" s="945"/>
      <c r="AI72" s="945"/>
      <c r="AJ72" s="945"/>
      <c r="AK72" s="945"/>
      <c r="AL72" s="945"/>
      <c r="AM72" s="945"/>
      <c r="AN72" s="946"/>
      <c r="AO72" s="48"/>
      <c r="AP72" s="48"/>
      <c r="AQ72" s="48"/>
      <c r="AR72" s="48"/>
      <c r="AS72" s="48"/>
      <c r="AT72" s="947">
        <f t="shared" si="0"/>
        <v>1</v>
      </c>
      <c r="AU72" s="48"/>
    </row>
    <row r="73" spans="2:47" x14ac:dyDescent="0.45">
      <c r="B73" s="935"/>
      <c r="C73" s="936"/>
      <c r="D73" s="937"/>
      <c r="E73" s="938"/>
      <c r="F73" s="938"/>
      <c r="G73" s="938"/>
      <c r="H73" s="938"/>
      <c r="I73" s="938"/>
      <c r="J73" s="938"/>
      <c r="K73" s="938"/>
      <c r="L73" s="938"/>
      <c r="M73" s="938"/>
      <c r="N73" s="938"/>
      <c r="O73" s="938"/>
      <c r="P73" s="938"/>
      <c r="Q73" s="938"/>
      <c r="R73" s="938"/>
      <c r="S73" s="938"/>
      <c r="T73" s="938"/>
      <c r="U73" s="938"/>
      <c r="V73" s="938"/>
      <c r="W73" s="938"/>
      <c r="X73" s="939"/>
      <c r="Y73" s="940"/>
      <c r="Z73" s="941"/>
      <c r="AA73" s="941"/>
      <c r="AB73" s="940"/>
      <c r="AC73" s="942"/>
      <c r="AD73" s="943"/>
      <c r="AE73" s="943"/>
      <c r="AF73" s="944"/>
      <c r="AG73" s="945"/>
      <c r="AH73" s="945"/>
      <c r="AI73" s="945"/>
      <c r="AJ73" s="945"/>
      <c r="AK73" s="945"/>
      <c r="AL73" s="945"/>
      <c r="AM73" s="945"/>
      <c r="AN73" s="946"/>
      <c r="AO73" s="48"/>
      <c r="AP73" s="48"/>
      <c r="AQ73" s="48"/>
      <c r="AR73" s="48"/>
      <c r="AS73" s="48"/>
      <c r="AT73" s="947">
        <f t="shared" si="0"/>
        <v>1</v>
      </c>
      <c r="AU73" s="48"/>
    </row>
    <row r="74" spans="2:47" x14ac:dyDescent="0.45">
      <c r="B74" s="935"/>
      <c r="C74" s="936"/>
      <c r="D74" s="937"/>
      <c r="E74" s="938"/>
      <c r="F74" s="938"/>
      <c r="G74" s="938"/>
      <c r="H74" s="938"/>
      <c r="I74" s="938"/>
      <c r="J74" s="938"/>
      <c r="K74" s="938"/>
      <c r="L74" s="938"/>
      <c r="M74" s="938"/>
      <c r="N74" s="938"/>
      <c r="O74" s="938"/>
      <c r="P74" s="938"/>
      <c r="Q74" s="938"/>
      <c r="R74" s="938"/>
      <c r="S74" s="938"/>
      <c r="T74" s="938"/>
      <c r="U74" s="938"/>
      <c r="V74" s="938"/>
      <c r="W74" s="938"/>
      <c r="X74" s="939"/>
      <c r="Y74" s="940"/>
      <c r="Z74" s="941"/>
      <c r="AA74" s="941"/>
      <c r="AB74" s="940"/>
      <c r="AC74" s="942"/>
      <c r="AD74" s="943"/>
      <c r="AE74" s="943"/>
      <c r="AF74" s="944"/>
      <c r="AG74" s="945"/>
      <c r="AH74" s="945"/>
      <c r="AI74" s="945"/>
      <c r="AJ74" s="945"/>
      <c r="AK74" s="945"/>
      <c r="AL74" s="945"/>
      <c r="AM74" s="945"/>
      <c r="AN74" s="946"/>
      <c r="AO74" s="48"/>
      <c r="AP74" s="48"/>
      <c r="AQ74" s="48"/>
      <c r="AR74" s="48"/>
      <c r="AS74" s="48"/>
      <c r="AT74" s="947">
        <f t="shared" si="0"/>
        <v>1</v>
      </c>
      <c r="AU74" s="48"/>
    </row>
    <row r="75" spans="2:47" x14ac:dyDescent="0.45">
      <c r="B75" s="935"/>
      <c r="C75" s="936"/>
      <c r="D75" s="937"/>
      <c r="E75" s="938"/>
      <c r="F75" s="938"/>
      <c r="G75" s="938"/>
      <c r="H75" s="938"/>
      <c r="I75" s="938"/>
      <c r="J75" s="938"/>
      <c r="K75" s="938"/>
      <c r="L75" s="938"/>
      <c r="M75" s="938"/>
      <c r="N75" s="938"/>
      <c r="O75" s="938"/>
      <c r="P75" s="938"/>
      <c r="Q75" s="938"/>
      <c r="R75" s="938"/>
      <c r="S75" s="938"/>
      <c r="T75" s="938"/>
      <c r="U75" s="938"/>
      <c r="V75" s="938"/>
      <c r="W75" s="938"/>
      <c r="X75" s="939"/>
      <c r="Y75" s="940"/>
      <c r="Z75" s="941"/>
      <c r="AA75" s="941"/>
      <c r="AB75" s="940"/>
      <c r="AC75" s="942"/>
      <c r="AD75" s="943"/>
      <c r="AE75" s="943"/>
      <c r="AF75" s="944"/>
      <c r="AG75" s="945"/>
      <c r="AH75" s="945"/>
      <c r="AI75" s="945"/>
      <c r="AJ75" s="945"/>
      <c r="AK75" s="945"/>
      <c r="AL75" s="945"/>
      <c r="AM75" s="945"/>
      <c r="AN75" s="946"/>
      <c r="AO75" s="48"/>
      <c r="AP75" s="48"/>
      <c r="AQ75" s="48"/>
      <c r="AR75" s="48"/>
      <c r="AS75" s="48"/>
      <c r="AT75" s="947">
        <f t="shared" ref="AT75:AT86" si="1">IF(AB75="Ⅳ",4,IF(AB75="Ⅲ",3,IF(AB75="Ⅱ",2,1)))</f>
        <v>1</v>
      </c>
      <c r="AU75" s="48"/>
    </row>
    <row r="76" spans="2:47" x14ac:dyDescent="0.45">
      <c r="B76" s="935"/>
      <c r="C76" s="936"/>
      <c r="D76" s="937"/>
      <c r="E76" s="938"/>
      <c r="F76" s="938"/>
      <c r="G76" s="938"/>
      <c r="H76" s="938"/>
      <c r="I76" s="938"/>
      <c r="J76" s="938"/>
      <c r="K76" s="938"/>
      <c r="L76" s="938"/>
      <c r="M76" s="938"/>
      <c r="N76" s="938"/>
      <c r="O76" s="938"/>
      <c r="P76" s="938"/>
      <c r="Q76" s="938"/>
      <c r="R76" s="938"/>
      <c r="S76" s="938"/>
      <c r="T76" s="938"/>
      <c r="U76" s="938"/>
      <c r="V76" s="938"/>
      <c r="W76" s="938"/>
      <c r="X76" s="939"/>
      <c r="Y76" s="940"/>
      <c r="Z76" s="941"/>
      <c r="AA76" s="941"/>
      <c r="AB76" s="940"/>
      <c r="AC76" s="942"/>
      <c r="AD76" s="943"/>
      <c r="AE76" s="943"/>
      <c r="AF76" s="944"/>
      <c r="AG76" s="945"/>
      <c r="AH76" s="945"/>
      <c r="AI76" s="945"/>
      <c r="AJ76" s="945"/>
      <c r="AK76" s="945"/>
      <c r="AL76" s="945"/>
      <c r="AM76" s="945"/>
      <c r="AN76" s="946"/>
      <c r="AO76" s="48"/>
      <c r="AP76" s="48"/>
      <c r="AQ76" s="48"/>
      <c r="AR76" s="48"/>
      <c r="AS76" s="48"/>
      <c r="AT76" s="947">
        <f t="shared" si="1"/>
        <v>1</v>
      </c>
      <c r="AU76" s="48"/>
    </row>
    <row r="77" spans="2:47" x14ac:dyDescent="0.45">
      <c r="B77" s="935"/>
      <c r="C77" s="936"/>
      <c r="D77" s="937"/>
      <c r="E77" s="938"/>
      <c r="F77" s="938"/>
      <c r="G77" s="938"/>
      <c r="H77" s="938"/>
      <c r="I77" s="938"/>
      <c r="J77" s="938"/>
      <c r="K77" s="938"/>
      <c r="L77" s="938"/>
      <c r="M77" s="938"/>
      <c r="N77" s="938"/>
      <c r="O77" s="938"/>
      <c r="P77" s="938"/>
      <c r="Q77" s="938"/>
      <c r="R77" s="938"/>
      <c r="S77" s="938"/>
      <c r="T77" s="938"/>
      <c r="U77" s="938"/>
      <c r="V77" s="938"/>
      <c r="W77" s="938"/>
      <c r="X77" s="939"/>
      <c r="Y77" s="940"/>
      <c r="Z77" s="941"/>
      <c r="AA77" s="941"/>
      <c r="AB77" s="940"/>
      <c r="AC77" s="942"/>
      <c r="AD77" s="943"/>
      <c r="AE77" s="943"/>
      <c r="AF77" s="944"/>
      <c r="AG77" s="945"/>
      <c r="AH77" s="945"/>
      <c r="AI77" s="945"/>
      <c r="AJ77" s="945"/>
      <c r="AK77" s="945"/>
      <c r="AL77" s="945"/>
      <c r="AM77" s="945"/>
      <c r="AN77" s="946"/>
      <c r="AO77" s="48"/>
      <c r="AP77" s="48"/>
      <c r="AQ77" s="48"/>
      <c r="AR77" s="48"/>
      <c r="AS77" s="48"/>
      <c r="AT77" s="947">
        <f t="shared" si="1"/>
        <v>1</v>
      </c>
      <c r="AU77" s="48"/>
    </row>
    <row r="78" spans="2:47" x14ac:dyDescent="0.45">
      <c r="B78" s="935"/>
      <c r="C78" s="936"/>
      <c r="D78" s="937"/>
      <c r="E78" s="938"/>
      <c r="F78" s="938"/>
      <c r="G78" s="938"/>
      <c r="H78" s="938"/>
      <c r="I78" s="938"/>
      <c r="J78" s="938"/>
      <c r="K78" s="938"/>
      <c r="L78" s="938"/>
      <c r="M78" s="938"/>
      <c r="N78" s="938"/>
      <c r="O78" s="938"/>
      <c r="P78" s="938"/>
      <c r="Q78" s="938"/>
      <c r="R78" s="938"/>
      <c r="S78" s="938"/>
      <c r="T78" s="938"/>
      <c r="U78" s="938"/>
      <c r="V78" s="938"/>
      <c r="W78" s="938"/>
      <c r="X78" s="939"/>
      <c r="Y78" s="940"/>
      <c r="Z78" s="941"/>
      <c r="AA78" s="941"/>
      <c r="AB78" s="940"/>
      <c r="AC78" s="942"/>
      <c r="AD78" s="943"/>
      <c r="AE78" s="943"/>
      <c r="AF78" s="944"/>
      <c r="AG78" s="945"/>
      <c r="AH78" s="945"/>
      <c r="AI78" s="945"/>
      <c r="AJ78" s="945"/>
      <c r="AK78" s="945"/>
      <c r="AL78" s="945"/>
      <c r="AM78" s="945"/>
      <c r="AN78" s="946"/>
      <c r="AO78" s="48"/>
      <c r="AP78" s="48"/>
      <c r="AQ78" s="48"/>
      <c r="AR78" s="48"/>
      <c r="AS78" s="48"/>
      <c r="AT78" s="947">
        <f t="shared" si="1"/>
        <v>1</v>
      </c>
      <c r="AU78" s="48"/>
    </row>
    <row r="79" spans="2:47" x14ac:dyDescent="0.45">
      <c r="B79" s="935"/>
      <c r="C79" s="936"/>
      <c r="D79" s="937"/>
      <c r="E79" s="938"/>
      <c r="F79" s="938"/>
      <c r="G79" s="938"/>
      <c r="H79" s="938"/>
      <c r="I79" s="938"/>
      <c r="J79" s="938"/>
      <c r="K79" s="938"/>
      <c r="L79" s="938"/>
      <c r="M79" s="938"/>
      <c r="N79" s="938"/>
      <c r="O79" s="938"/>
      <c r="P79" s="938"/>
      <c r="Q79" s="938"/>
      <c r="R79" s="938"/>
      <c r="S79" s="938"/>
      <c r="T79" s="938"/>
      <c r="U79" s="938"/>
      <c r="V79" s="938"/>
      <c r="W79" s="938"/>
      <c r="X79" s="939"/>
      <c r="Y79" s="940"/>
      <c r="Z79" s="941"/>
      <c r="AA79" s="941"/>
      <c r="AB79" s="940"/>
      <c r="AC79" s="942"/>
      <c r="AD79" s="943"/>
      <c r="AE79" s="943"/>
      <c r="AF79" s="944"/>
      <c r="AG79" s="945"/>
      <c r="AH79" s="945"/>
      <c r="AI79" s="945"/>
      <c r="AJ79" s="945"/>
      <c r="AK79" s="945"/>
      <c r="AL79" s="945"/>
      <c r="AM79" s="945"/>
      <c r="AN79" s="946"/>
      <c r="AO79" s="48"/>
      <c r="AP79" s="48"/>
      <c r="AQ79" s="48"/>
      <c r="AR79" s="48"/>
      <c r="AS79" s="48"/>
      <c r="AT79" s="947">
        <f t="shared" si="1"/>
        <v>1</v>
      </c>
      <c r="AU79" s="48"/>
    </row>
    <row r="80" spans="2:47" x14ac:dyDescent="0.45">
      <c r="B80" s="935"/>
      <c r="C80" s="936"/>
      <c r="D80" s="937"/>
      <c r="E80" s="938"/>
      <c r="F80" s="938"/>
      <c r="G80" s="938"/>
      <c r="H80" s="938"/>
      <c r="I80" s="938"/>
      <c r="J80" s="938"/>
      <c r="K80" s="938"/>
      <c r="L80" s="938"/>
      <c r="M80" s="938"/>
      <c r="N80" s="938"/>
      <c r="O80" s="938"/>
      <c r="P80" s="938"/>
      <c r="Q80" s="938"/>
      <c r="R80" s="938"/>
      <c r="S80" s="938"/>
      <c r="T80" s="938"/>
      <c r="U80" s="938"/>
      <c r="V80" s="938"/>
      <c r="W80" s="938"/>
      <c r="X80" s="939"/>
      <c r="Y80" s="940"/>
      <c r="Z80" s="941"/>
      <c r="AA80" s="941"/>
      <c r="AB80" s="940"/>
      <c r="AC80" s="942"/>
      <c r="AD80" s="943"/>
      <c r="AE80" s="943"/>
      <c r="AF80" s="944"/>
      <c r="AG80" s="945"/>
      <c r="AH80" s="945"/>
      <c r="AI80" s="945"/>
      <c r="AJ80" s="945"/>
      <c r="AK80" s="945"/>
      <c r="AL80" s="945"/>
      <c r="AM80" s="945"/>
      <c r="AN80" s="946"/>
      <c r="AO80" s="48"/>
      <c r="AP80" s="48"/>
      <c r="AQ80" s="48"/>
      <c r="AR80" s="48"/>
      <c r="AS80" s="48"/>
      <c r="AT80" s="948">
        <f t="shared" si="1"/>
        <v>1</v>
      </c>
      <c r="AU80" s="48"/>
    </row>
    <row r="81" spans="2:47" x14ac:dyDescent="0.45">
      <c r="B81" s="935"/>
      <c r="C81" s="936"/>
      <c r="D81" s="937"/>
      <c r="E81" s="938"/>
      <c r="F81" s="938"/>
      <c r="G81" s="938"/>
      <c r="H81" s="938"/>
      <c r="I81" s="938"/>
      <c r="J81" s="938"/>
      <c r="K81" s="938"/>
      <c r="L81" s="938"/>
      <c r="M81" s="938"/>
      <c r="N81" s="938"/>
      <c r="O81" s="938"/>
      <c r="P81" s="938"/>
      <c r="Q81" s="938"/>
      <c r="R81" s="938"/>
      <c r="S81" s="938"/>
      <c r="T81" s="938"/>
      <c r="U81" s="938"/>
      <c r="V81" s="938"/>
      <c r="W81" s="938"/>
      <c r="X81" s="939"/>
      <c r="Y81" s="940"/>
      <c r="Z81" s="941"/>
      <c r="AA81" s="941"/>
      <c r="AB81" s="940"/>
      <c r="AC81" s="942"/>
      <c r="AD81" s="943"/>
      <c r="AE81" s="943"/>
      <c r="AF81" s="944"/>
      <c r="AG81" s="945"/>
      <c r="AH81" s="945"/>
      <c r="AI81" s="945"/>
      <c r="AJ81" s="945"/>
      <c r="AK81" s="945"/>
      <c r="AL81" s="945"/>
      <c r="AM81" s="945"/>
      <c r="AN81" s="946"/>
      <c r="AO81" s="48"/>
      <c r="AP81" s="48"/>
      <c r="AQ81" s="48"/>
      <c r="AR81" s="48"/>
      <c r="AS81" s="48"/>
      <c r="AT81" s="947">
        <f t="shared" si="1"/>
        <v>1</v>
      </c>
      <c r="AU81" s="48"/>
    </row>
    <row r="82" spans="2:47" x14ac:dyDescent="0.45">
      <c r="B82" s="935"/>
      <c r="C82" s="936"/>
      <c r="D82" s="937"/>
      <c r="E82" s="938"/>
      <c r="F82" s="938"/>
      <c r="G82" s="938"/>
      <c r="H82" s="938"/>
      <c r="I82" s="938"/>
      <c r="J82" s="938"/>
      <c r="K82" s="938"/>
      <c r="L82" s="938"/>
      <c r="M82" s="938"/>
      <c r="N82" s="938"/>
      <c r="O82" s="938"/>
      <c r="P82" s="938"/>
      <c r="Q82" s="938"/>
      <c r="R82" s="938"/>
      <c r="S82" s="938"/>
      <c r="T82" s="938"/>
      <c r="U82" s="938"/>
      <c r="V82" s="938"/>
      <c r="W82" s="938"/>
      <c r="X82" s="939"/>
      <c r="Y82" s="940"/>
      <c r="Z82" s="941"/>
      <c r="AA82" s="941"/>
      <c r="AB82" s="940"/>
      <c r="AC82" s="942"/>
      <c r="AD82" s="943"/>
      <c r="AE82" s="943"/>
      <c r="AF82" s="944"/>
      <c r="AG82" s="945"/>
      <c r="AH82" s="945"/>
      <c r="AI82" s="945"/>
      <c r="AJ82" s="945"/>
      <c r="AK82" s="945"/>
      <c r="AL82" s="945"/>
      <c r="AM82" s="945"/>
      <c r="AN82" s="946"/>
      <c r="AO82" s="48"/>
      <c r="AP82" s="48"/>
      <c r="AQ82" s="48"/>
      <c r="AR82" s="48"/>
      <c r="AS82" s="48"/>
      <c r="AT82" s="947">
        <f>IF(AB82="Ⅳ",4,IF(AB82="Ⅲ",3,IF(AB82="Ⅱ",2,1)))</f>
        <v>1</v>
      </c>
      <c r="AU82" s="48"/>
    </row>
    <row r="83" spans="2:47" x14ac:dyDescent="0.45">
      <c r="B83" s="935"/>
      <c r="C83" s="936"/>
      <c r="D83" s="937"/>
      <c r="E83" s="938"/>
      <c r="F83" s="938"/>
      <c r="G83" s="938"/>
      <c r="H83" s="938"/>
      <c r="I83" s="938"/>
      <c r="J83" s="938"/>
      <c r="K83" s="938"/>
      <c r="L83" s="938"/>
      <c r="M83" s="938"/>
      <c r="N83" s="938"/>
      <c r="O83" s="938"/>
      <c r="P83" s="938"/>
      <c r="Q83" s="938"/>
      <c r="R83" s="938"/>
      <c r="S83" s="938"/>
      <c r="T83" s="938"/>
      <c r="U83" s="938"/>
      <c r="V83" s="938"/>
      <c r="W83" s="938"/>
      <c r="X83" s="939"/>
      <c r="Y83" s="940"/>
      <c r="Z83" s="941"/>
      <c r="AA83" s="941"/>
      <c r="AB83" s="940"/>
      <c r="AC83" s="942"/>
      <c r="AD83" s="943"/>
      <c r="AE83" s="943"/>
      <c r="AF83" s="944"/>
      <c r="AG83" s="945"/>
      <c r="AH83" s="945"/>
      <c r="AI83" s="945"/>
      <c r="AJ83" s="945"/>
      <c r="AK83" s="945"/>
      <c r="AL83" s="945"/>
      <c r="AM83" s="945"/>
      <c r="AN83" s="946"/>
      <c r="AO83" s="48"/>
      <c r="AP83" s="48"/>
      <c r="AQ83" s="48"/>
      <c r="AR83" s="48"/>
      <c r="AS83" s="48"/>
      <c r="AT83" s="947">
        <f t="shared" si="1"/>
        <v>1</v>
      </c>
      <c r="AU83" s="48"/>
    </row>
    <row r="84" spans="2:47" x14ac:dyDescent="0.45">
      <c r="B84" s="935"/>
      <c r="C84" s="936"/>
      <c r="D84" s="937"/>
      <c r="E84" s="938"/>
      <c r="F84" s="938"/>
      <c r="G84" s="938"/>
      <c r="H84" s="938"/>
      <c r="I84" s="938"/>
      <c r="J84" s="938"/>
      <c r="K84" s="938"/>
      <c r="L84" s="938"/>
      <c r="M84" s="938"/>
      <c r="N84" s="938"/>
      <c r="O84" s="938"/>
      <c r="P84" s="938"/>
      <c r="Q84" s="938"/>
      <c r="R84" s="938"/>
      <c r="S84" s="938"/>
      <c r="T84" s="938"/>
      <c r="U84" s="938"/>
      <c r="V84" s="938"/>
      <c r="W84" s="938"/>
      <c r="X84" s="939"/>
      <c r="Y84" s="940"/>
      <c r="Z84" s="941"/>
      <c r="AA84" s="941"/>
      <c r="AB84" s="940"/>
      <c r="AC84" s="942"/>
      <c r="AD84" s="943"/>
      <c r="AE84" s="943"/>
      <c r="AF84" s="944"/>
      <c r="AG84" s="945"/>
      <c r="AH84" s="945"/>
      <c r="AI84" s="945"/>
      <c r="AJ84" s="945"/>
      <c r="AK84" s="945"/>
      <c r="AL84" s="945"/>
      <c r="AM84" s="945"/>
      <c r="AN84" s="946"/>
      <c r="AO84" s="48"/>
      <c r="AP84" s="48"/>
      <c r="AQ84" s="48"/>
      <c r="AR84" s="48"/>
      <c r="AS84" s="48"/>
      <c r="AT84" s="947">
        <f t="shared" si="1"/>
        <v>1</v>
      </c>
      <c r="AU84" s="48"/>
    </row>
    <row r="85" spans="2:47" x14ac:dyDescent="0.45">
      <c r="B85" s="935"/>
      <c r="C85" s="936"/>
      <c r="D85" s="937"/>
      <c r="E85" s="938"/>
      <c r="F85" s="938"/>
      <c r="G85" s="938"/>
      <c r="H85" s="938"/>
      <c r="I85" s="938"/>
      <c r="J85" s="938"/>
      <c r="K85" s="938"/>
      <c r="L85" s="938"/>
      <c r="M85" s="938"/>
      <c r="N85" s="938"/>
      <c r="O85" s="938"/>
      <c r="P85" s="938"/>
      <c r="Q85" s="938"/>
      <c r="R85" s="938"/>
      <c r="S85" s="938"/>
      <c r="T85" s="938"/>
      <c r="U85" s="938"/>
      <c r="V85" s="938"/>
      <c r="W85" s="938"/>
      <c r="X85" s="939"/>
      <c r="Y85" s="940"/>
      <c r="Z85" s="941"/>
      <c r="AA85" s="941"/>
      <c r="AB85" s="940"/>
      <c r="AC85" s="942"/>
      <c r="AD85" s="943"/>
      <c r="AE85" s="943"/>
      <c r="AF85" s="944"/>
      <c r="AG85" s="945"/>
      <c r="AH85" s="945"/>
      <c r="AI85" s="945"/>
      <c r="AJ85" s="945"/>
      <c r="AK85" s="945"/>
      <c r="AL85" s="945"/>
      <c r="AM85" s="945"/>
      <c r="AN85" s="946"/>
      <c r="AO85" s="48"/>
      <c r="AP85" s="48"/>
      <c r="AQ85" s="48"/>
      <c r="AR85" s="48"/>
      <c r="AS85" s="48"/>
      <c r="AT85" s="947">
        <f t="shared" si="1"/>
        <v>1</v>
      </c>
      <c r="AU85" s="48"/>
    </row>
    <row r="86" spans="2:47" ht="16.8" thickBot="1" x14ac:dyDescent="0.5">
      <c r="B86" s="935"/>
      <c r="C86" s="936"/>
      <c r="D86" s="937"/>
      <c r="E86" s="938"/>
      <c r="F86" s="938"/>
      <c r="G86" s="938"/>
      <c r="H86" s="938"/>
      <c r="I86" s="938"/>
      <c r="J86" s="938"/>
      <c r="K86" s="938"/>
      <c r="L86" s="938"/>
      <c r="M86" s="938"/>
      <c r="N86" s="938"/>
      <c r="O86" s="938"/>
      <c r="P86" s="938"/>
      <c r="Q86" s="938"/>
      <c r="R86" s="938"/>
      <c r="S86" s="938"/>
      <c r="T86" s="938"/>
      <c r="U86" s="938"/>
      <c r="V86" s="938"/>
      <c r="W86" s="938"/>
      <c r="X86" s="939"/>
      <c r="Y86" s="940"/>
      <c r="Z86" s="941"/>
      <c r="AA86" s="941"/>
      <c r="AB86" s="940"/>
      <c r="AC86" s="942"/>
      <c r="AD86" s="943"/>
      <c r="AE86" s="943"/>
      <c r="AF86" s="944"/>
      <c r="AG86" s="945"/>
      <c r="AH86" s="945"/>
      <c r="AI86" s="945"/>
      <c r="AJ86" s="945"/>
      <c r="AK86" s="945"/>
      <c r="AL86" s="945"/>
      <c r="AM86" s="945"/>
      <c r="AN86" s="946"/>
      <c r="AO86" s="48"/>
      <c r="AP86" s="48"/>
      <c r="AQ86" s="48"/>
      <c r="AR86" s="48"/>
      <c r="AS86" s="48"/>
      <c r="AT86" s="947">
        <f t="shared" si="1"/>
        <v>1</v>
      </c>
      <c r="AU86" s="48"/>
    </row>
    <row r="87" spans="2:47" ht="15" customHeight="1" thickTop="1" thickBot="1" x14ac:dyDescent="0.5">
      <c r="B87" s="949" t="s">
        <v>908</v>
      </c>
      <c r="C87" s="950"/>
      <c r="D87" s="951">
        <f t="shared" ref="D87:X87" si="2">SUM(D10:D86)</f>
        <v>0</v>
      </c>
      <c r="E87" s="952">
        <f t="shared" si="2"/>
        <v>0</v>
      </c>
      <c r="F87" s="952">
        <f t="shared" si="2"/>
        <v>0</v>
      </c>
      <c r="G87" s="953">
        <f t="shared" si="2"/>
        <v>25</v>
      </c>
      <c r="H87" s="954">
        <f t="shared" si="2"/>
        <v>0</v>
      </c>
      <c r="I87" s="952">
        <f t="shared" si="2"/>
        <v>25</v>
      </c>
      <c r="J87" s="952">
        <f t="shared" si="2"/>
        <v>6</v>
      </c>
      <c r="K87" s="953">
        <f t="shared" si="2"/>
        <v>3</v>
      </c>
      <c r="L87" s="954">
        <f t="shared" si="2"/>
        <v>0</v>
      </c>
      <c r="M87" s="952">
        <f t="shared" si="2"/>
        <v>0</v>
      </c>
      <c r="N87" s="952">
        <f t="shared" si="2"/>
        <v>9</v>
      </c>
      <c r="O87" s="953">
        <f t="shared" si="2"/>
        <v>27</v>
      </c>
      <c r="P87" s="954">
        <f t="shared" si="2"/>
        <v>0</v>
      </c>
      <c r="Q87" s="952">
        <f t="shared" si="2"/>
        <v>0</v>
      </c>
      <c r="R87" s="953">
        <f t="shared" si="2"/>
        <v>18</v>
      </c>
      <c r="S87" s="954">
        <f t="shared" si="2"/>
        <v>0</v>
      </c>
      <c r="T87" s="952">
        <f t="shared" si="2"/>
        <v>25</v>
      </c>
      <c r="U87" s="953">
        <f t="shared" si="2"/>
        <v>9</v>
      </c>
      <c r="V87" s="954">
        <f t="shared" si="2"/>
        <v>0</v>
      </c>
      <c r="W87" s="952">
        <f t="shared" si="2"/>
        <v>0</v>
      </c>
      <c r="X87" s="955">
        <f t="shared" si="2"/>
        <v>36</v>
      </c>
      <c r="Y87" s="956"/>
      <c r="Z87" s="957"/>
      <c r="AA87" s="957"/>
      <c r="AB87" s="956"/>
      <c r="AC87" s="958">
        <f>SUM(AC79:AC86)</f>
        <v>0</v>
      </c>
      <c r="AD87" s="959">
        <f>SUM(AD79:AD86)</f>
        <v>0</v>
      </c>
      <c r="AE87" s="959">
        <f>SUM(AE79:AE86)</f>
        <v>0</v>
      </c>
      <c r="AF87" s="960">
        <f>SUM(AF79:AF86)</f>
        <v>0</v>
      </c>
      <c r="AG87" s="961">
        <f t="shared" ref="AG87:AN87" si="3">SUM(AG10:AG86)</f>
        <v>0</v>
      </c>
      <c r="AH87" s="962">
        <f t="shared" si="3"/>
        <v>75.34</v>
      </c>
      <c r="AI87" s="962">
        <f t="shared" si="3"/>
        <v>0.7400000000000001</v>
      </c>
      <c r="AJ87" s="962">
        <f t="shared" si="3"/>
        <v>0.12</v>
      </c>
      <c r="AK87" s="962">
        <f t="shared" si="3"/>
        <v>0</v>
      </c>
      <c r="AL87" s="962">
        <f t="shared" si="3"/>
        <v>0</v>
      </c>
      <c r="AM87" s="962">
        <f t="shared" si="3"/>
        <v>28.114999999999998</v>
      </c>
      <c r="AN87" s="963">
        <f t="shared" si="3"/>
        <v>69.309999999999988</v>
      </c>
      <c r="AO87" s="48"/>
      <c r="AP87" s="48"/>
      <c r="AQ87" s="48"/>
      <c r="AR87" s="48"/>
      <c r="AS87" s="48"/>
      <c r="AT87" s="964">
        <f>MAX(AT10:AT86)</f>
        <v>3</v>
      </c>
      <c r="AU87" s="48" t="s">
        <v>909</v>
      </c>
    </row>
    <row r="88" spans="2:47" x14ac:dyDescent="0.45">
      <c r="D88" s="873" t="s">
        <v>910</v>
      </c>
      <c r="E88" s="872"/>
      <c r="F88" s="873"/>
      <c r="G88" s="873"/>
      <c r="H88" s="873"/>
      <c r="I88" s="873"/>
      <c r="J88" s="873"/>
      <c r="K88" s="873"/>
      <c r="L88" s="873"/>
      <c r="M88" s="873"/>
      <c r="N88" s="873"/>
      <c r="O88" s="873"/>
      <c r="P88" s="873"/>
      <c r="Q88" s="873"/>
      <c r="R88" s="873"/>
      <c r="S88" s="873"/>
      <c r="T88" s="873"/>
      <c r="U88" s="873"/>
      <c r="V88" s="873"/>
      <c r="W88" s="873"/>
      <c r="X88" s="873"/>
      <c r="Y88" s="873"/>
      <c r="Z88" s="873"/>
      <c r="AA88" s="873"/>
      <c r="AB88" s="873"/>
      <c r="AC88" s="873"/>
      <c r="AD88" s="873"/>
      <c r="AE88" s="873"/>
      <c r="AF88" s="873"/>
      <c r="AG88" s="873"/>
      <c r="AH88" s="873"/>
      <c r="AI88" s="873"/>
      <c r="AJ88" s="873"/>
      <c r="AK88" s="873"/>
      <c r="AL88" s="873"/>
      <c r="AM88" s="873"/>
      <c r="AN88" s="873"/>
    </row>
    <row r="89" spans="2:47" x14ac:dyDescent="0.45">
      <c r="D89" s="873" t="s">
        <v>911</v>
      </c>
      <c r="E89" s="872"/>
      <c r="F89" s="873"/>
      <c r="G89" s="873"/>
      <c r="H89" s="873"/>
      <c r="I89" s="873"/>
      <c r="J89" s="873"/>
      <c r="K89" s="873"/>
      <c r="L89" s="873"/>
      <c r="M89" s="873"/>
      <c r="N89" s="873"/>
      <c r="O89" s="873"/>
      <c r="P89" s="873"/>
      <c r="Q89" s="873"/>
      <c r="R89" s="873"/>
      <c r="S89" s="873"/>
      <c r="T89" s="873"/>
      <c r="U89" s="873"/>
      <c r="V89" s="873"/>
      <c r="W89" s="873"/>
      <c r="X89" s="873"/>
      <c r="Y89" s="873"/>
      <c r="Z89" s="873"/>
      <c r="AA89" s="873"/>
      <c r="AB89" s="873"/>
      <c r="AC89" s="873"/>
      <c r="AD89" s="873"/>
      <c r="AE89" s="873"/>
      <c r="AF89" s="873"/>
      <c r="AG89" s="873"/>
      <c r="AH89" s="873"/>
      <c r="AI89" s="873"/>
      <c r="AJ89" s="873"/>
      <c r="AK89" s="873"/>
      <c r="AL89" s="873"/>
      <c r="AM89" s="873"/>
      <c r="AN89" s="873"/>
    </row>
    <row r="90" spans="2:47" x14ac:dyDescent="0.45">
      <c r="D90" s="873" t="s">
        <v>912</v>
      </c>
      <c r="E90" s="872"/>
      <c r="F90" s="873"/>
      <c r="G90" s="873"/>
      <c r="H90" s="873"/>
      <c r="I90" s="873"/>
      <c r="J90" s="873"/>
      <c r="K90" s="873"/>
      <c r="L90" s="873"/>
      <c r="M90" s="873"/>
      <c r="N90" s="873"/>
      <c r="O90" s="873"/>
      <c r="P90" s="873"/>
      <c r="Q90" s="873"/>
      <c r="R90" s="873"/>
      <c r="S90" s="873"/>
      <c r="T90" s="873"/>
      <c r="U90" s="873"/>
      <c r="V90" s="873"/>
      <c r="W90" s="873"/>
      <c r="X90" s="873"/>
      <c r="Y90" s="873"/>
      <c r="Z90" s="873"/>
      <c r="AA90" s="873"/>
      <c r="AB90" s="873"/>
      <c r="AC90" s="873"/>
      <c r="AD90" s="873"/>
      <c r="AE90" s="873"/>
      <c r="AF90" s="873"/>
      <c r="AG90" s="873"/>
      <c r="AH90" s="873"/>
      <c r="AI90" s="873"/>
      <c r="AJ90" s="873"/>
      <c r="AK90" s="873"/>
      <c r="AL90" s="873"/>
      <c r="AM90" s="873"/>
      <c r="AN90" s="873"/>
    </row>
    <row r="91" spans="2:47" x14ac:dyDescent="0.45">
      <c r="D91" s="873" t="s">
        <v>913</v>
      </c>
      <c r="E91" s="872"/>
      <c r="F91" s="873"/>
      <c r="G91" s="873"/>
      <c r="H91" s="873"/>
      <c r="I91" s="873"/>
      <c r="J91" s="873"/>
      <c r="K91" s="873"/>
      <c r="L91" s="873"/>
      <c r="M91" s="873"/>
      <c r="N91" s="873"/>
      <c r="O91" s="873"/>
      <c r="P91" s="873"/>
      <c r="Q91" s="873"/>
      <c r="R91" s="873"/>
      <c r="S91" s="873"/>
      <c r="T91" s="873"/>
      <c r="U91" s="873"/>
      <c r="V91" s="873"/>
      <c r="W91" s="873"/>
      <c r="X91" s="873"/>
      <c r="Y91" s="873"/>
      <c r="Z91" s="873"/>
      <c r="AA91" s="873"/>
      <c r="AB91" s="873"/>
      <c r="AC91" s="873"/>
      <c r="AD91" s="873"/>
      <c r="AE91" s="873"/>
      <c r="AF91" s="873"/>
      <c r="AG91" s="873"/>
      <c r="AH91" s="873"/>
      <c r="AI91" s="873"/>
      <c r="AJ91" s="873"/>
      <c r="AK91" s="873"/>
      <c r="AL91" s="873"/>
      <c r="AM91" s="873"/>
      <c r="AN91" s="873"/>
    </row>
    <row r="92" spans="2:47" x14ac:dyDescent="0.45">
      <c r="D92" s="873" t="s">
        <v>914</v>
      </c>
      <c r="E92" s="872"/>
      <c r="F92" s="873"/>
      <c r="G92" s="873"/>
      <c r="H92" s="873"/>
      <c r="I92" s="873"/>
      <c r="J92" s="873"/>
      <c r="K92" s="873"/>
      <c r="L92" s="873"/>
      <c r="M92" s="873"/>
      <c r="N92" s="873"/>
      <c r="O92" s="873"/>
      <c r="P92" s="873"/>
      <c r="Q92" s="873"/>
      <c r="R92" s="873"/>
      <c r="S92" s="873"/>
      <c r="T92" s="873"/>
      <c r="U92" s="873"/>
      <c r="V92" s="873"/>
      <c r="W92" s="873"/>
      <c r="X92" s="873"/>
      <c r="Y92" s="873"/>
      <c r="Z92" s="873"/>
      <c r="AA92" s="873"/>
      <c r="AB92" s="873"/>
      <c r="AC92" s="873"/>
      <c r="AD92" s="873"/>
      <c r="AE92" s="873"/>
      <c r="AF92" s="873"/>
      <c r="AG92" s="873"/>
      <c r="AH92" s="873"/>
      <c r="AI92" s="873"/>
      <c r="AJ92" s="873"/>
      <c r="AK92" s="873"/>
      <c r="AL92" s="873"/>
      <c r="AM92" s="873"/>
      <c r="AN92" s="873"/>
    </row>
    <row r="93" spans="2:47" x14ac:dyDescent="0.45">
      <c r="D93" s="873" t="s">
        <v>915</v>
      </c>
      <c r="E93" s="872"/>
      <c r="F93" s="873"/>
      <c r="G93" s="873"/>
      <c r="H93" s="873"/>
      <c r="I93" s="873"/>
      <c r="J93" s="873"/>
      <c r="K93" s="873"/>
      <c r="L93" s="873"/>
      <c r="M93" s="873"/>
      <c r="N93" s="873"/>
      <c r="O93" s="873"/>
      <c r="P93" s="873"/>
      <c r="Q93" s="873"/>
      <c r="R93" s="873"/>
      <c r="S93" s="873"/>
      <c r="T93" s="873"/>
      <c r="U93" s="873"/>
      <c r="V93" s="873"/>
      <c r="W93" s="873"/>
      <c r="X93" s="873"/>
      <c r="Y93" s="873"/>
      <c r="Z93" s="873"/>
      <c r="AA93" s="873"/>
      <c r="AB93" s="873"/>
      <c r="AC93" s="873"/>
      <c r="AD93" s="873"/>
      <c r="AE93" s="873"/>
      <c r="AF93" s="873"/>
      <c r="AG93" s="873"/>
      <c r="AH93" s="873"/>
      <c r="AI93" s="873"/>
      <c r="AJ93" s="873"/>
      <c r="AK93" s="873"/>
      <c r="AL93" s="873"/>
      <c r="AM93" s="873"/>
      <c r="AN93" s="873"/>
    </row>
  </sheetData>
  <mergeCells count="42">
    <mergeCell ref="AK8:AN8"/>
    <mergeCell ref="B87:C87"/>
    <mergeCell ref="Y8:Y9"/>
    <mergeCell ref="Z8:Z9"/>
    <mergeCell ref="AA8:AA9"/>
    <mergeCell ref="AB8:AB9"/>
    <mergeCell ref="AC8:AF8"/>
    <mergeCell ref="AG8:AJ8"/>
    <mergeCell ref="AT6:AT9"/>
    <mergeCell ref="D7:O7"/>
    <mergeCell ref="P7:X7"/>
    <mergeCell ref="AC7:AF7"/>
    <mergeCell ref="AG7:AN7"/>
    <mergeCell ref="D8:G8"/>
    <mergeCell ref="H8:K8"/>
    <mergeCell ref="L8:O8"/>
    <mergeCell ref="P8:R8"/>
    <mergeCell ref="S8:U8"/>
    <mergeCell ref="B4:AF4"/>
    <mergeCell ref="AG4:AI5"/>
    <mergeCell ref="AJ4:AN5"/>
    <mergeCell ref="B5:AF5"/>
    <mergeCell ref="B6:B9"/>
    <mergeCell ref="C6:C9"/>
    <mergeCell ref="D6:X6"/>
    <mergeCell ref="Y6:AB7"/>
    <mergeCell ref="AC6:AN6"/>
    <mergeCell ref="V8:X8"/>
    <mergeCell ref="AG2:AI3"/>
    <mergeCell ref="AJ2:AN3"/>
    <mergeCell ref="B3:D3"/>
    <mergeCell ref="E3:J3"/>
    <mergeCell ref="K3:M3"/>
    <mergeCell ref="N3:T3"/>
    <mergeCell ref="U3:X3"/>
    <mergeCell ref="Y3:AF3"/>
    <mergeCell ref="B2:D2"/>
    <mergeCell ref="E2:J2"/>
    <mergeCell ref="K2:M2"/>
    <mergeCell ref="N2:T2"/>
    <mergeCell ref="U2:X2"/>
    <mergeCell ref="Y2:AF2"/>
  </mergeCells>
  <phoneticPr fontId="3"/>
  <conditionalFormatting sqref="E2:T3">
    <cfRule type="cellIs" dxfId="0" priority="1" operator="equal">
      <formula>0</formula>
    </cfRule>
  </conditionalFormatting>
  <pageMargins left="0.70866141732283472" right="0.70866141732283472" top="0.74803149606299213" bottom="0.74803149606299213" header="0.31496062992125984" footer="0.31496062992125984"/>
  <pageSetup paperSize="9" scale="85"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6523B-FE52-4139-B6D9-20DE581D2F60}">
  <sheetPr codeName="Sheet4"/>
  <dimension ref="B3:M80"/>
  <sheetViews>
    <sheetView view="pageBreakPreview" topLeftCell="A55" zoomScale="80" zoomScaleNormal="85" zoomScaleSheetLayoutView="80" workbookViewId="0">
      <selection activeCell="P25" sqref="P25"/>
    </sheetView>
  </sheetViews>
  <sheetFormatPr defaultColWidth="9" defaultRowHeight="18" x14ac:dyDescent="0.45"/>
  <cols>
    <col min="1" max="1" width="9" style="59"/>
    <col min="2" max="2" width="18.09765625" style="59" bestFit="1" customWidth="1"/>
    <col min="3" max="3" width="22.69921875" style="59" customWidth="1"/>
    <col min="4" max="5" width="18.3984375" style="59" bestFit="1" customWidth="1"/>
    <col min="6" max="6" width="12.69921875" style="59" customWidth="1"/>
    <col min="7" max="7" width="9.3984375" style="59" customWidth="1"/>
    <col min="8" max="8" width="14" style="59" bestFit="1" customWidth="1"/>
    <col min="9" max="9" width="14.09765625" style="59" customWidth="1"/>
    <col min="10" max="10" width="11.69921875" style="59" bestFit="1" customWidth="1"/>
    <col min="11" max="11" width="3.69921875" style="59" customWidth="1"/>
    <col min="12" max="12" width="16.09765625" style="59" customWidth="1"/>
    <col min="13" max="13" width="9.5" style="59" customWidth="1"/>
    <col min="14" max="14" width="2.69921875" style="59" customWidth="1"/>
    <col min="15" max="16384" width="9" style="59"/>
  </cols>
  <sheetData>
    <row r="3" spans="2:13" ht="18.600000000000001" thickBot="1" x14ac:dyDescent="0.5"/>
    <row r="4" spans="2:13" ht="18.600000000000001" thickBot="1" x14ac:dyDescent="0.5">
      <c r="B4" s="339" t="s">
        <v>135</v>
      </c>
      <c r="C4" s="340"/>
      <c r="D4" s="340"/>
      <c r="E4" s="341"/>
    </row>
    <row r="5" spans="2:13" ht="18.600000000000001" thickBot="1" x14ac:dyDescent="0.5">
      <c r="B5" s="60" t="s">
        <v>136</v>
      </c>
      <c r="C5" s="60" t="s">
        <v>137</v>
      </c>
      <c r="D5" s="60" t="s">
        <v>138</v>
      </c>
      <c r="E5" s="60" t="s">
        <v>139</v>
      </c>
    </row>
    <row r="6" spans="2:13" ht="18.600000000000001" thickTop="1" x14ac:dyDescent="0.45">
      <c r="B6" s="61" t="s">
        <v>140</v>
      </c>
      <c r="C6" s="61" t="s">
        <v>141</v>
      </c>
      <c r="D6" s="61" t="s">
        <v>142</v>
      </c>
      <c r="E6" s="61" t="s">
        <v>142</v>
      </c>
    </row>
    <row r="7" spans="2:13" x14ac:dyDescent="0.45">
      <c r="B7" s="62" t="s">
        <v>143</v>
      </c>
      <c r="C7" s="62" t="s">
        <v>144</v>
      </c>
      <c r="D7" s="62" t="s">
        <v>145</v>
      </c>
      <c r="E7" s="62" t="s">
        <v>145</v>
      </c>
    </row>
    <row r="8" spans="2:13" x14ac:dyDescent="0.45">
      <c r="B8" s="63" t="s">
        <v>146</v>
      </c>
      <c r="C8" s="63" t="s">
        <v>147</v>
      </c>
      <c r="D8" s="64"/>
      <c r="E8" s="64"/>
    </row>
    <row r="9" spans="2:13" x14ac:dyDescent="0.45">
      <c r="B9" s="63" t="s">
        <v>148</v>
      </c>
      <c r="C9" s="63" t="s">
        <v>149</v>
      </c>
      <c r="D9" s="64"/>
      <c r="E9" s="64"/>
    </row>
    <row r="10" spans="2:13" x14ac:dyDescent="0.45">
      <c r="B10" s="63" t="s">
        <v>150</v>
      </c>
      <c r="C10" s="63" t="s">
        <v>151</v>
      </c>
      <c r="D10" s="64"/>
      <c r="E10" s="64"/>
    </row>
    <row r="11" spans="2:13" x14ac:dyDescent="0.45">
      <c r="B11" s="64" t="s">
        <v>152</v>
      </c>
      <c r="C11" s="64"/>
      <c r="D11" s="64"/>
      <c r="E11" s="64"/>
    </row>
    <row r="12" spans="2:13" x14ac:dyDescent="0.45">
      <c r="B12" s="64" t="s">
        <v>153</v>
      </c>
      <c r="C12" s="65"/>
    </row>
    <row r="13" spans="2:13" ht="18.600000000000001" thickBot="1" x14ac:dyDescent="0.5"/>
    <row r="14" spans="2:13" ht="18.600000000000001" thickBot="1" x14ac:dyDescent="0.5">
      <c r="B14" s="342" t="s">
        <v>154</v>
      </c>
      <c r="C14" s="343"/>
      <c r="D14" s="343"/>
      <c r="E14" s="343"/>
      <c r="F14" s="343"/>
      <c r="G14" s="343"/>
      <c r="H14" s="343"/>
      <c r="I14" s="343"/>
      <c r="J14" s="344"/>
      <c r="L14" s="59" t="s">
        <v>155</v>
      </c>
    </row>
    <row r="15" spans="2:13" ht="18.600000000000001" thickBot="1" x14ac:dyDescent="0.5">
      <c r="B15" s="60" t="s">
        <v>156</v>
      </c>
      <c r="C15" s="59" t="s">
        <v>157</v>
      </c>
      <c r="D15" s="60" t="s">
        <v>158</v>
      </c>
      <c r="E15" s="60" t="s">
        <v>159</v>
      </c>
      <c r="F15" s="60" t="s">
        <v>160</v>
      </c>
      <c r="G15" s="60" t="s">
        <v>161</v>
      </c>
      <c r="H15" s="60" t="s">
        <v>162</v>
      </c>
      <c r="I15" s="60" t="s">
        <v>163</v>
      </c>
      <c r="J15" s="60" t="s">
        <v>164</v>
      </c>
      <c r="L15" s="59" t="s">
        <v>165</v>
      </c>
      <c r="M15" s="59" t="s">
        <v>166</v>
      </c>
    </row>
    <row r="16" spans="2:13" ht="18.600000000000001" thickTop="1" x14ac:dyDescent="0.45">
      <c r="B16" s="66" t="s">
        <v>167</v>
      </c>
      <c r="C16" s="67" t="s">
        <v>168</v>
      </c>
      <c r="D16" s="68" t="s">
        <v>169</v>
      </c>
      <c r="E16" s="68" t="s">
        <v>170</v>
      </c>
      <c r="F16" s="68" t="s">
        <v>171</v>
      </c>
      <c r="G16" s="68" t="s">
        <v>171</v>
      </c>
      <c r="H16" s="68" t="s">
        <v>172</v>
      </c>
      <c r="I16" s="69" t="s">
        <v>173</v>
      </c>
      <c r="J16" s="69" t="s">
        <v>174</v>
      </c>
      <c r="L16" s="59" t="s">
        <v>171</v>
      </c>
      <c r="M16" s="59" t="s">
        <v>171</v>
      </c>
    </row>
    <row r="17" spans="2:13" x14ac:dyDescent="0.45">
      <c r="B17" s="70" t="s">
        <v>175</v>
      </c>
      <c r="C17" s="71" t="s">
        <v>176</v>
      </c>
      <c r="D17" s="72" t="s">
        <v>177</v>
      </c>
      <c r="E17" s="72" t="s">
        <v>178</v>
      </c>
      <c r="F17" s="72" t="s">
        <v>179</v>
      </c>
      <c r="G17" s="72" t="s">
        <v>180</v>
      </c>
      <c r="H17" s="72" t="s">
        <v>181</v>
      </c>
      <c r="I17" s="72" t="s">
        <v>182</v>
      </c>
      <c r="J17" s="72" t="s">
        <v>183</v>
      </c>
      <c r="L17" s="59" t="s">
        <v>179</v>
      </c>
      <c r="M17" s="59" t="s">
        <v>180</v>
      </c>
    </row>
    <row r="18" spans="2:13" x14ac:dyDescent="0.45">
      <c r="B18" s="70" t="s">
        <v>184</v>
      </c>
      <c r="C18" s="71" t="s">
        <v>185</v>
      </c>
      <c r="D18" s="72" t="s">
        <v>186</v>
      </c>
      <c r="E18" s="72" t="s">
        <v>187</v>
      </c>
      <c r="F18" s="72" t="s">
        <v>188</v>
      </c>
      <c r="G18" s="72" t="s">
        <v>189</v>
      </c>
      <c r="H18" s="72"/>
      <c r="I18" s="72" t="s">
        <v>181</v>
      </c>
      <c r="J18" s="72" t="s">
        <v>190</v>
      </c>
      <c r="L18" s="59" t="s">
        <v>188</v>
      </c>
      <c r="M18" s="59" t="s">
        <v>189</v>
      </c>
    </row>
    <row r="19" spans="2:13" x14ac:dyDescent="0.45">
      <c r="B19" s="70" t="s">
        <v>191</v>
      </c>
      <c r="C19" s="71" t="s">
        <v>192</v>
      </c>
      <c r="D19" s="72"/>
      <c r="E19" s="72" t="s">
        <v>193</v>
      </c>
      <c r="F19" s="72" t="s">
        <v>189</v>
      </c>
      <c r="G19" s="72" t="s">
        <v>194</v>
      </c>
      <c r="H19" s="72"/>
      <c r="I19" s="72"/>
      <c r="J19" s="72"/>
      <c r="L19" s="59" t="s">
        <v>189</v>
      </c>
      <c r="M19" s="59" t="s">
        <v>194</v>
      </c>
    </row>
    <row r="20" spans="2:13" x14ac:dyDescent="0.45">
      <c r="B20" s="73" t="s">
        <v>151</v>
      </c>
      <c r="C20" s="71" t="s">
        <v>195</v>
      </c>
      <c r="D20" s="72"/>
      <c r="E20" s="72" t="s">
        <v>196</v>
      </c>
      <c r="F20" s="72" t="s">
        <v>194</v>
      </c>
      <c r="G20" s="72" t="s">
        <v>197</v>
      </c>
      <c r="H20" s="72"/>
      <c r="I20" s="72"/>
      <c r="J20" s="72"/>
      <c r="L20" s="59" t="s">
        <v>194</v>
      </c>
    </row>
    <row r="21" spans="2:13" x14ac:dyDescent="0.45">
      <c r="B21" s="73"/>
      <c r="C21" s="71" t="s">
        <v>198</v>
      </c>
      <c r="D21" s="72"/>
      <c r="E21" s="72" t="s">
        <v>199</v>
      </c>
      <c r="F21" s="72" t="s">
        <v>197</v>
      </c>
      <c r="G21" s="72"/>
      <c r="H21" s="72"/>
      <c r="I21" s="72"/>
      <c r="J21" s="72"/>
    </row>
    <row r="22" spans="2:13" x14ac:dyDescent="0.45">
      <c r="C22" s="71" t="s">
        <v>200</v>
      </c>
      <c r="D22" s="72"/>
      <c r="E22" s="72" t="s">
        <v>151</v>
      </c>
      <c r="F22" s="72"/>
      <c r="G22" s="72"/>
      <c r="H22" s="72"/>
      <c r="I22" s="72"/>
      <c r="J22" s="72"/>
      <c r="L22" s="59" t="s">
        <v>201</v>
      </c>
    </row>
    <row r="23" spans="2:13" x14ac:dyDescent="0.45">
      <c r="C23" s="71" t="s">
        <v>202</v>
      </c>
      <c r="D23" s="72"/>
      <c r="E23" s="72"/>
      <c r="F23" s="72"/>
      <c r="G23" s="72"/>
      <c r="H23" s="72"/>
      <c r="I23" s="72"/>
      <c r="J23" s="72"/>
    </row>
    <row r="24" spans="2:13" x14ac:dyDescent="0.45">
      <c r="C24" s="71" t="s">
        <v>203</v>
      </c>
      <c r="D24" s="72"/>
      <c r="E24" s="72"/>
      <c r="F24" s="72"/>
      <c r="G24" s="72"/>
      <c r="H24" s="72"/>
      <c r="I24" s="72"/>
      <c r="J24" s="72"/>
    </row>
    <row r="25" spans="2:13" x14ac:dyDescent="0.45">
      <c r="C25" s="71" t="s">
        <v>204</v>
      </c>
      <c r="D25" s="72"/>
      <c r="E25" s="72" t="s">
        <v>178</v>
      </c>
      <c r="F25" s="72"/>
      <c r="G25" s="72"/>
      <c r="H25" s="72"/>
      <c r="I25" s="72"/>
      <c r="J25" s="72"/>
    </row>
    <row r="26" spans="2:13" x14ac:dyDescent="0.45">
      <c r="C26" s="71" t="s">
        <v>205</v>
      </c>
      <c r="D26" s="72"/>
      <c r="E26" s="74" t="s">
        <v>187</v>
      </c>
      <c r="F26" s="72"/>
      <c r="G26" s="72"/>
      <c r="H26" s="72"/>
      <c r="I26" s="72"/>
      <c r="J26" s="72"/>
    </row>
    <row r="27" spans="2:13" x14ac:dyDescent="0.45">
      <c r="C27" s="71" t="s">
        <v>206</v>
      </c>
      <c r="D27" s="72"/>
      <c r="E27" s="72" t="s">
        <v>207</v>
      </c>
      <c r="F27" s="72"/>
      <c r="G27" s="72"/>
      <c r="H27" s="72"/>
      <c r="I27" s="72"/>
      <c r="J27" s="72"/>
    </row>
    <row r="28" spans="2:13" x14ac:dyDescent="0.45">
      <c r="C28" s="75" t="s">
        <v>208</v>
      </c>
      <c r="D28" s="72"/>
      <c r="E28" s="74" t="s">
        <v>209</v>
      </c>
      <c r="F28" s="72"/>
      <c r="G28" s="72"/>
      <c r="H28" s="72"/>
      <c r="I28" s="72"/>
      <c r="J28" s="72"/>
    </row>
    <row r="29" spans="2:13" x14ac:dyDescent="0.45">
      <c r="C29" s="76" t="s">
        <v>151</v>
      </c>
      <c r="D29" s="72"/>
      <c r="E29" s="72" t="s">
        <v>210</v>
      </c>
      <c r="F29" s="72"/>
      <c r="G29" s="72"/>
      <c r="H29" s="72"/>
      <c r="I29" s="72"/>
      <c r="J29" s="72"/>
    </row>
    <row r="30" spans="2:13" x14ac:dyDescent="0.45">
      <c r="C30" s="72"/>
      <c r="D30" s="72"/>
      <c r="E30" s="72" t="s">
        <v>151</v>
      </c>
      <c r="F30" s="72"/>
      <c r="G30" s="72"/>
      <c r="H30" s="72"/>
      <c r="I30" s="72"/>
      <c r="J30" s="72"/>
    </row>
    <row r="31" spans="2:13" x14ac:dyDescent="0.45">
      <c r="C31" s="72" t="s">
        <v>211</v>
      </c>
      <c r="D31" s="72"/>
      <c r="E31" s="72"/>
      <c r="F31" s="72"/>
      <c r="G31" s="72"/>
      <c r="H31" s="72"/>
      <c r="I31" s="72"/>
      <c r="J31" s="72"/>
    </row>
    <row r="32" spans="2:13" x14ac:dyDescent="0.45">
      <c r="C32" s="72" t="s">
        <v>151</v>
      </c>
      <c r="D32" s="72"/>
      <c r="E32" s="72" t="s">
        <v>186</v>
      </c>
      <c r="F32" s="72"/>
      <c r="G32" s="72"/>
      <c r="H32" s="72"/>
      <c r="I32" s="72"/>
      <c r="J32" s="72"/>
    </row>
    <row r="33" spans="3:10" x14ac:dyDescent="0.45">
      <c r="C33" s="72"/>
      <c r="D33" s="72"/>
      <c r="E33" s="72" t="s">
        <v>212</v>
      </c>
      <c r="F33" s="72"/>
      <c r="G33" s="72"/>
      <c r="H33" s="72"/>
      <c r="I33" s="72"/>
      <c r="J33" s="72"/>
    </row>
    <row r="34" spans="3:10" x14ac:dyDescent="0.45">
      <c r="C34" s="72" t="s">
        <v>213</v>
      </c>
      <c r="D34" s="72"/>
      <c r="E34" s="72" t="s">
        <v>214</v>
      </c>
      <c r="F34" s="72"/>
      <c r="G34" s="72"/>
      <c r="H34" s="72"/>
      <c r="I34" s="72"/>
      <c r="J34" s="72"/>
    </row>
    <row r="35" spans="3:10" x14ac:dyDescent="0.45">
      <c r="C35" s="72" t="s">
        <v>215</v>
      </c>
      <c r="D35" s="72"/>
      <c r="E35" s="72" t="s">
        <v>216</v>
      </c>
      <c r="F35" s="72"/>
      <c r="G35" s="72"/>
      <c r="H35" s="72"/>
      <c r="I35" s="72"/>
      <c r="J35" s="72"/>
    </row>
    <row r="36" spans="3:10" x14ac:dyDescent="0.45">
      <c r="C36" s="72" t="s">
        <v>151</v>
      </c>
      <c r="D36" s="72"/>
      <c r="E36" s="72" t="s">
        <v>217</v>
      </c>
      <c r="F36" s="72"/>
      <c r="G36" s="72"/>
      <c r="H36" s="72"/>
      <c r="I36" s="72"/>
      <c r="J36" s="72"/>
    </row>
    <row r="37" spans="3:10" x14ac:dyDescent="0.45">
      <c r="C37" s="72"/>
      <c r="D37" s="72"/>
      <c r="E37" s="72" t="s">
        <v>210</v>
      </c>
      <c r="F37" s="72"/>
      <c r="G37" s="72"/>
      <c r="H37" s="72"/>
      <c r="I37" s="72"/>
      <c r="J37" s="72"/>
    </row>
    <row r="38" spans="3:10" x14ac:dyDescent="0.45">
      <c r="C38" s="72" t="s">
        <v>218</v>
      </c>
      <c r="D38" s="72"/>
      <c r="E38" s="72" t="s">
        <v>151</v>
      </c>
      <c r="F38" s="72"/>
      <c r="G38" s="72"/>
      <c r="H38" s="72"/>
      <c r="I38" s="72"/>
      <c r="J38" s="72"/>
    </row>
    <row r="39" spans="3:10" x14ac:dyDescent="0.45">
      <c r="C39" s="72" t="s">
        <v>219</v>
      </c>
      <c r="D39" s="72"/>
      <c r="E39" s="72"/>
      <c r="F39" s="72"/>
      <c r="G39" s="72"/>
      <c r="H39" s="72"/>
      <c r="I39" s="72"/>
      <c r="J39" s="72"/>
    </row>
    <row r="40" spans="3:10" x14ac:dyDescent="0.45">
      <c r="C40" s="72" t="s">
        <v>220</v>
      </c>
      <c r="D40" s="72"/>
      <c r="E40" s="72"/>
      <c r="F40" s="72"/>
      <c r="G40" s="72"/>
      <c r="H40" s="72"/>
      <c r="I40" s="72"/>
      <c r="J40" s="72"/>
    </row>
    <row r="41" spans="3:10" x14ac:dyDescent="0.45">
      <c r="C41" s="72" t="s">
        <v>221</v>
      </c>
      <c r="D41" s="72"/>
      <c r="E41" s="72"/>
      <c r="F41" s="72"/>
      <c r="G41" s="72"/>
      <c r="H41" s="72"/>
      <c r="I41" s="72"/>
      <c r="J41" s="72"/>
    </row>
    <row r="42" spans="3:10" x14ac:dyDescent="0.45">
      <c r="C42" s="72" t="s">
        <v>222</v>
      </c>
      <c r="D42" s="72"/>
      <c r="E42" s="72"/>
      <c r="F42" s="72"/>
      <c r="G42" s="72"/>
      <c r="H42" s="72"/>
      <c r="I42" s="72"/>
      <c r="J42" s="72"/>
    </row>
    <row r="43" spans="3:10" x14ac:dyDescent="0.45">
      <c r="C43" s="72" t="s">
        <v>151</v>
      </c>
      <c r="D43" s="72"/>
      <c r="E43" s="72"/>
      <c r="F43" s="72"/>
      <c r="G43" s="72"/>
      <c r="H43" s="72"/>
      <c r="I43" s="72"/>
      <c r="J43" s="72"/>
    </row>
    <row r="44" spans="3:10" x14ac:dyDescent="0.45">
      <c r="C44" s="72"/>
      <c r="D44" s="72"/>
      <c r="E44" s="72"/>
      <c r="F44" s="72"/>
      <c r="G44" s="72"/>
      <c r="H44" s="72"/>
      <c r="I44" s="72"/>
      <c r="J44" s="72"/>
    </row>
    <row r="45" spans="3:10" x14ac:dyDescent="0.45">
      <c r="C45" s="72" t="s">
        <v>151</v>
      </c>
      <c r="D45" s="72"/>
      <c r="E45" s="72"/>
      <c r="F45" s="72"/>
      <c r="G45" s="72"/>
      <c r="H45" s="72"/>
      <c r="I45" s="72"/>
      <c r="J45" s="72"/>
    </row>
    <row r="46" spans="3:10" x14ac:dyDescent="0.45">
      <c r="C46" s="72"/>
      <c r="D46" s="72"/>
      <c r="E46" s="72"/>
      <c r="F46" s="72"/>
      <c r="G46" s="72"/>
      <c r="H46" s="72"/>
      <c r="I46" s="72"/>
      <c r="J46" s="72"/>
    </row>
    <row r="48" spans="3:10" x14ac:dyDescent="0.45">
      <c r="C48" s="73"/>
      <c r="D48" s="73"/>
      <c r="E48" s="73"/>
      <c r="F48" s="73"/>
      <c r="G48" s="73"/>
    </row>
    <row r="49" spans="2:7" x14ac:dyDescent="0.45">
      <c r="B49" s="345" t="s">
        <v>223</v>
      </c>
      <c r="C49" s="346"/>
      <c r="D49" s="346"/>
      <c r="E49" s="346"/>
      <c r="F49" s="346"/>
      <c r="G49" s="347"/>
    </row>
    <row r="50" spans="2:7" ht="18.600000000000001" thickBot="1" x14ac:dyDescent="0.5">
      <c r="B50" s="77" t="s">
        <v>224</v>
      </c>
      <c r="C50" s="77" t="s">
        <v>156</v>
      </c>
      <c r="D50" s="77" t="s">
        <v>225</v>
      </c>
      <c r="E50" s="77" t="s">
        <v>226</v>
      </c>
      <c r="F50" s="78" t="s">
        <v>227</v>
      </c>
      <c r="G50" s="78" t="s">
        <v>228</v>
      </c>
    </row>
    <row r="51" spans="2:7" ht="18.600000000000001" thickTop="1" x14ac:dyDescent="0.45">
      <c r="B51" s="59" t="s">
        <v>229</v>
      </c>
      <c r="C51" s="59" t="s">
        <v>230</v>
      </c>
      <c r="D51" s="59" t="s">
        <v>231</v>
      </c>
      <c r="E51" s="59" t="s">
        <v>232</v>
      </c>
      <c r="F51" s="59" t="s">
        <v>233</v>
      </c>
      <c r="G51" s="59" t="s">
        <v>174</v>
      </c>
    </row>
    <row r="52" spans="2:7" x14ac:dyDescent="0.45">
      <c r="B52" s="59" t="s">
        <v>234</v>
      </c>
      <c r="C52" s="59" t="s">
        <v>235</v>
      </c>
      <c r="D52" s="59" t="s">
        <v>236</v>
      </c>
      <c r="E52" s="59" t="s">
        <v>237</v>
      </c>
      <c r="F52" s="59" t="s">
        <v>238</v>
      </c>
      <c r="G52" s="59" t="s">
        <v>183</v>
      </c>
    </row>
    <row r="53" spans="2:7" x14ac:dyDescent="0.45">
      <c r="B53" s="59" t="s">
        <v>239</v>
      </c>
      <c r="C53" s="59" t="s">
        <v>151</v>
      </c>
      <c r="D53" s="59" t="s">
        <v>240</v>
      </c>
      <c r="E53" s="59" t="s">
        <v>241</v>
      </c>
      <c r="G53" s="59" t="s">
        <v>190</v>
      </c>
    </row>
    <row r="54" spans="2:7" x14ac:dyDescent="0.45">
      <c r="B54" s="59" t="s">
        <v>242</v>
      </c>
      <c r="E54" s="59" t="s">
        <v>243</v>
      </c>
    </row>
    <row r="55" spans="2:7" x14ac:dyDescent="0.45">
      <c r="C55" s="59" t="s">
        <v>244</v>
      </c>
      <c r="E55" s="59" t="s">
        <v>245</v>
      </c>
    </row>
    <row r="56" spans="2:7" x14ac:dyDescent="0.45">
      <c r="C56" s="59" t="s">
        <v>246</v>
      </c>
      <c r="E56" s="59" t="s">
        <v>247</v>
      </c>
    </row>
    <row r="57" spans="2:7" x14ac:dyDescent="0.45">
      <c r="C57" s="59" t="s">
        <v>248</v>
      </c>
    </row>
    <row r="58" spans="2:7" x14ac:dyDescent="0.45">
      <c r="C58" s="59" t="s">
        <v>249</v>
      </c>
    </row>
    <row r="59" spans="2:7" x14ac:dyDescent="0.45">
      <c r="C59" s="59" t="s">
        <v>151</v>
      </c>
    </row>
    <row r="61" spans="2:7" x14ac:dyDescent="0.45">
      <c r="C61" s="59" t="s">
        <v>250</v>
      </c>
    </row>
    <row r="62" spans="2:7" x14ac:dyDescent="0.45">
      <c r="C62" s="59" t="s">
        <v>251</v>
      </c>
    </row>
    <row r="63" spans="2:7" x14ac:dyDescent="0.45">
      <c r="C63" s="59" t="s">
        <v>252</v>
      </c>
    </row>
    <row r="64" spans="2:7" x14ac:dyDescent="0.45">
      <c r="C64" s="59" t="s">
        <v>253</v>
      </c>
    </row>
    <row r="65" spans="3:3" x14ac:dyDescent="0.45">
      <c r="C65" s="59" t="s">
        <v>254</v>
      </c>
    </row>
    <row r="66" spans="3:3" x14ac:dyDescent="0.45">
      <c r="C66" s="59" t="s">
        <v>255</v>
      </c>
    </row>
    <row r="67" spans="3:3" x14ac:dyDescent="0.45">
      <c r="C67" s="59" t="s">
        <v>256</v>
      </c>
    </row>
    <row r="68" spans="3:3" x14ac:dyDescent="0.45">
      <c r="C68" s="59" t="s">
        <v>257</v>
      </c>
    </row>
    <row r="69" spans="3:3" x14ac:dyDescent="0.45">
      <c r="C69" s="59" t="s">
        <v>258</v>
      </c>
    </row>
    <row r="70" spans="3:3" x14ac:dyDescent="0.45">
      <c r="C70" s="59" t="s">
        <v>259</v>
      </c>
    </row>
    <row r="71" spans="3:3" x14ac:dyDescent="0.45">
      <c r="C71" s="59" t="s">
        <v>260</v>
      </c>
    </row>
    <row r="72" spans="3:3" x14ac:dyDescent="0.45">
      <c r="C72" s="59" t="s">
        <v>261</v>
      </c>
    </row>
    <row r="73" spans="3:3" x14ac:dyDescent="0.45">
      <c r="C73" s="59" t="s">
        <v>262</v>
      </c>
    </row>
    <row r="74" spans="3:3" x14ac:dyDescent="0.45">
      <c r="C74" s="59" t="s">
        <v>151</v>
      </c>
    </row>
    <row r="76" spans="3:3" x14ac:dyDescent="0.45">
      <c r="C76" s="59" t="s">
        <v>263</v>
      </c>
    </row>
    <row r="77" spans="3:3" x14ac:dyDescent="0.45">
      <c r="C77" s="59" t="s">
        <v>264</v>
      </c>
    </row>
    <row r="78" spans="3:3" x14ac:dyDescent="0.45">
      <c r="C78" s="59" t="s">
        <v>265</v>
      </c>
    </row>
    <row r="79" spans="3:3" x14ac:dyDescent="0.45">
      <c r="C79" s="59" t="s">
        <v>266</v>
      </c>
    </row>
    <row r="80" spans="3:3" x14ac:dyDescent="0.45">
      <c r="C80" s="59" t="s">
        <v>151</v>
      </c>
    </row>
  </sheetData>
  <mergeCells count="3">
    <mergeCell ref="B4:E4"/>
    <mergeCell ref="B14:J14"/>
    <mergeCell ref="B49:G49"/>
  </mergeCells>
  <phoneticPr fontId="3"/>
  <pageMargins left="0.7" right="0.7" top="0.75" bottom="0.75" header="0.3" footer="0.3"/>
  <pageSetup paperSize="9" scale="70" orientation="landscape" r:id="rId1"/>
  <rowBreaks count="1" manualBreakCount="1">
    <brk id="47" max="9"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85</vt:i4>
      </vt:variant>
      <vt:variant>
        <vt:lpstr>名前付き一覧</vt:lpstr>
      </vt:variant>
      <vt:variant>
        <vt:i4>148</vt:i4>
      </vt:variant>
    </vt:vector>
  </HeadingPairs>
  <TitlesOfParts>
    <vt:vector size="233" baseType="lpstr">
      <vt:lpstr>様式A-1</vt:lpstr>
      <vt:lpstr>様式A-2</vt:lpstr>
      <vt:lpstr>様式A-3</vt:lpstr>
      <vt:lpstr>様式B(トンネル様式1P001)</vt:lpstr>
      <vt:lpstr>様式B(トンネル様式1P002)</vt:lpstr>
      <vt:lpstr>様式C-1-1</vt:lpstr>
      <vt:lpstr>様式C-1-2</vt:lpstr>
      <vt:lpstr>様式C-2</vt:lpstr>
      <vt:lpstr>様式D-1-1(トンネル様式2P001)</vt:lpstr>
      <vt:lpstr>様式D-1-1(トンネル様式2P002)</vt:lpstr>
      <vt:lpstr>様式D-1-1(トンネル様式2P003)</vt:lpstr>
      <vt:lpstr>様式D-1-1(トンネル様式2P004)</vt:lpstr>
      <vt:lpstr>様式D-1-1(トンネル様式2P005)</vt:lpstr>
      <vt:lpstr>様式D-1-1(トンネル様式2P006)</vt:lpstr>
      <vt:lpstr>様式D-1-1(トンネル様式2P007)</vt:lpstr>
      <vt:lpstr>様式D-1-1(トンネル様式2P008)</vt:lpstr>
      <vt:lpstr>様式D-1-1(トンネル様式2P009)</vt:lpstr>
      <vt:lpstr>様式D-1-1(トンネル様式2P010)</vt:lpstr>
      <vt:lpstr>様式D-1-1(トンネル様式2P011)</vt:lpstr>
      <vt:lpstr>様式D-1-1(トンネル様式2P012)</vt:lpstr>
      <vt:lpstr>様式D-1-1(トンネル様式2P013)</vt:lpstr>
      <vt:lpstr>様式D-1-1(トンネル様式2P014)</vt:lpstr>
      <vt:lpstr>様式D-1-1(トンネル様式2P015)</vt:lpstr>
      <vt:lpstr>様式D-1-1(トンネル様式2P016)</vt:lpstr>
      <vt:lpstr>様式D-1-1(トンネル様式2P017)</vt:lpstr>
      <vt:lpstr>様式D-1-1(トンネル様式2P018)</vt:lpstr>
      <vt:lpstr>様式D-1-1(トンネル様式2P019)</vt:lpstr>
      <vt:lpstr>様式D-1-1(トンネル様式2P020)</vt:lpstr>
      <vt:lpstr>様式D-1-1(トンネル様式2P021)</vt:lpstr>
      <vt:lpstr>様式D-1-1(トンネル様式2P022)</vt:lpstr>
      <vt:lpstr>様式D-1-1(トンネル様式2P023)</vt:lpstr>
      <vt:lpstr>様式D-1-1(トンネル様式2P024)</vt:lpstr>
      <vt:lpstr>様式D-1-2(P001)</vt:lpstr>
      <vt:lpstr>様式D-1-2(P002)</vt:lpstr>
      <vt:lpstr>様式D-2-1</vt:lpstr>
      <vt:lpstr>様式D-2-1′</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様式D-3_S040</vt:lpstr>
      <vt:lpstr>様式D-3_S041</vt:lpstr>
      <vt:lpstr>様式D-3_S042</vt:lpstr>
      <vt:lpstr>様式D-3_S043</vt:lpstr>
      <vt:lpstr>様式D-3_S044</vt:lpstr>
      <vt:lpstr>様式D-3_PE</vt:lpstr>
      <vt:lpstr>様式E</vt:lpstr>
      <vt:lpstr>様式F</vt:lpstr>
      <vt:lpstr>(参考)リスト</vt:lpstr>
      <vt:lpstr>'(参考)リスト'!Print_Area</vt:lpstr>
      <vt:lpstr>'様式A-1'!Print_Area</vt:lpstr>
      <vt:lpstr>'様式A-2'!Print_Area</vt:lpstr>
      <vt:lpstr>'様式A-3'!Print_Area</vt:lpstr>
      <vt:lpstr>'様式B(トンネル様式1P001)'!Print_Area</vt:lpstr>
      <vt:lpstr>'様式B(トンネル様式1P002)'!Print_Area</vt:lpstr>
      <vt:lpstr>'様式C-1-1'!Print_Area</vt:lpstr>
      <vt:lpstr>'様式C-2'!Print_Area</vt:lpstr>
      <vt:lpstr>'様式D-1-1(トンネル様式2P001)'!Print_Area</vt:lpstr>
      <vt:lpstr>'様式D-1-1(トンネル様式2P002)'!Print_Area</vt:lpstr>
      <vt:lpstr>'様式D-1-1(トンネル様式2P003)'!Print_Area</vt:lpstr>
      <vt:lpstr>'様式D-1-1(トンネル様式2P004)'!Print_Area</vt:lpstr>
      <vt:lpstr>'様式D-1-1(トンネル様式2P005)'!Print_Area</vt:lpstr>
      <vt:lpstr>'様式D-1-1(トンネル様式2P006)'!Print_Area</vt:lpstr>
      <vt:lpstr>'様式D-1-1(トンネル様式2P007)'!Print_Area</vt:lpstr>
      <vt:lpstr>'様式D-1-1(トンネル様式2P008)'!Print_Area</vt:lpstr>
      <vt:lpstr>'様式D-1-1(トンネル様式2P009)'!Print_Area</vt:lpstr>
      <vt:lpstr>'様式D-1-1(トンネル様式2P010)'!Print_Area</vt:lpstr>
      <vt:lpstr>'様式D-1-1(トンネル様式2P011)'!Print_Area</vt:lpstr>
      <vt:lpstr>'様式D-1-1(トンネル様式2P012)'!Print_Area</vt:lpstr>
      <vt:lpstr>'様式D-1-1(トンネル様式2P013)'!Print_Area</vt:lpstr>
      <vt:lpstr>'様式D-1-1(トンネル様式2P014)'!Print_Area</vt:lpstr>
      <vt:lpstr>'様式D-1-1(トンネル様式2P015)'!Print_Area</vt:lpstr>
      <vt:lpstr>'様式D-1-1(トンネル様式2P016)'!Print_Area</vt:lpstr>
      <vt:lpstr>'様式D-1-1(トンネル様式2P017)'!Print_Area</vt:lpstr>
      <vt:lpstr>'様式D-1-1(トンネル様式2P018)'!Print_Area</vt:lpstr>
      <vt:lpstr>'様式D-1-1(トンネル様式2P019)'!Print_Area</vt:lpstr>
      <vt:lpstr>'様式D-1-1(トンネル様式2P020)'!Print_Area</vt:lpstr>
      <vt:lpstr>'様式D-1-1(トンネル様式2P021)'!Print_Area</vt:lpstr>
      <vt:lpstr>'様式D-1-1(トンネル様式2P022)'!Print_Area</vt:lpstr>
      <vt:lpstr>'様式D-1-1(トンネル様式2P023)'!Print_Area</vt:lpstr>
      <vt:lpstr>'様式D-1-1(トンネル様式2P024)'!Print_Area</vt:lpstr>
      <vt:lpstr>'様式D-1-2(P001)'!Print_Area</vt:lpstr>
      <vt:lpstr>'様式D-1-2(P002)'!Print_Area</vt:lpstr>
      <vt:lpstr>'様式D-2-1'!Print_Area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'様式D-3_S040'!Print_Area</vt:lpstr>
      <vt:lpstr>'様式D-3_S041'!Print_Area</vt:lpstr>
      <vt:lpstr>'様式D-3_S042'!Print_Area</vt:lpstr>
      <vt:lpstr>'様式D-3_S043'!Print_Area</vt:lpstr>
      <vt:lpstr>'様式D-3_S044'!Print_Area</vt:lpstr>
      <vt:lpstr>様式F!Print_Area</vt:lpstr>
      <vt:lpstr>'様式A-2'!Print_Titles</vt:lpstr>
      <vt:lpstr>'様式D-1-2(P001)'!Print_Titles</vt:lpstr>
      <vt:lpstr>'様式D-1-2(P002)'!Print_Titles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'様式D-3_S034'!Print_Titles</vt:lpstr>
      <vt:lpstr>'様式D-3_S035'!Print_Titles</vt:lpstr>
      <vt:lpstr>'様式D-3_S036'!Print_Titles</vt:lpstr>
      <vt:lpstr>'様式D-3_S037'!Print_Titles</vt:lpstr>
      <vt:lpstr>'様式D-3_S038'!Print_Titles</vt:lpstr>
      <vt:lpstr>'様式D-3_S039'!Print_Titles</vt:lpstr>
      <vt:lpstr>'様式D-3_S040'!Print_Titles</vt:lpstr>
      <vt:lpstr>'様式D-3_S041'!Print_Titles</vt:lpstr>
      <vt:lpstr>'様式D-3_S042'!Print_Titles</vt:lpstr>
      <vt:lpstr>'様式D-3_S043'!Print_Titles</vt:lpstr>
      <vt:lpstr>'様式D-3_S044'!Print_Titles</vt:lpstr>
      <vt:lpstr>様式F!Print_Titles</vt:lpstr>
      <vt:lpstr>その他</vt:lpstr>
      <vt:lpstr>その他施設</vt:lpstr>
      <vt:lpstr>外力</vt:lpstr>
      <vt:lpstr>換気施設</vt:lpstr>
      <vt:lpstr>坑門</vt:lpstr>
      <vt:lpstr>材質劣化</vt:lpstr>
      <vt:lpstr>照明施設</vt:lpstr>
      <vt:lpstr>対象箇所</vt:lpstr>
      <vt:lpstr>天井板</vt:lpstr>
      <vt:lpstr>内装板</vt:lpstr>
      <vt:lpstr>非常用施設</vt:lpstr>
      <vt:lpstr>覆工</vt:lpstr>
      <vt:lpstr>覆工・坑門</vt:lpstr>
      <vt:lpstr>路面</vt:lpstr>
      <vt:lpstr>漏水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R181101</dc:creator>
  <cp:lastModifiedBy>近藤 礼子</cp:lastModifiedBy>
  <cp:lastPrinted>2021-07-20T00:59:36Z</cp:lastPrinted>
  <dcterms:created xsi:type="dcterms:W3CDTF">2021-05-10T06:39:58Z</dcterms:created>
  <dcterms:modified xsi:type="dcterms:W3CDTF">2024-05-28T07:16:25Z</dcterms:modified>
</cp:coreProperties>
</file>